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cuments\REPORTE VALORES v2\"/>
    </mc:Choice>
  </mc:AlternateContent>
  <bookViews>
    <workbookView xWindow="0" yWindow="0" windowWidth="21600" windowHeight="9645" tabRatio="940"/>
  </bookViews>
  <sheets>
    <sheet name="INDICE" sheetId="1" r:id="rId1"/>
    <sheet name="1" sheetId="348" r:id="rId2"/>
    <sheet name="2 " sheetId="364" r:id="rId3"/>
    <sheet name="3" sheetId="365" r:id="rId4"/>
    <sheet name="4" sheetId="293" r:id="rId5"/>
    <sheet name="5" sheetId="294" r:id="rId6"/>
    <sheet name="6" sheetId="359" r:id="rId7"/>
    <sheet name="7" sheetId="296" r:id="rId8"/>
    <sheet name="8" sheetId="297" r:id="rId9"/>
    <sheet name="9" sheetId="298" r:id="rId10"/>
    <sheet name="10" sheetId="291" r:id="rId11"/>
    <sheet name="11" sheetId="292" r:id="rId12"/>
    <sheet name="12" sheetId="347" r:id="rId13"/>
    <sheet name="13" sheetId="300" r:id="rId14"/>
    <sheet name="14" sheetId="301" r:id="rId15"/>
    <sheet name="15" sheetId="366" r:id="rId16"/>
    <sheet name="16" sheetId="352" r:id="rId17"/>
    <sheet name="17" sheetId="328" r:id="rId18"/>
    <sheet name="18" sheetId="327" r:id="rId19"/>
    <sheet name="19" sheetId="329" r:id="rId20"/>
    <sheet name="20" sheetId="330" r:id="rId21"/>
    <sheet name="21" sheetId="317" r:id="rId22"/>
    <sheet name="22" sheetId="367" r:id="rId23"/>
    <sheet name="23" sheetId="368" r:id="rId24"/>
    <sheet name="24" sheetId="362" r:id="rId25"/>
    <sheet name="25" sheetId="335" r:id="rId26"/>
    <sheet name="26" sheetId="336" r:id="rId27"/>
    <sheet name="27" sheetId="344" r:id="rId28"/>
    <sheet name="28" sheetId="341" r:id="rId29"/>
    <sheet name="29" sheetId="338" r:id="rId30"/>
    <sheet name="30" sheetId="342" r:id="rId31"/>
    <sheet name="31" sheetId="306" r:id="rId32"/>
    <sheet name="32" sheetId="343" r:id="rId33"/>
    <sheet name="33" sheetId="339" r:id="rId34"/>
    <sheet name="ABREVIATURAS" sheetId="42" r:id="rId35"/>
  </sheets>
  <calcPr calcId="162913"/>
</workbook>
</file>

<file path=xl/calcChain.xml><?xml version="1.0" encoding="utf-8"?>
<calcChain xmlns="http://schemas.openxmlformats.org/spreadsheetml/2006/main">
  <c r="L61" i="291" l="1"/>
  <c r="P103" i="294"/>
  <c r="P36" i="294"/>
  <c r="L7" i="347" l="1"/>
  <c r="K73" i="362" l="1"/>
  <c r="J12" i="362"/>
  <c r="J11" i="362"/>
  <c r="J10" i="362"/>
  <c r="J7" i="362"/>
  <c r="J6" i="329"/>
  <c r="J5" i="330"/>
  <c r="K5" i="330"/>
  <c r="P40" i="343" l="1"/>
  <c r="P41" i="343"/>
  <c r="P13" i="343"/>
  <c r="P27" i="343"/>
  <c r="P25" i="343"/>
  <c r="P24" i="343"/>
  <c r="P9" i="343"/>
  <c r="C37" i="343"/>
  <c r="C11" i="339"/>
  <c r="C15" i="339"/>
  <c r="C19" i="339"/>
  <c r="C23" i="339"/>
  <c r="C27" i="339"/>
  <c r="C31" i="339"/>
  <c r="C35" i="339"/>
  <c r="C39" i="339"/>
  <c r="C43" i="339"/>
  <c r="C47" i="339"/>
  <c r="B49" i="339"/>
  <c r="C8" i="339" s="1"/>
  <c r="C46" i="339" l="1"/>
  <c r="C42" i="339"/>
  <c r="C38" i="339"/>
  <c r="C34" i="339"/>
  <c r="C30" i="339"/>
  <c r="C26" i="339"/>
  <c r="C22" i="339"/>
  <c r="C18" i="339"/>
  <c r="C14" i="339"/>
  <c r="C10" i="339"/>
  <c r="C7" i="339"/>
  <c r="C45" i="339"/>
  <c r="C41" i="339"/>
  <c r="C37" i="339"/>
  <c r="C33" i="339"/>
  <c r="C29" i="339"/>
  <c r="C25" i="339"/>
  <c r="C21" i="339"/>
  <c r="C17" i="339"/>
  <c r="C13" i="339"/>
  <c r="C9" i="339"/>
  <c r="C48" i="339"/>
  <c r="C44" i="339"/>
  <c r="C40" i="339"/>
  <c r="C36" i="339"/>
  <c r="C32" i="339"/>
  <c r="C28" i="339"/>
  <c r="C24" i="339"/>
  <c r="C20" i="339"/>
  <c r="C16" i="339"/>
  <c r="C12" i="339"/>
  <c r="B58" i="306"/>
  <c r="B55" i="306"/>
  <c r="B5" i="306"/>
  <c r="B23" i="306"/>
  <c r="B21" i="306"/>
  <c r="I9" i="342"/>
  <c r="I51" i="342"/>
  <c r="I31" i="342" l="1"/>
  <c r="I30" i="342"/>
  <c r="I28" i="342"/>
  <c r="O48" i="341" l="1"/>
  <c r="O23" i="341"/>
  <c r="O9" i="341"/>
  <c r="O42" i="341"/>
  <c r="C45" i="341"/>
  <c r="D35" i="341"/>
  <c r="E35" i="341"/>
  <c r="F35" i="341"/>
  <c r="G35" i="341"/>
  <c r="H35" i="341"/>
  <c r="I35" i="341"/>
  <c r="J35" i="341"/>
  <c r="K35" i="341"/>
  <c r="L35" i="341"/>
  <c r="M35" i="341"/>
  <c r="N35" i="341"/>
  <c r="C35" i="341"/>
  <c r="C22" i="341"/>
  <c r="E61" i="342"/>
  <c r="D61" i="342"/>
  <c r="C61" i="342"/>
  <c r="B61" i="342"/>
  <c r="E40" i="342"/>
  <c r="B40" i="342"/>
  <c r="D40" i="342"/>
  <c r="C40" i="342"/>
  <c r="E39" i="338"/>
  <c r="I6" i="338"/>
  <c r="H18" i="338"/>
  <c r="E18" i="338"/>
  <c r="D18" i="338"/>
  <c r="C18" i="338"/>
  <c r="B18" i="338"/>
  <c r="E49" i="344"/>
  <c r="D50" i="344"/>
  <c r="C50" i="344"/>
  <c r="C39" i="336"/>
  <c r="D39" i="336"/>
  <c r="D31" i="336"/>
  <c r="Q59" i="335"/>
  <c r="P59" i="335"/>
  <c r="Q31" i="335"/>
  <c r="P51" i="335"/>
  <c r="P45" i="335"/>
  <c r="Q6" i="335"/>
  <c r="K77" i="362"/>
  <c r="J77" i="362"/>
  <c r="J73" i="362"/>
  <c r="J58" i="362"/>
  <c r="K58" i="362"/>
  <c r="K60" i="362"/>
  <c r="J60" i="362"/>
  <c r="J49" i="362"/>
  <c r="J46" i="362"/>
  <c r="J41" i="362"/>
  <c r="J6" i="362"/>
  <c r="K7" i="362"/>
  <c r="I18" i="338" l="1"/>
  <c r="C47" i="341"/>
  <c r="J31" i="362"/>
  <c r="J23" i="362"/>
  <c r="J22" i="362"/>
  <c r="K23" i="362"/>
  <c r="K22" i="362"/>
  <c r="K6" i="362"/>
  <c r="K61" i="362"/>
  <c r="J61" i="362"/>
  <c r="J40" i="362"/>
  <c r="K55" i="362"/>
  <c r="J54" i="362"/>
  <c r="J53" i="362"/>
  <c r="J47" i="362"/>
  <c r="J42" i="362"/>
  <c r="J43" i="362"/>
  <c r="J44" i="362"/>
  <c r="K31" i="362"/>
  <c r="K20" i="362"/>
  <c r="J20" i="362"/>
  <c r="K18" i="362"/>
  <c r="J18" i="362"/>
  <c r="K13" i="362"/>
  <c r="K14" i="362"/>
  <c r="K17" i="362"/>
  <c r="J17" i="362"/>
  <c r="J15" i="362"/>
  <c r="J13" i="362"/>
  <c r="K12" i="362"/>
  <c r="K11" i="362"/>
  <c r="AQ105" i="368"/>
  <c r="AQ103" i="368"/>
  <c r="AQ102" i="368" s="1"/>
  <c r="AP102" i="368"/>
  <c r="AO102" i="368"/>
  <c r="AN102" i="368"/>
  <c r="AM102" i="368"/>
  <c r="AL102" i="368"/>
  <c r="AK102" i="368"/>
  <c r="AJ102" i="368"/>
  <c r="AI102" i="368"/>
  <c r="AH102" i="368"/>
  <c r="AG102" i="368"/>
  <c r="AF102" i="368"/>
  <c r="AE102" i="368"/>
  <c r="AD102" i="368"/>
  <c r="AC102" i="368"/>
  <c r="AB102" i="368"/>
  <c r="AA102" i="368"/>
  <c r="Z102" i="368"/>
  <c r="Y102" i="368"/>
  <c r="X102" i="368"/>
  <c r="W102" i="368"/>
  <c r="V102" i="368"/>
  <c r="U102" i="368"/>
  <c r="T102" i="368"/>
  <c r="S102" i="368"/>
  <c r="R102" i="368"/>
  <c r="Q102" i="368"/>
  <c r="P102" i="368"/>
  <c r="O102" i="368"/>
  <c r="N102" i="368"/>
  <c r="M102" i="368"/>
  <c r="L102" i="368"/>
  <c r="K102" i="368"/>
  <c r="J102" i="368"/>
  <c r="I102" i="368"/>
  <c r="H102" i="368"/>
  <c r="G102" i="368"/>
  <c r="F102" i="368"/>
  <c r="E102" i="368"/>
  <c r="D102" i="368"/>
  <c r="C102" i="368"/>
  <c r="AQ101" i="368"/>
  <c r="AQ100" i="368" s="1"/>
  <c r="AP100" i="368"/>
  <c r="AO100" i="368"/>
  <c r="AN100" i="368"/>
  <c r="AM100" i="368"/>
  <c r="AL100" i="368"/>
  <c r="AK100" i="368"/>
  <c r="AJ100" i="368"/>
  <c r="AI100" i="368"/>
  <c r="AH100" i="368"/>
  <c r="AG100" i="368"/>
  <c r="AF100" i="368"/>
  <c r="AE100" i="368"/>
  <c r="AD100" i="368"/>
  <c r="AC100" i="368"/>
  <c r="AB100" i="368"/>
  <c r="AA100" i="368"/>
  <c r="Z100" i="368"/>
  <c r="Y100" i="368"/>
  <c r="X100" i="368"/>
  <c r="W100" i="368"/>
  <c r="V100" i="368"/>
  <c r="U100" i="368"/>
  <c r="T100" i="368"/>
  <c r="S100" i="368"/>
  <c r="R100" i="368"/>
  <c r="Q100" i="368"/>
  <c r="P100" i="368"/>
  <c r="O100" i="368"/>
  <c r="N100" i="368"/>
  <c r="M100" i="368"/>
  <c r="L100" i="368"/>
  <c r="K100" i="368"/>
  <c r="J100" i="368"/>
  <c r="I100" i="368"/>
  <c r="H100" i="368"/>
  <c r="G100" i="368"/>
  <c r="F100" i="368"/>
  <c r="E100" i="368"/>
  <c r="D100" i="368"/>
  <c r="C100" i="368"/>
  <c r="AQ98" i="368"/>
  <c r="AQ97" i="368"/>
  <c r="AQ96" i="368"/>
  <c r="AQ95" i="368"/>
  <c r="AQ94" i="368"/>
  <c r="AQ93" i="368"/>
  <c r="AQ92" i="368"/>
  <c r="AQ91" i="368"/>
  <c r="AQ90" i="368"/>
  <c r="AQ89" i="368"/>
  <c r="AQ88" i="368"/>
  <c r="AP87" i="368"/>
  <c r="AO87" i="368"/>
  <c r="AN87" i="368"/>
  <c r="AM87" i="368"/>
  <c r="AL87" i="368"/>
  <c r="AK87" i="368"/>
  <c r="AJ87" i="368"/>
  <c r="AI87" i="368"/>
  <c r="AH87" i="368"/>
  <c r="AG87" i="368"/>
  <c r="AF87" i="368"/>
  <c r="AE87" i="368"/>
  <c r="AD87" i="368"/>
  <c r="AC87" i="368"/>
  <c r="AB87" i="368"/>
  <c r="AA87" i="368"/>
  <c r="Z87" i="368"/>
  <c r="Y87" i="368"/>
  <c r="X87" i="368"/>
  <c r="W87" i="368"/>
  <c r="V87" i="368"/>
  <c r="U87" i="368"/>
  <c r="T87" i="368"/>
  <c r="S87" i="368"/>
  <c r="R87" i="368"/>
  <c r="Q87" i="368"/>
  <c r="P87" i="368"/>
  <c r="O87" i="368"/>
  <c r="N87" i="368"/>
  <c r="M87" i="368"/>
  <c r="L87" i="368"/>
  <c r="K87" i="368"/>
  <c r="J87" i="368"/>
  <c r="I87" i="368"/>
  <c r="H87" i="368"/>
  <c r="G87" i="368"/>
  <c r="F87" i="368"/>
  <c r="E87" i="368"/>
  <c r="D87" i="368"/>
  <c r="C87" i="368"/>
  <c r="AQ86" i="368"/>
  <c r="AQ85" i="368"/>
  <c r="AP85" i="368"/>
  <c r="AO85" i="368"/>
  <c r="AN85" i="368"/>
  <c r="AM85" i="368"/>
  <c r="AL85" i="368"/>
  <c r="AK85" i="368"/>
  <c r="AJ85" i="368"/>
  <c r="AI85" i="368"/>
  <c r="AH85" i="368"/>
  <c r="AG85" i="368"/>
  <c r="AF85" i="368"/>
  <c r="AE85" i="368"/>
  <c r="AD85" i="368"/>
  <c r="AC85" i="368"/>
  <c r="AB85" i="368"/>
  <c r="AA85" i="368"/>
  <c r="Z85" i="368"/>
  <c r="Y85" i="368"/>
  <c r="X85" i="368"/>
  <c r="W85" i="368"/>
  <c r="V85" i="368"/>
  <c r="U85" i="368"/>
  <c r="T85" i="368"/>
  <c r="S85" i="368"/>
  <c r="R85" i="368"/>
  <c r="Q85" i="368"/>
  <c r="P85" i="368"/>
  <c r="O85" i="368"/>
  <c r="N85" i="368"/>
  <c r="M85" i="368"/>
  <c r="L85" i="368"/>
  <c r="K85" i="368"/>
  <c r="J85" i="368"/>
  <c r="I85" i="368"/>
  <c r="H85" i="368"/>
  <c r="G85" i="368"/>
  <c r="F85" i="368"/>
  <c r="E85" i="368"/>
  <c r="D85" i="368"/>
  <c r="C85" i="368"/>
  <c r="AQ84" i="368"/>
  <c r="AQ83" i="368"/>
  <c r="AQ82" i="368"/>
  <c r="AQ81" i="368"/>
  <c r="AQ80" i="368"/>
  <c r="AQ79" i="368"/>
  <c r="AQ78" i="368"/>
  <c r="AQ77" i="368"/>
  <c r="AQ76" i="368"/>
  <c r="AQ75" i="368"/>
  <c r="AQ74" i="368"/>
  <c r="AQ73" i="368"/>
  <c r="AQ72" i="368"/>
  <c r="AQ71" i="368"/>
  <c r="AQ70" i="368"/>
  <c r="AQ69" i="368"/>
  <c r="AQ68" i="368"/>
  <c r="AQ67" i="368"/>
  <c r="AP66" i="368"/>
  <c r="AO66" i="368"/>
  <c r="AN66" i="368"/>
  <c r="AM66" i="368"/>
  <c r="AL66" i="368"/>
  <c r="AK66" i="368"/>
  <c r="AJ66" i="368"/>
  <c r="AI66" i="368"/>
  <c r="AH66" i="368"/>
  <c r="AG66" i="368"/>
  <c r="AF66" i="368"/>
  <c r="AE66" i="368"/>
  <c r="AD66" i="368"/>
  <c r="AC66" i="368"/>
  <c r="AB66" i="368"/>
  <c r="AA66" i="368"/>
  <c r="Z66" i="368"/>
  <c r="Y66" i="368"/>
  <c r="X66" i="368"/>
  <c r="W66" i="368"/>
  <c r="V66" i="368"/>
  <c r="U66" i="368"/>
  <c r="T66" i="368"/>
  <c r="S66" i="368"/>
  <c r="R66" i="368"/>
  <c r="Q66" i="368"/>
  <c r="P66" i="368"/>
  <c r="O66" i="368"/>
  <c r="N66" i="368"/>
  <c r="M66" i="368"/>
  <c r="L66" i="368"/>
  <c r="K66" i="368"/>
  <c r="J66" i="368"/>
  <c r="I66" i="368"/>
  <c r="H66" i="368"/>
  <c r="G66" i="368"/>
  <c r="F66" i="368"/>
  <c r="E66" i="368"/>
  <c r="D66" i="368"/>
  <c r="C66" i="368"/>
  <c r="AQ65" i="368"/>
  <c r="AQ64" i="368" s="1"/>
  <c r="AP64" i="368"/>
  <c r="AO64" i="368"/>
  <c r="AN64" i="368"/>
  <c r="AM64" i="368"/>
  <c r="AL64" i="368"/>
  <c r="AK64" i="368"/>
  <c r="AJ64" i="368"/>
  <c r="AI64" i="368"/>
  <c r="AH64" i="368"/>
  <c r="AG64" i="368"/>
  <c r="AF64" i="368"/>
  <c r="AE64" i="368"/>
  <c r="AD64" i="368"/>
  <c r="AC64" i="368"/>
  <c r="AB64" i="368"/>
  <c r="AA64" i="368"/>
  <c r="Z64" i="368"/>
  <c r="Y64" i="368"/>
  <c r="X64" i="368"/>
  <c r="W64" i="368"/>
  <c r="V64" i="368"/>
  <c r="U64" i="368"/>
  <c r="T64" i="368"/>
  <c r="S64" i="368"/>
  <c r="R64" i="368"/>
  <c r="Q64" i="368"/>
  <c r="P64" i="368"/>
  <c r="O64" i="368"/>
  <c r="N64" i="368"/>
  <c r="M64" i="368"/>
  <c r="L64" i="368"/>
  <c r="K64" i="368"/>
  <c r="J64" i="368"/>
  <c r="I64" i="368"/>
  <c r="H64" i="368"/>
  <c r="G64" i="368"/>
  <c r="F64" i="368"/>
  <c r="E64" i="368"/>
  <c r="D64" i="368"/>
  <c r="C64" i="368"/>
  <c r="AQ63" i="368"/>
  <c r="AQ62" i="368" s="1"/>
  <c r="AP62" i="368"/>
  <c r="AO62" i="368"/>
  <c r="AN62" i="368"/>
  <c r="AM62" i="368"/>
  <c r="AL62" i="368"/>
  <c r="AK62" i="368"/>
  <c r="AJ62" i="368"/>
  <c r="AI62" i="368"/>
  <c r="AH62" i="368"/>
  <c r="AG62" i="368"/>
  <c r="AF62" i="368"/>
  <c r="AE62" i="368"/>
  <c r="AD62" i="368"/>
  <c r="AC62" i="368"/>
  <c r="AB62" i="368"/>
  <c r="AA62" i="368"/>
  <c r="Z62" i="368"/>
  <c r="Y62" i="368"/>
  <c r="X62" i="368"/>
  <c r="W62" i="368"/>
  <c r="V62" i="368"/>
  <c r="U62" i="368"/>
  <c r="T62" i="368"/>
  <c r="S62" i="368"/>
  <c r="R62" i="368"/>
  <c r="Q62" i="368"/>
  <c r="P62" i="368"/>
  <c r="O62" i="368"/>
  <c r="N62" i="368"/>
  <c r="M62" i="368"/>
  <c r="L62" i="368"/>
  <c r="K62" i="368"/>
  <c r="J62" i="368"/>
  <c r="I62" i="368"/>
  <c r="H62" i="368"/>
  <c r="G62" i="368"/>
  <c r="F62" i="368"/>
  <c r="E62" i="368"/>
  <c r="D62" i="368"/>
  <c r="C62" i="368"/>
  <c r="AQ61" i="368"/>
  <c r="AQ60" i="368" s="1"/>
  <c r="AP60" i="368"/>
  <c r="AO60" i="368"/>
  <c r="AN60" i="368"/>
  <c r="AM60" i="368"/>
  <c r="AL60" i="368"/>
  <c r="AK60" i="368"/>
  <c r="AJ60" i="368"/>
  <c r="AI60" i="368"/>
  <c r="AH60" i="368"/>
  <c r="AG60" i="368"/>
  <c r="AF60" i="368"/>
  <c r="AE60" i="368"/>
  <c r="AD60" i="368"/>
  <c r="AC60" i="368"/>
  <c r="AB60" i="368"/>
  <c r="AA60" i="368"/>
  <c r="Z60" i="368"/>
  <c r="Y60" i="368"/>
  <c r="X60" i="368"/>
  <c r="W60" i="368"/>
  <c r="V60" i="368"/>
  <c r="U60" i="368"/>
  <c r="T60" i="368"/>
  <c r="S60" i="368"/>
  <c r="R60" i="368"/>
  <c r="Q60" i="368"/>
  <c r="P60" i="368"/>
  <c r="O60" i="368"/>
  <c r="N60" i="368"/>
  <c r="M60" i="368"/>
  <c r="L60" i="368"/>
  <c r="K60" i="368"/>
  <c r="J60" i="368"/>
  <c r="I60" i="368"/>
  <c r="H60" i="368"/>
  <c r="G60" i="368"/>
  <c r="F60" i="368"/>
  <c r="E60" i="368"/>
  <c r="D60" i="368"/>
  <c r="C60" i="368"/>
  <c r="AQ59" i="368"/>
  <c r="AQ58" i="368" s="1"/>
  <c r="AP58" i="368"/>
  <c r="AO58" i="368"/>
  <c r="AN58" i="368"/>
  <c r="AM58" i="368"/>
  <c r="AL58" i="368"/>
  <c r="AK58" i="368"/>
  <c r="AJ58" i="368"/>
  <c r="AI58" i="368"/>
  <c r="AH58" i="368"/>
  <c r="AG58" i="368"/>
  <c r="AF58" i="368"/>
  <c r="AE58" i="368"/>
  <c r="AD58" i="368"/>
  <c r="AC58" i="368"/>
  <c r="AB58" i="368"/>
  <c r="AA58" i="368"/>
  <c r="Z58" i="368"/>
  <c r="Y58" i="368"/>
  <c r="X58" i="368"/>
  <c r="W58" i="368"/>
  <c r="V58" i="368"/>
  <c r="U58" i="368"/>
  <c r="T58" i="368"/>
  <c r="S58" i="368"/>
  <c r="R58" i="368"/>
  <c r="Q58" i="368"/>
  <c r="P58" i="368"/>
  <c r="O58" i="368"/>
  <c r="N58" i="368"/>
  <c r="M58" i="368"/>
  <c r="L58" i="368"/>
  <c r="K58" i="368"/>
  <c r="J58" i="368"/>
  <c r="I58" i="368"/>
  <c r="H58" i="368"/>
  <c r="G58" i="368"/>
  <c r="F58" i="368"/>
  <c r="E58" i="368"/>
  <c r="D58" i="368"/>
  <c r="C58" i="368"/>
  <c r="AQ57" i="368"/>
  <c r="AQ56" i="368"/>
  <c r="AQ55" i="368"/>
  <c r="AQ54" i="368"/>
  <c r="AQ53" i="368"/>
  <c r="AQ52" i="368"/>
  <c r="AQ51" i="368"/>
  <c r="AQ50" i="368"/>
  <c r="AQ49" i="368"/>
  <c r="AQ48" i="368"/>
  <c r="AQ47" i="368"/>
  <c r="AQ46" i="368"/>
  <c r="AQ45" i="368"/>
  <c r="AQ44" i="368"/>
  <c r="AQ43" i="368"/>
  <c r="AQ42" i="368"/>
  <c r="AQ41" i="368"/>
  <c r="AQ40" i="368"/>
  <c r="AQ39" i="368"/>
  <c r="AQ38" i="368"/>
  <c r="AQ37" i="368"/>
  <c r="AQ36" i="368"/>
  <c r="AP35" i="368"/>
  <c r="AO35" i="368"/>
  <c r="AN35" i="368"/>
  <c r="AM35" i="368"/>
  <c r="AL35" i="368"/>
  <c r="AK35" i="368"/>
  <c r="AJ35" i="368"/>
  <c r="AI35" i="368"/>
  <c r="AH35" i="368"/>
  <c r="AG35" i="368"/>
  <c r="AF35" i="368"/>
  <c r="AE35" i="368"/>
  <c r="AD35" i="368"/>
  <c r="AC35" i="368"/>
  <c r="AB35" i="368"/>
  <c r="AA35" i="368"/>
  <c r="Z35" i="368"/>
  <c r="Y35" i="368"/>
  <c r="X35" i="368"/>
  <c r="W35" i="368"/>
  <c r="V35" i="368"/>
  <c r="U35" i="368"/>
  <c r="T35" i="368"/>
  <c r="S35" i="368"/>
  <c r="R35" i="368"/>
  <c r="Q35" i="368"/>
  <c r="P35" i="368"/>
  <c r="O35" i="368"/>
  <c r="N35" i="368"/>
  <c r="M35" i="368"/>
  <c r="L35" i="368"/>
  <c r="K35" i="368"/>
  <c r="J35" i="368"/>
  <c r="I35" i="368"/>
  <c r="H35" i="368"/>
  <c r="G35" i="368"/>
  <c r="F35" i="368"/>
  <c r="E35" i="368"/>
  <c r="D35" i="368"/>
  <c r="C35" i="368"/>
  <c r="AQ34" i="368"/>
  <c r="AQ33" i="368"/>
  <c r="AQ32" i="368"/>
  <c r="AQ31" i="368"/>
  <c r="AQ30" i="368"/>
  <c r="AQ29" i="368"/>
  <c r="AQ28" i="368"/>
  <c r="AQ27" i="368"/>
  <c r="AQ26" i="368"/>
  <c r="AQ25" i="368"/>
  <c r="AQ24" i="368"/>
  <c r="AQ23" i="368"/>
  <c r="AQ22" i="368" s="1"/>
  <c r="AP22" i="368"/>
  <c r="AO22" i="368"/>
  <c r="AN22" i="368"/>
  <c r="AM22" i="368"/>
  <c r="AL22" i="368"/>
  <c r="AK22" i="368"/>
  <c r="AJ22" i="368"/>
  <c r="AI22" i="368"/>
  <c r="AH22" i="368"/>
  <c r="AG22" i="368"/>
  <c r="AF22" i="368"/>
  <c r="AE22" i="368"/>
  <c r="AD22" i="368"/>
  <c r="AC22" i="368"/>
  <c r="AB22" i="368"/>
  <c r="AA22" i="368"/>
  <c r="Z22" i="368"/>
  <c r="Y22" i="368"/>
  <c r="X22" i="368"/>
  <c r="W22" i="368"/>
  <c r="V22" i="368"/>
  <c r="U22" i="368"/>
  <c r="T22" i="368"/>
  <c r="S22" i="368"/>
  <c r="R22" i="368"/>
  <c r="Q22" i="368"/>
  <c r="P22" i="368"/>
  <c r="O22" i="368"/>
  <c r="N22" i="368"/>
  <c r="M22" i="368"/>
  <c r="L22" i="368"/>
  <c r="K22" i="368"/>
  <c r="J22" i="368"/>
  <c r="I22" i="368"/>
  <c r="H22" i="368"/>
  <c r="G22" i="368"/>
  <c r="F22" i="368"/>
  <c r="E22" i="368"/>
  <c r="D22" i="368"/>
  <c r="C22" i="368"/>
  <c r="AQ21" i="368"/>
  <c r="AQ20" i="368"/>
  <c r="AQ19" i="368"/>
  <c r="AQ18" i="368"/>
  <c r="AQ17" i="368"/>
  <c r="AQ16" i="368"/>
  <c r="AQ15" i="368"/>
  <c r="AQ14" i="368"/>
  <c r="AQ13" i="368"/>
  <c r="AQ12" i="368"/>
  <c r="AQ11" i="368"/>
  <c r="AQ10" i="368"/>
  <c r="AQ9" i="368"/>
  <c r="AP8" i="368"/>
  <c r="AO8" i="368"/>
  <c r="AN8" i="368"/>
  <c r="AM8" i="368"/>
  <c r="AL8" i="368"/>
  <c r="AK8" i="368"/>
  <c r="AJ8" i="368"/>
  <c r="AI8" i="368"/>
  <c r="AH8" i="368"/>
  <c r="AG8" i="368"/>
  <c r="AF8" i="368"/>
  <c r="AE8" i="368"/>
  <c r="AD8" i="368"/>
  <c r="AC8" i="368"/>
  <c r="AB8" i="368"/>
  <c r="AB99" i="368" s="1"/>
  <c r="AB106" i="368" s="1"/>
  <c r="AA8" i="368"/>
  <c r="Z8" i="368"/>
  <c r="Y8" i="368"/>
  <c r="X8" i="368"/>
  <c r="X99" i="368" s="1"/>
  <c r="X106" i="368" s="1"/>
  <c r="W8" i="368"/>
  <c r="V8" i="368"/>
  <c r="U8" i="368"/>
  <c r="T8" i="368"/>
  <c r="T99" i="368" s="1"/>
  <c r="T106" i="368" s="1"/>
  <c r="S8" i="368"/>
  <c r="R8" i="368"/>
  <c r="Q8" i="368"/>
  <c r="P8" i="368"/>
  <c r="P99" i="368" s="1"/>
  <c r="P106" i="368" s="1"/>
  <c r="O8" i="368"/>
  <c r="N8" i="368"/>
  <c r="M8" i="368"/>
  <c r="L8" i="368"/>
  <c r="L99" i="368" s="1"/>
  <c r="L106" i="368" s="1"/>
  <c r="K8" i="368"/>
  <c r="J8" i="368"/>
  <c r="I8" i="368"/>
  <c r="H8" i="368"/>
  <c r="H99" i="368" s="1"/>
  <c r="H106" i="368" s="1"/>
  <c r="G8" i="368"/>
  <c r="F8" i="368"/>
  <c r="E8" i="368"/>
  <c r="D8" i="368"/>
  <c r="D99" i="368" s="1"/>
  <c r="D106" i="368" s="1"/>
  <c r="C8" i="368"/>
  <c r="AO22" i="367"/>
  <c r="N8" i="367"/>
  <c r="O8" i="367"/>
  <c r="P8" i="367"/>
  <c r="Q8" i="367"/>
  <c r="R8" i="367"/>
  <c r="S8" i="367"/>
  <c r="T8" i="367"/>
  <c r="U8" i="367"/>
  <c r="V8" i="367"/>
  <c r="D8" i="367"/>
  <c r="D99" i="367" s="1"/>
  <c r="D106" i="367" s="1"/>
  <c r="AQ105" i="367"/>
  <c r="AQ104" i="367"/>
  <c r="AQ103" i="367"/>
  <c r="AP102" i="367"/>
  <c r="AO102" i="367"/>
  <c r="AN102" i="367"/>
  <c r="AM102" i="367"/>
  <c r="AL102" i="367"/>
  <c r="AK102" i="367"/>
  <c r="AJ102" i="367"/>
  <c r="AI102" i="367"/>
  <c r="AH102" i="367"/>
  <c r="AG102" i="367"/>
  <c r="AF102" i="367"/>
  <c r="AE102" i="367"/>
  <c r="AD102" i="367"/>
  <c r="AC102" i="367"/>
  <c r="AB102" i="367"/>
  <c r="AA102" i="367"/>
  <c r="Z102" i="367"/>
  <c r="Y102" i="367"/>
  <c r="X102" i="367"/>
  <c r="W102" i="367"/>
  <c r="V102" i="367"/>
  <c r="U102" i="367"/>
  <c r="T102" i="367"/>
  <c r="S102" i="367"/>
  <c r="R102" i="367"/>
  <c r="Q102" i="367"/>
  <c r="P102" i="367"/>
  <c r="O102" i="367"/>
  <c r="N102" i="367"/>
  <c r="M102" i="367"/>
  <c r="L102" i="367"/>
  <c r="K102" i="367"/>
  <c r="J102" i="367"/>
  <c r="I102" i="367"/>
  <c r="H102" i="367"/>
  <c r="G102" i="367"/>
  <c r="F102" i="367"/>
  <c r="E102" i="367"/>
  <c r="D102" i="367"/>
  <c r="C102" i="367"/>
  <c r="AQ101" i="367"/>
  <c r="AP100" i="367"/>
  <c r="AO100" i="367"/>
  <c r="AN100" i="367"/>
  <c r="AM100" i="367"/>
  <c r="AL100" i="367"/>
  <c r="AK100" i="367"/>
  <c r="AJ100" i="367"/>
  <c r="AI100" i="367"/>
  <c r="AH100" i="367"/>
  <c r="AG100" i="367"/>
  <c r="AF100" i="367"/>
  <c r="AE100" i="367"/>
  <c r="AD100" i="367"/>
  <c r="AC100" i="367"/>
  <c r="AB100" i="367"/>
  <c r="AA100" i="367"/>
  <c r="Z100" i="367"/>
  <c r="Y100" i="367"/>
  <c r="X100" i="367"/>
  <c r="W100" i="367"/>
  <c r="V100" i="367"/>
  <c r="U100" i="367"/>
  <c r="T100" i="367"/>
  <c r="S100" i="367"/>
  <c r="R100" i="367"/>
  <c r="Q100" i="367"/>
  <c r="P100" i="367"/>
  <c r="O100" i="367"/>
  <c r="N100" i="367"/>
  <c r="M100" i="367"/>
  <c r="L100" i="367"/>
  <c r="K100" i="367"/>
  <c r="J100" i="367"/>
  <c r="I100" i="367"/>
  <c r="H100" i="367"/>
  <c r="G100" i="367"/>
  <c r="F100" i="367"/>
  <c r="E100" i="367"/>
  <c r="D100" i="367"/>
  <c r="C100" i="367"/>
  <c r="AQ100" i="367" s="1"/>
  <c r="AQ98" i="367"/>
  <c r="AQ97" i="367"/>
  <c r="AQ96" i="367"/>
  <c r="AQ95" i="367"/>
  <c r="AQ94" i="367"/>
  <c r="AQ93" i="367"/>
  <c r="AQ92" i="367"/>
  <c r="AQ91" i="367"/>
  <c r="AQ90" i="367"/>
  <c r="AQ89" i="367"/>
  <c r="AQ88" i="367"/>
  <c r="AP87" i="367"/>
  <c r="AO87" i="367"/>
  <c r="AN87" i="367"/>
  <c r="AM87" i="367"/>
  <c r="AL87" i="367"/>
  <c r="AK87" i="367"/>
  <c r="AJ87" i="367"/>
  <c r="AI87" i="367"/>
  <c r="AH87" i="367"/>
  <c r="AG87" i="367"/>
  <c r="AF87" i="367"/>
  <c r="AE87" i="367"/>
  <c r="AD87" i="367"/>
  <c r="AC87" i="367"/>
  <c r="AB87" i="367"/>
  <c r="AA87" i="367"/>
  <c r="Z87" i="367"/>
  <c r="Y87" i="367"/>
  <c r="X87" i="367"/>
  <c r="W87" i="367"/>
  <c r="V87" i="367"/>
  <c r="U87" i="367"/>
  <c r="T87" i="367"/>
  <c r="S87" i="367"/>
  <c r="R87" i="367"/>
  <c r="Q87" i="367"/>
  <c r="P87" i="367"/>
  <c r="O87" i="367"/>
  <c r="N87" i="367"/>
  <c r="M87" i="367"/>
  <c r="L87" i="367"/>
  <c r="K87" i="367"/>
  <c r="J87" i="367"/>
  <c r="I87" i="367"/>
  <c r="H87" i="367"/>
  <c r="G87" i="367"/>
  <c r="F87" i="367"/>
  <c r="E87" i="367"/>
  <c r="D87" i="367"/>
  <c r="C87" i="367"/>
  <c r="AQ86" i="367"/>
  <c r="AP85" i="367"/>
  <c r="AO85" i="367"/>
  <c r="AN85" i="367"/>
  <c r="AM85" i="367"/>
  <c r="AL85" i="367"/>
  <c r="AK85" i="367"/>
  <c r="AJ85" i="367"/>
  <c r="AI85" i="367"/>
  <c r="AH85" i="367"/>
  <c r="AG85" i="367"/>
  <c r="AF85" i="367"/>
  <c r="AE85" i="367"/>
  <c r="AD85" i="367"/>
  <c r="AC85" i="367"/>
  <c r="AB85" i="367"/>
  <c r="AA85" i="367"/>
  <c r="Z85" i="367"/>
  <c r="Y85" i="367"/>
  <c r="X85" i="367"/>
  <c r="W85" i="367"/>
  <c r="V85" i="367"/>
  <c r="U85" i="367"/>
  <c r="T85" i="367"/>
  <c r="S85" i="367"/>
  <c r="R85" i="367"/>
  <c r="Q85" i="367"/>
  <c r="P85" i="367"/>
  <c r="O85" i="367"/>
  <c r="N85" i="367"/>
  <c r="M85" i="367"/>
  <c r="L85" i="367"/>
  <c r="K85" i="367"/>
  <c r="J85" i="367"/>
  <c r="I85" i="367"/>
  <c r="H85" i="367"/>
  <c r="G85" i="367"/>
  <c r="F85" i="367"/>
  <c r="E85" i="367"/>
  <c r="D85" i="367"/>
  <c r="C85" i="367"/>
  <c r="AQ85" i="367" s="1"/>
  <c r="AQ84" i="367"/>
  <c r="AQ83" i="367"/>
  <c r="AQ82" i="367"/>
  <c r="AQ81" i="367"/>
  <c r="AQ80" i="367"/>
  <c r="AQ79" i="367"/>
  <c r="AQ78" i="367"/>
  <c r="AQ77" i="367"/>
  <c r="AQ76" i="367"/>
  <c r="AQ75" i="367"/>
  <c r="AQ74" i="367"/>
  <c r="AQ73" i="367"/>
  <c r="AQ72" i="367"/>
  <c r="AQ71" i="367"/>
  <c r="AQ70" i="367"/>
  <c r="AQ69" i="367"/>
  <c r="AQ68" i="367"/>
  <c r="AQ67" i="367"/>
  <c r="AP66" i="367"/>
  <c r="AO66" i="367"/>
  <c r="AN66" i="367"/>
  <c r="AM66" i="367"/>
  <c r="AL66" i="367"/>
  <c r="AK66" i="367"/>
  <c r="AJ66" i="367"/>
  <c r="AI66" i="367"/>
  <c r="AH66" i="367"/>
  <c r="AG66" i="367"/>
  <c r="AF66" i="367"/>
  <c r="AE66" i="367"/>
  <c r="AD66" i="367"/>
  <c r="AC66" i="367"/>
  <c r="AB66" i="367"/>
  <c r="AA66" i="367"/>
  <c r="Z66" i="367"/>
  <c r="Y66" i="367"/>
  <c r="X66" i="367"/>
  <c r="W66" i="367"/>
  <c r="V66" i="367"/>
  <c r="U66" i="367"/>
  <c r="T66" i="367"/>
  <c r="S66" i="367"/>
  <c r="R66" i="367"/>
  <c r="Q66" i="367"/>
  <c r="P66" i="367"/>
  <c r="O66" i="367"/>
  <c r="N66" i="367"/>
  <c r="M66" i="367"/>
  <c r="L66" i="367"/>
  <c r="K66" i="367"/>
  <c r="J66" i="367"/>
  <c r="I66" i="367"/>
  <c r="H66" i="367"/>
  <c r="G66" i="367"/>
  <c r="F66" i="367"/>
  <c r="E66" i="367"/>
  <c r="D66" i="367"/>
  <c r="C66" i="367"/>
  <c r="AQ65" i="367"/>
  <c r="AP64" i="367"/>
  <c r="AO64" i="367"/>
  <c r="AN64" i="367"/>
  <c r="AM64" i="367"/>
  <c r="AL64" i="367"/>
  <c r="AK64" i="367"/>
  <c r="AJ64" i="367"/>
  <c r="AI64" i="367"/>
  <c r="AH64" i="367"/>
  <c r="AG64" i="367"/>
  <c r="AF64" i="367"/>
  <c r="AE64" i="367"/>
  <c r="AD64" i="367"/>
  <c r="AC64" i="367"/>
  <c r="AB64" i="367"/>
  <c r="AA64" i="367"/>
  <c r="Z64" i="367"/>
  <c r="Y64" i="367"/>
  <c r="X64" i="367"/>
  <c r="W64" i="367"/>
  <c r="V64" i="367"/>
  <c r="U64" i="367"/>
  <c r="T64" i="367"/>
  <c r="S64" i="367"/>
  <c r="R64" i="367"/>
  <c r="Q64" i="367"/>
  <c r="P64" i="367"/>
  <c r="O64" i="367"/>
  <c r="N64" i="367"/>
  <c r="M64" i="367"/>
  <c r="L64" i="367"/>
  <c r="K64" i="367"/>
  <c r="J64" i="367"/>
  <c r="I64" i="367"/>
  <c r="H64" i="367"/>
  <c r="G64" i="367"/>
  <c r="F64" i="367"/>
  <c r="E64" i="367"/>
  <c r="D64" i="367"/>
  <c r="C64" i="367"/>
  <c r="AQ63" i="367"/>
  <c r="AP62" i="367"/>
  <c r="AO62" i="367"/>
  <c r="AN62" i="367"/>
  <c r="AM62" i="367"/>
  <c r="AL62" i="367"/>
  <c r="AK62" i="367"/>
  <c r="AJ62" i="367"/>
  <c r="AI62" i="367"/>
  <c r="AH62" i="367"/>
  <c r="AG62" i="367"/>
  <c r="AF62" i="367"/>
  <c r="AE62" i="367"/>
  <c r="AD62" i="367"/>
  <c r="AC62" i="367"/>
  <c r="AB62" i="367"/>
  <c r="AA62" i="367"/>
  <c r="Z62" i="367"/>
  <c r="Y62" i="367"/>
  <c r="X62" i="367"/>
  <c r="W62" i="367"/>
  <c r="V62" i="367"/>
  <c r="U62" i="367"/>
  <c r="T62" i="367"/>
  <c r="S62" i="367"/>
  <c r="R62" i="367"/>
  <c r="Q62" i="367"/>
  <c r="P62" i="367"/>
  <c r="O62" i="367"/>
  <c r="N62" i="367"/>
  <c r="M62" i="367"/>
  <c r="L62" i="367"/>
  <c r="K62" i="367"/>
  <c r="J62" i="367"/>
  <c r="I62" i="367"/>
  <c r="H62" i="367"/>
  <c r="G62" i="367"/>
  <c r="F62" i="367"/>
  <c r="E62" i="367"/>
  <c r="D62" i="367"/>
  <c r="C62" i="367"/>
  <c r="AQ62" i="367" s="1"/>
  <c r="AQ61" i="367"/>
  <c r="AP60" i="367"/>
  <c r="AO60" i="367"/>
  <c r="AN60" i="367"/>
  <c r="AM60" i="367"/>
  <c r="AL60" i="367"/>
  <c r="AK60" i="367"/>
  <c r="AJ60" i="367"/>
  <c r="AI60" i="367"/>
  <c r="AH60" i="367"/>
  <c r="AG60" i="367"/>
  <c r="AF60" i="367"/>
  <c r="AE60" i="367"/>
  <c r="AD60" i="367"/>
  <c r="AC60" i="367"/>
  <c r="AB60" i="367"/>
  <c r="AA60" i="367"/>
  <c r="Z60" i="367"/>
  <c r="Y60" i="367"/>
  <c r="X60" i="367"/>
  <c r="W60" i="367"/>
  <c r="V60" i="367"/>
  <c r="U60" i="367"/>
  <c r="T60" i="367"/>
  <c r="S60" i="367"/>
  <c r="R60" i="367"/>
  <c r="Q60" i="367"/>
  <c r="P60" i="367"/>
  <c r="O60" i="367"/>
  <c r="N60" i="367"/>
  <c r="M60" i="367"/>
  <c r="L60" i="367"/>
  <c r="K60" i="367"/>
  <c r="J60" i="367"/>
  <c r="I60" i="367"/>
  <c r="H60" i="367"/>
  <c r="G60" i="367"/>
  <c r="F60" i="367"/>
  <c r="E60" i="367"/>
  <c r="D60" i="367"/>
  <c r="C60" i="367"/>
  <c r="AQ59" i="367"/>
  <c r="AP58" i="367"/>
  <c r="AO58" i="367"/>
  <c r="AN58" i="367"/>
  <c r="AM58" i="367"/>
  <c r="AL58" i="367"/>
  <c r="AK58" i="367"/>
  <c r="AJ58" i="367"/>
  <c r="AI58" i="367"/>
  <c r="AH58" i="367"/>
  <c r="AG58" i="367"/>
  <c r="AF58" i="367"/>
  <c r="AE58" i="367"/>
  <c r="AD58" i="367"/>
  <c r="AC58" i="367"/>
  <c r="AB58" i="367"/>
  <c r="AA58" i="367"/>
  <c r="Z58" i="367"/>
  <c r="Y58" i="367"/>
  <c r="X58" i="367"/>
  <c r="W58" i="367"/>
  <c r="V58" i="367"/>
  <c r="U58" i="367"/>
  <c r="T58" i="367"/>
  <c r="S58" i="367"/>
  <c r="R58" i="367"/>
  <c r="Q58" i="367"/>
  <c r="Q99" i="367" s="1"/>
  <c r="Q106" i="367" s="1"/>
  <c r="P58" i="367"/>
  <c r="O58" i="367"/>
  <c r="N58" i="367"/>
  <c r="M58" i="367"/>
  <c r="L58" i="367"/>
  <c r="K58" i="367"/>
  <c r="J58" i="367"/>
  <c r="I58" i="367"/>
  <c r="H58" i="367"/>
  <c r="G58" i="367"/>
  <c r="F58" i="367"/>
  <c r="E58" i="367"/>
  <c r="D58" i="367"/>
  <c r="C58" i="367"/>
  <c r="AQ57" i="367"/>
  <c r="AQ56" i="367"/>
  <c r="AQ55" i="367"/>
  <c r="AQ54" i="367"/>
  <c r="AQ53" i="367"/>
  <c r="AQ52" i="367"/>
  <c r="AQ51" i="367"/>
  <c r="AQ50" i="367"/>
  <c r="AQ49" i="367"/>
  <c r="AQ48" i="367"/>
  <c r="AQ47" i="367"/>
  <c r="AQ46" i="367"/>
  <c r="AQ45" i="367"/>
  <c r="AQ44" i="367"/>
  <c r="AQ43" i="367"/>
  <c r="AQ42" i="367"/>
  <c r="AQ41" i="367"/>
  <c r="AQ40" i="367"/>
  <c r="AQ39" i="367"/>
  <c r="AQ38" i="367"/>
  <c r="AQ37" i="367"/>
  <c r="AQ36" i="367"/>
  <c r="AP35" i="367"/>
  <c r="AO35" i="367"/>
  <c r="AN35" i="367"/>
  <c r="AM35" i="367"/>
  <c r="AL35" i="367"/>
  <c r="AK35" i="367"/>
  <c r="AJ35" i="367"/>
  <c r="AI35" i="367"/>
  <c r="AH35" i="367"/>
  <c r="AG35" i="367"/>
  <c r="AF35" i="367"/>
  <c r="AE35" i="367"/>
  <c r="AD35" i="367"/>
  <c r="AC35" i="367"/>
  <c r="AB35" i="367"/>
  <c r="AA35" i="367"/>
  <c r="Z35" i="367"/>
  <c r="Y35" i="367"/>
  <c r="X35" i="367"/>
  <c r="W35" i="367"/>
  <c r="V35" i="367"/>
  <c r="U35" i="367"/>
  <c r="T35" i="367"/>
  <c r="S35" i="367"/>
  <c r="S99" i="367" s="1"/>
  <c r="S106" i="367" s="1"/>
  <c r="R35" i="367"/>
  <c r="Q35" i="367"/>
  <c r="P35" i="367"/>
  <c r="O35" i="367"/>
  <c r="O99" i="367" s="1"/>
  <c r="O106" i="367" s="1"/>
  <c r="N35" i="367"/>
  <c r="M35" i="367"/>
  <c r="L35" i="367"/>
  <c r="K35" i="367"/>
  <c r="K99" i="367" s="1"/>
  <c r="K106" i="367" s="1"/>
  <c r="J35" i="367"/>
  <c r="I35" i="367"/>
  <c r="H35" i="367"/>
  <c r="G35" i="367"/>
  <c r="G99" i="367" s="1"/>
  <c r="G106" i="367" s="1"/>
  <c r="F35" i="367"/>
  <c r="E35" i="367"/>
  <c r="D35" i="367"/>
  <c r="C35" i="367"/>
  <c r="C99" i="367" s="1"/>
  <c r="C106" i="367" s="1"/>
  <c r="AQ34" i="367"/>
  <c r="AQ33" i="367"/>
  <c r="AQ32" i="367"/>
  <c r="AQ31" i="367"/>
  <c r="AQ30" i="367"/>
  <c r="AQ29" i="367"/>
  <c r="AQ28" i="367"/>
  <c r="AQ27" i="367"/>
  <c r="AQ26" i="367"/>
  <c r="AQ25" i="367"/>
  <c r="AQ24" i="367"/>
  <c r="AQ23" i="367"/>
  <c r="AP22" i="367"/>
  <c r="AN22" i="367"/>
  <c r="AM22" i="367"/>
  <c r="AL22" i="367"/>
  <c r="AK22" i="367"/>
  <c r="AJ22" i="367"/>
  <c r="AI22" i="367"/>
  <c r="AH22" i="367"/>
  <c r="AG22" i="367"/>
  <c r="AF22" i="367"/>
  <c r="AE22" i="367"/>
  <c r="AD22" i="367"/>
  <c r="AC22" i="367"/>
  <c r="AB22" i="367"/>
  <c r="AA22" i="367"/>
  <c r="Z22" i="367"/>
  <c r="Y22" i="367"/>
  <c r="X22" i="367"/>
  <c r="W22" i="367"/>
  <c r="V22" i="367"/>
  <c r="V99" i="367" s="1"/>
  <c r="V106" i="367" s="1"/>
  <c r="U22" i="367"/>
  <c r="T22" i="367"/>
  <c r="S22" i="367"/>
  <c r="R22" i="367"/>
  <c r="R99" i="367" s="1"/>
  <c r="R106" i="367" s="1"/>
  <c r="Q22" i="367"/>
  <c r="P22" i="367"/>
  <c r="O22" i="367"/>
  <c r="N22" i="367"/>
  <c r="M22" i="367"/>
  <c r="L22" i="367"/>
  <c r="K22" i="367"/>
  <c r="J22" i="367"/>
  <c r="I22" i="367"/>
  <c r="H22" i="367"/>
  <c r="G22" i="367"/>
  <c r="F22" i="367"/>
  <c r="E22" i="367"/>
  <c r="D22" i="367"/>
  <c r="C22" i="367"/>
  <c r="AQ21" i="367"/>
  <c r="AQ20" i="367"/>
  <c r="AQ19" i="367"/>
  <c r="AQ18" i="367"/>
  <c r="AQ17" i="367"/>
  <c r="AQ16" i="367"/>
  <c r="AQ15" i="367"/>
  <c r="AQ14" i="367"/>
  <c r="AQ13" i="367"/>
  <c r="AQ12" i="367"/>
  <c r="AQ11" i="367"/>
  <c r="AQ10" i="367"/>
  <c r="AQ9" i="367"/>
  <c r="AP8" i="367"/>
  <c r="AO8" i="367"/>
  <c r="AN8" i="367"/>
  <c r="AM8" i="367"/>
  <c r="AL8" i="367"/>
  <c r="AK8" i="367"/>
  <c r="AJ8" i="367"/>
  <c r="AI8" i="367"/>
  <c r="AH8" i="367"/>
  <c r="AG8" i="367"/>
  <c r="AF8" i="367"/>
  <c r="AE8" i="367"/>
  <c r="AD8" i="367"/>
  <c r="AC8" i="367"/>
  <c r="AB8" i="367"/>
  <c r="AA8" i="367"/>
  <c r="Z8" i="367"/>
  <c r="Y8" i="367"/>
  <c r="X8" i="367"/>
  <c r="W8" i="367"/>
  <c r="N99" i="367"/>
  <c r="N106" i="367" s="1"/>
  <c r="M8" i="367"/>
  <c r="L8" i="367"/>
  <c r="K8" i="367"/>
  <c r="J8" i="367"/>
  <c r="J99" i="367" s="1"/>
  <c r="J106" i="367" s="1"/>
  <c r="I8" i="367"/>
  <c r="H8" i="367"/>
  <c r="G8" i="367"/>
  <c r="F8" i="367"/>
  <c r="F99" i="367" s="1"/>
  <c r="F106" i="367" s="1"/>
  <c r="E8" i="367"/>
  <c r="C8" i="367"/>
  <c r="O20" i="317"/>
  <c r="O16" i="317"/>
  <c r="O13" i="317"/>
  <c r="O9" i="317"/>
  <c r="D7" i="317"/>
  <c r="E7" i="317"/>
  <c r="F7" i="317"/>
  <c r="G7" i="317"/>
  <c r="H7" i="317"/>
  <c r="I7" i="317"/>
  <c r="J7" i="317"/>
  <c r="K7" i="317"/>
  <c r="L7" i="317"/>
  <c r="M7" i="317"/>
  <c r="N7" i="317"/>
  <c r="C7" i="317"/>
  <c r="O5" i="317"/>
  <c r="J37" i="330"/>
  <c r="J34" i="330"/>
  <c r="K19" i="330"/>
  <c r="J28" i="329"/>
  <c r="J38" i="329"/>
  <c r="K14" i="329"/>
  <c r="J14" i="329"/>
  <c r="J13" i="329"/>
  <c r="K12" i="329"/>
  <c r="J11" i="329"/>
  <c r="K10" i="329"/>
  <c r="J10" i="329"/>
  <c r="J9" i="329"/>
  <c r="K8" i="329"/>
  <c r="K7" i="329"/>
  <c r="K6" i="329"/>
  <c r="H46" i="329"/>
  <c r="G46" i="329"/>
  <c r="F65" i="330"/>
  <c r="E65" i="330"/>
  <c r="D65" i="330"/>
  <c r="C65" i="330"/>
  <c r="F46" i="329"/>
  <c r="E46" i="329"/>
  <c r="D46" i="329"/>
  <c r="C46" i="329"/>
  <c r="C26" i="328"/>
  <c r="D26" i="328"/>
  <c r="L7" i="301"/>
  <c r="L15" i="301"/>
  <c r="L9" i="301"/>
  <c r="L13" i="301"/>
  <c r="L11" i="301"/>
  <c r="L61" i="300"/>
  <c r="L59" i="300"/>
  <c r="L55" i="300"/>
  <c r="L53" i="300"/>
  <c r="L51" i="300"/>
  <c r="L49" i="300"/>
  <c r="L47" i="300"/>
  <c r="L45" i="300"/>
  <c r="L39" i="300"/>
  <c r="L37" i="300"/>
  <c r="L33" i="300"/>
  <c r="L29" i="300"/>
  <c r="L35" i="300"/>
  <c r="L31" i="300"/>
  <c r="L27" i="300"/>
  <c r="L25" i="300"/>
  <c r="L11" i="300"/>
  <c r="L9" i="300"/>
  <c r="L7" i="300"/>
  <c r="L35" i="347"/>
  <c r="M35" i="347"/>
  <c r="L39" i="347"/>
  <c r="M39" i="347" s="1"/>
  <c r="AE99" i="367" l="1"/>
  <c r="AE106" i="367" s="1"/>
  <c r="G99" i="368"/>
  <c r="G106" i="368" s="1"/>
  <c r="W99" i="368"/>
  <c r="W106" i="368" s="1"/>
  <c r="X99" i="367"/>
  <c r="X106" i="367" s="1"/>
  <c r="AB99" i="367"/>
  <c r="AB106" i="367" s="1"/>
  <c r="AF99" i="367"/>
  <c r="AF106" i="367" s="1"/>
  <c r="AJ99" i="367"/>
  <c r="AJ106" i="367" s="1"/>
  <c r="AN99" i="367"/>
  <c r="AN106" i="367" s="1"/>
  <c r="AQ22" i="367"/>
  <c r="AQ64" i="367"/>
  <c r="AQ87" i="367"/>
  <c r="AQ102" i="367"/>
  <c r="AQ35" i="368"/>
  <c r="W99" i="367"/>
  <c r="W106" i="367" s="1"/>
  <c r="AI99" i="367"/>
  <c r="AI106" i="367" s="1"/>
  <c r="C99" i="368"/>
  <c r="C106" i="368" s="1"/>
  <c r="O99" i="368"/>
  <c r="O106" i="368" s="1"/>
  <c r="AA99" i="368"/>
  <c r="AA106" i="368" s="1"/>
  <c r="H99" i="367"/>
  <c r="H106" i="367" s="1"/>
  <c r="L99" i="367"/>
  <c r="L106" i="367" s="1"/>
  <c r="Y99" i="367"/>
  <c r="Y106" i="367" s="1"/>
  <c r="AC99" i="367"/>
  <c r="AC106" i="367" s="1"/>
  <c r="AG99" i="367"/>
  <c r="AG106" i="367" s="1"/>
  <c r="AK99" i="367"/>
  <c r="AK106" i="367" s="1"/>
  <c r="AQ58" i="367"/>
  <c r="AQ66" i="367"/>
  <c r="U99" i="367"/>
  <c r="U106" i="367" s="1"/>
  <c r="J99" i="368"/>
  <c r="J106" i="368" s="1"/>
  <c r="N99" i="368"/>
  <c r="N106" i="368" s="1"/>
  <c r="R99" i="368"/>
  <c r="R106" i="368" s="1"/>
  <c r="V99" i="368"/>
  <c r="V106" i="368" s="1"/>
  <c r="Z99" i="368"/>
  <c r="Z106" i="368" s="1"/>
  <c r="AD99" i="368"/>
  <c r="AD106" i="368" s="1"/>
  <c r="E99" i="368"/>
  <c r="E106" i="368" s="1"/>
  <c r="I99" i="368"/>
  <c r="I106" i="368" s="1"/>
  <c r="M99" i="368"/>
  <c r="M106" i="368" s="1"/>
  <c r="Q99" i="368"/>
  <c r="Q106" i="368" s="1"/>
  <c r="U99" i="368"/>
  <c r="U106" i="368" s="1"/>
  <c r="Y99" i="368"/>
  <c r="Y106" i="368" s="1"/>
  <c r="AC99" i="368"/>
  <c r="AC106" i="368" s="1"/>
  <c r="AQ66" i="368"/>
  <c r="AA99" i="367"/>
  <c r="AA106" i="367" s="1"/>
  <c r="AM99" i="367"/>
  <c r="AM106" i="367" s="1"/>
  <c r="K99" i="368"/>
  <c r="K106" i="368" s="1"/>
  <c r="S99" i="368"/>
  <c r="S106" i="368" s="1"/>
  <c r="AE99" i="368"/>
  <c r="AE106" i="368" s="1"/>
  <c r="E99" i="367"/>
  <c r="E106" i="367" s="1"/>
  <c r="I99" i="367"/>
  <c r="I106" i="367" s="1"/>
  <c r="M99" i="367"/>
  <c r="M106" i="367" s="1"/>
  <c r="Z99" i="367"/>
  <c r="Z106" i="367" s="1"/>
  <c r="AD99" i="367"/>
  <c r="AD106" i="367" s="1"/>
  <c r="AH99" i="367"/>
  <c r="AH106" i="367" s="1"/>
  <c r="AL99" i="367"/>
  <c r="AL106" i="367" s="1"/>
  <c r="AP99" i="367"/>
  <c r="AP106" i="367" s="1"/>
  <c r="AQ60" i="367"/>
  <c r="T99" i="367"/>
  <c r="T106" i="367" s="1"/>
  <c r="P99" i="367"/>
  <c r="P106" i="367" s="1"/>
  <c r="AQ8" i="368"/>
  <c r="AQ87" i="368"/>
  <c r="AQ99" i="368" s="1"/>
  <c r="AQ106" i="368" s="1"/>
  <c r="AH99" i="368"/>
  <c r="AH106" i="368" s="1"/>
  <c r="AL99" i="368"/>
  <c r="AL106" i="368" s="1"/>
  <c r="AP99" i="368"/>
  <c r="AP106" i="368" s="1"/>
  <c r="AF99" i="368"/>
  <c r="AF106" i="368" s="1"/>
  <c r="AG99" i="368"/>
  <c r="AG106" i="368" s="1"/>
  <c r="AJ99" i="368"/>
  <c r="AJ106" i="368" s="1"/>
  <c r="AN99" i="368"/>
  <c r="AN106" i="368" s="1"/>
  <c r="AI99" i="368"/>
  <c r="AI106" i="368" s="1"/>
  <c r="AM99" i="368"/>
  <c r="AM106" i="368" s="1"/>
  <c r="AK99" i="368"/>
  <c r="AK106" i="368" s="1"/>
  <c r="AO99" i="368"/>
  <c r="AO106" i="368" s="1"/>
  <c r="F99" i="368"/>
  <c r="F106" i="368" s="1"/>
  <c r="AO99" i="367"/>
  <c r="AO106" i="367" s="1"/>
  <c r="AQ8" i="367"/>
  <c r="AQ35" i="367"/>
  <c r="L63" i="300"/>
  <c r="L9" i="347"/>
  <c r="L19" i="347"/>
  <c r="L17" i="347"/>
  <c r="L15" i="347"/>
  <c r="L13" i="347"/>
  <c r="L11" i="347"/>
  <c r="M7" i="347"/>
  <c r="L21" i="347" l="1"/>
  <c r="AQ99" i="367"/>
  <c r="AQ106" i="367" s="1"/>
  <c r="C63" i="300"/>
  <c r="C62" i="300" s="1"/>
  <c r="B63" i="300"/>
  <c r="C60" i="300"/>
  <c r="C58" i="300"/>
  <c r="C54" i="300"/>
  <c r="C52" i="300"/>
  <c r="C50" i="300"/>
  <c r="C48" i="300"/>
  <c r="C46" i="300"/>
  <c r="C44" i="300"/>
  <c r="C42" i="300"/>
  <c r="C40" i="300"/>
  <c r="C38" i="300"/>
  <c r="C36" i="300"/>
  <c r="C34" i="300"/>
  <c r="C32" i="300"/>
  <c r="B32" i="300"/>
  <c r="C30" i="300"/>
  <c r="C28" i="300"/>
  <c r="C26" i="300"/>
  <c r="H13" i="300"/>
  <c r="G13" i="300"/>
  <c r="F13" i="300"/>
  <c r="E13" i="300"/>
  <c r="E67" i="300" s="1"/>
  <c r="H12" i="300"/>
  <c r="G12" i="300"/>
  <c r="H8" i="300"/>
  <c r="G8" i="300"/>
  <c r="B13" i="300"/>
  <c r="B12" i="300" s="1"/>
  <c r="D80" i="347"/>
  <c r="E80" i="347"/>
  <c r="F80" i="347"/>
  <c r="G80" i="347"/>
  <c r="H80" i="347"/>
  <c r="B75" i="347"/>
  <c r="B72" i="347" s="1"/>
  <c r="B21" i="347"/>
  <c r="B18" i="347" s="1"/>
  <c r="C19" i="347"/>
  <c r="E10" i="300" l="1"/>
  <c r="B62" i="300"/>
  <c r="B67" i="300"/>
  <c r="B8" i="300"/>
  <c r="E8" i="300"/>
  <c r="E12" i="300"/>
  <c r="F12" i="300"/>
  <c r="F67" i="300"/>
  <c r="B28" i="300"/>
  <c r="B44" i="300"/>
  <c r="B60" i="300"/>
  <c r="B48" i="300"/>
  <c r="B10" i="300"/>
  <c r="G14" i="300"/>
  <c r="G10" i="300"/>
  <c r="G67" i="300"/>
  <c r="B40" i="300"/>
  <c r="B56" i="300"/>
  <c r="H14" i="300"/>
  <c r="H10" i="300"/>
  <c r="H67" i="300"/>
  <c r="B36" i="300"/>
  <c r="B52" i="300"/>
  <c r="C56" i="300"/>
  <c r="C64" i="300" s="1"/>
  <c r="B26" i="300"/>
  <c r="B30" i="300"/>
  <c r="B34" i="300"/>
  <c r="B38" i="300"/>
  <c r="B42" i="300"/>
  <c r="B46" i="300"/>
  <c r="B50" i="300"/>
  <c r="B54" i="300"/>
  <c r="B58" i="300"/>
  <c r="F10" i="300"/>
  <c r="F8" i="300"/>
  <c r="F14" i="300" s="1"/>
  <c r="B70" i="347"/>
  <c r="B60" i="347"/>
  <c r="B34" i="347"/>
  <c r="B40" i="347"/>
  <c r="B48" i="347"/>
  <c r="B54" i="347"/>
  <c r="B64" i="347"/>
  <c r="B38" i="347"/>
  <c r="B46" i="347"/>
  <c r="B44" i="347"/>
  <c r="B52" i="347"/>
  <c r="B58" i="347"/>
  <c r="B68" i="347"/>
  <c r="B74" i="347"/>
  <c r="B36" i="347"/>
  <c r="B42" i="347"/>
  <c r="B50" i="347"/>
  <c r="B56" i="347"/>
  <c r="B66" i="347"/>
  <c r="B8" i="347"/>
  <c r="B12" i="347"/>
  <c r="B16" i="347"/>
  <c r="C21" i="347"/>
  <c r="B20" i="347"/>
  <c r="B10" i="347"/>
  <c r="B14" i="347"/>
  <c r="B22" i="347" l="1"/>
  <c r="E14" i="300"/>
  <c r="B76" i="347"/>
  <c r="C16" i="347"/>
  <c r="C12" i="347"/>
  <c r="C8" i="347"/>
  <c r="C18" i="347"/>
  <c r="C14" i="347"/>
  <c r="C10" i="347"/>
  <c r="C20" i="347"/>
  <c r="V8" i="294"/>
  <c r="V64" i="291"/>
  <c r="V45" i="294"/>
  <c r="W45" i="294"/>
  <c r="W64" i="291" s="1"/>
  <c r="U45" i="294"/>
  <c r="V36" i="294"/>
  <c r="W36" i="294"/>
  <c r="V27" i="294"/>
  <c r="W27" i="294"/>
  <c r="W8" i="294"/>
  <c r="W62" i="291" s="1"/>
  <c r="W16" i="294"/>
  <c r="V16" i="294"/>
  <c r="G15" i="298"/>
  <c r="H15" i="298"/>
  <c r="G19" i="298"/>
  <c r="H19" i="298"/>
  <c r="G10" i="298"/>
  <c r="G11" i="298"/>
  <c r="W44" i="297"/>
  <c r="W45" i="297"/>
  <c r="W49" i="297"/>
  <c r="W53" i="297"/>
  <c r="B53" i="297"/>
  <c r="B49" i="297"/>
  <c r="B17" i="297"/>
  <c r="W48" i="297" l="1"/>
  <c r="W66" i="291" s="1"/>
  <c r="V62" i="291"/>
  <c r="V61" i="291"/>
  <c r="C22" i="347"/>
  <c r="W61" i="291"/>
  <c r="G23" i="298"/>
  <c r="V26" i="294"/>
  <c r="V69" i="291" s="1"/>
  <c r="W7" i="294"/>
  <c r="W73" i="291" s="1"/>
  <c r="V7" i="294"/>
  <c r="G14" i="298"/>
  <c r="G24" i="298" s="1"/>
  <c r="G29" i="298" s="1"/>
  <c r="G31" i="298" s="1"/>
  <c r="G33" i="298" s="1"/>
  <c r="W57" i="297"/>
  <c r="B13" i="297"/>
  <c r="B21" i="297" s="1"/>
  <c r="I45" i="359"/>
  <c r="I55" i="359" s="1"/>
  <c r="I36" i="359"/>
  <c r="J36" i="359"/>
  <c r="I27" i="359"/>
  <c r="I26" i="359" s="1"/>
  <c r="I8" i="359"/>
  <c r="I16" i="359"/>
  <c r="B36" i="294"/>
  <c r="C36" i="294"/>
  <c r="D36" i="294"/>
  <c r="E36" i="294"/>
  <c r="F36" i="294"/>
  <c r="G36" i="294"/>
  <c r="H36" i="294"/>
  <c r="I36" i="294"/>
  <c r="J36" i="294"/>
  <c r="K36" i="294"/>
  <c r="B16" i="294"/>
  <c r="C16" i="294"/>
  <c r="D16" i="294"/>
  <c r="E16" i="294"/>
  <c r="F16" i="294"/>
  <c r="G16" i="294"/>
  <c r="H16" i="294"/>
  <c r="I16" i="294"/>
  <c r="J16" i="294"/>
  <c r="K16" i="294"/>
  <c r="B8" i="293"/>
  <c r="W58" i="297" l="1"/>
  <c r="W63" i="297" s="1"/>
  <c r="W71" i="291" s="1"/>
  <c r="W65" i="297"/>
  <c r="W67" i="297" s="1"/>
  <c r="W75" i="291"/>
  <c r="W74" i="291"/>
  <c r="V73" i="291"/>
  <c r="V68" i="291"/>
  <c r="V55" i="294"/>
  <c r="V103" i="294" s="1"/>
  <c r="I7" i="359"/>
  <c r="I61" i="359" s="1"/>
  <c r="K9" i="348"/>
  <c r="K10" i="348"/>
  <c r="K11" i="348"/>
  <c r="K12" i="348"/>
  <c r="K13" i="348"/>
  <c r="K14" i="348"/>
  <c r="K15" i="348"/>
  <c r="K16" i="348"/>
  <c r="K17" i="348"/>
  <c r="K18" i="348"/>
  <c r="K19" i="348"/>
  <c r="K20" i="348"/>
  <c r="K21" i="348"/>
  <c r="K22" i="348"/>
  <c r="K23" i="348"/>
  <c r="K24" i="348"/>
  <c r="K8" i="348"/>
  <c r="J9" i="348"/>
  <c r="J10" i="348"/>
  <c r="J11" i="348"/>
  <c r="J12" i="348"/>
  <c r="J13" i="348"/>
  <c r="J14" i="348"/>
  <c r="J15" i="348"/>
  <c r="J16" i="348"/>
  <c r="J17" i="348"/>
  <c r="J18" i="348"/>
  <c r="J19" i="348"/>
  <c r="J20" i="348"/>
  <c r="J21" i="348"/>
  <c r="J22" i="348"/>
  <c r="J23" i="348"/>
  <c r="J24" i="348"/>
  <c r="J8" i="348"/>
  <c r="B25" i="348"/>
  <c r="D25" i="348"/>
  <c r="K25" i="348" l="1"/>
  <c r="E9" i="344" l="1"/>
  <c r="E8" i="344"/>
  <c r="J25" i="348" l="1"/>
  <c r="E25" i="348"/>
  <c r="C25" i="348"/>
  <c r="B67" i="339" l="1"/>
  <c r="B83" i="306"/>
  <c r="B25" i="306"/>
  <c r="H40" i="342"/>
  <c r="I40" i="342" s="1"/>
  <c r="H19" i="342"/>
  <c r="I19" i="342" s="1"/>
  <c r="C63" i="339" l="1"/>
  <c r="C59" i="339"/>
  <c r="C60" i="339"/>
  <c r="C64" i="339"/>
  <c r="C61" i="339"/>
  <c r="C65" i="339"/>
  <c r="C62" i="339"/>
  <c r="C66" i="339"/>
  <c r="I50" i="342"/>
  <c r="I52" i="342"/>
  <c r="I53" i="342"/>
  <c r="I54" i="342"/>
  <c r="I55" i="342"/>
  <c r="I56" i="342"/>
  <c r="I57" i="342"/>
  <c r="I58" i="342"/>
  <c r="I59" i="342"/>
  <c r="I60" i="342"/>
  <c r="I49" i="342"/>
  <c r="H61" i="342"/>
  <c r="I61" i="342" s="1"/>
  <c r="I32" i="342"/>
  <c r="I33" i="342"/>
  <c r="I34" i="342"/>
  <c r="I35" i="342"/>
  <c r="I36" i="342"/>
  <c r="I37" i="342"/>
  <c r="I38" i="342"/>
  <c r="I39" i="342"/>
  <c r="I29" i="342"/>
  <c r="C67" i="339" l="1"/>
  <c r="I8" i="342"/>
  <c r="I10" i="342"/>
  <c r="I11" i="342"/>
  <c r="I12" i="342"/>
  <c r="I13" i="342"/>
  <c r="I14" i="342"/>
  <c r="I15" i="342"/>
  <c r="I16" i="342"/>
  <c r="I17" i="342"/>
  <c r="I18" i="342"/>
  <c r="I7" i="342"/>
  <c r="I29" i="338"/>
  <c r="I30" i="338"/>
  <c r="I31" i="338"/>
  <c r="I32" i="338"/>
  <c r="I33" i="338"/>
  <c r="I34" i="338"/>
  <c r="I35" i="338"/>
  <c r="I36" i="338"/>
  <c r="I37" i="338"/>
  <c r="I38" i="338"/>
  <c r="I28" i="338"/>
  <c r="H39" i="338"/>
  <c r="I39" i="338" s="1"/>
  <c r="I9" i="338"/>
  <c r="I10" i="338"/>
  <c r="I11" i="338"/>
  <c r="I13" i="338"/>
  <c r="I14" i="338"/>
  <c r="F18" i="338"/>
  <c r="G18" i="338"/>
  <c r="I17" i="338"/>
  <c r="I16" i="338"/>
  <c r="I15" i="338"/>
  <c r="I12" i="338"/>
  <c r="I8" i="338"/>
  <c r="O44" i="341"/>
  <c r="H22" i="341"/>
  <c r="I7" i="338" l="1"/>
  <c r="Q48" i="335"/>
  <c r="Q49" i="335"/>
  <c r="Q50" i="335"/>
  <c r="Q51" i="335"/>
  <c r="Q46" i="335"/>
  <c r="P47" i="335"/>
  <c r="P48" i="335"/>
  <c r="P49" i="335"/>
  <c r="P50" i="335"/>
  <c r="P46" i="335"/>
  <c r="P31" i="335"/>
  <c r="Q32" i="335"/>
  <c r="Q33" i="335"/>
  <c r="Q34" i="335"/>
  <c r="Q35" i="335"/>
  <c r="Q36" i="335"/>
  <c r="Q37" i="335"/>
  <c r="Q39" i="335"/>
  <c r="Q40" i="335"/>
  <c r="Q41" i="335"/>
  <c r="Q42" i="335"/>
  <c r="Q43" i="335"/>
  <c r="Q44" i="335"/>
  <c r="P32" i="335"/>
  <c r="P33" i="335"/>
  <c r="P34" i="335"/>
  <c r="P35" i="335"/>
  <c r="P36" i="335"/>
  <c r="P37" i="335"/>
  <c r="P38" i="335"/>
  <c r="P39" i="335"/>
  <c r="P40" i="335"/>
  <c r="P41" i="335"/>
  <c r="P42" i="335"/>
  <c r="P43" i="335"/>
  <c r="P44" i="335"/>
  <c r="P7" i="335"/>
  <c r="P8" i="335"/>
  <c r="P9" i="335"/>
  <c r="P10" i="335"/>
  <c r="P11" i="335"/>
  <c r="P12" i="335"/>
  <c r="P13" i="335"/>
  <c r="P14" i="335"/>
  <c r="P15" i="335"/>
  <c r="P16" i="335"/>
  <c r="P17" i="335"/>
  <c r="P18" i="335"/>
  <c r="P19" i="335"/>
  <c r="P20" i="335"/>
  <c r="P21" i="335"/>
  <c r="P22" i="335"/>
  <c r="P23" i="335"/>
  <c r="P6" i="335"/>
  <c r="R77" i="362" l="1"/>
  <c r="Q77" i="362"/>
  <c r="P77" i="362"/>
  <c r="O77" i="362"/>
  <c r="N77" i="362"/>
  <c r="M77" i="362"/>
  <c r="K76" i="362"/>
  <c r="J76" i="362"/>
  <c r="K75" i="362"/>
  <c r="J75" i="362"/>
  <c r="K74" i="362"/>
  <c r="J74" i="362"/>
  <c r="R61" i="362"/>
  <c r="Q61" i="362"/>
  <c r="P61" i="362"/>
  <c r="O61" i="362"/>
  <c r="N61" i="362"/>
  <c r="M61" i="362"/>
  <c r="K59" i="362"/>
  <c r="J59" i="362"/>
  <c r="K57" i="362"/>
  <c r="J57" i="362"/>
  <c r="J56" i="362"/>
  <c r="J55" i="362"/>
  <c r="K53" i="362"/>
  <c r="K52" i="362"/>
  <c r="J52" i="362"/>
  <c r="K51" i="362"/>
  <c r="J51" i="362"/>
  <c r="K50" i="362"/>
  <c r="J50" i="362"/>
  <c r="K49" i="362"/>
  <c r="K48" i="362"/>
  <c r="J48" i="362"/>
  <c r="K46" i="362"/>
  <c r="K45" i="362"/>
  <c r="J45" i="362"/>
  <c r="K44" i="362"/>
  <c r="K43" i="362"/>
  <c r="K42" i="362"/>
  <c r="K41" i="362"/>
  <c r="K40" i="362"/>
  <c r="R31" i="362"/>
  <c r="Q31" i="362"/>
  <c r="P31" i="362"/>
  <c r="O31" i="362"/>
  <c r="N31" i="362"/>
  <c r="M31" i="362"/>
  <c r="K30" i="362"/>
  <c r="J30" i="362"/>
  <c r="K29" i="362"/>
  <c r="J29" i="362"/>
  <c r="K28" i="362"/>
  <c r="J28" i="362"/>
  <c r="K27" i="362"/>
  <c r="J27" i="362"/>
  <c r="K26" i="362"/>
  <c r="J26" i="362"/>
  <c r="K25" i="362"/>
  <c r="J25" i="362"/>
  <c r="K24" i="362"/>
  <c r="J24" i="362"/>
  <c r="K21" i="362"/>
  <c r="J21" i="362"/>
  <c r="K19" i="362"/>
  <c r="J19" i="362"/>
  <c r="K16" i="362"/>
  <c r="J16" i="362"/>
  <c r="K15" i="362"/>
  <c r="J14" i="362"/>
  <c r="K9" i="362"/>
  <c r="J9" i="362"/>
  <c r="K8" i="362"/>
  <c r="J8" i="362"/>
  <c r="O28" i="317" l="1"/>
  <c r="O29" i="317"/>
  <c r="O30" i="317"/>
  <c r="O27" i="317"/>
  <c r="O21" i="317"/>
  <c r="O22" i="317"/>
  <c r="O23" i="317"/>
  <c r="O14" i="317"/>
  <c r="O15" i="317"/>
  <c r="J36" i="330"/>
  <c r="K35" i="330"/>
  <c r="J35" i="330"/>
  <c r="K45" i="330"/>
  <c r="K46" i="330"/>
  <c r="K47" i="330"/>
  <c r="K48" i="330"/>
  <c r="K49" i="330"/>
  <c r="K50" i="330"/>
  <c r="K51" i="330"/>
  <c r="K52" i="330"/>
  <c r="K53" i="330"/>
  <c r="K54" i="330"/>
  <c r="K55" i="330"/>
  <c r="K56" i="330"/>
  <c r="K57" i="330"/>
  <c r="K58" i="330"/>
  <c r="K59" i="330"/>
  <c r="K60" i="330"/>
  <c r="K61" i="330"/>
  <c r="K62" i="330"/>
  <c r="K63" i="330"/>
  <c r="K64" i="330"/>
  <c r="K11" i="330"/>
  <c r="K6" i="330"/>
  <c r="K7" i="330"/>
  <c r="K8" i="330"/>
  <c r="K9" i="330"/>
  <c r="K10" i="330"/>
  <c r="K12" i="330"/>
  <c r="K13" i="330"/>
  <c r="K14" i="330"/>
  <c r="K15" i="330"/>
  <c r="K18" i="330"/>
  <c r="K20" i="330"/>
  <c r="K21" i="330"/>
  <c r="K22" i="330"/>
  <c r="K23" i="330"/>
  <c r="K24" i="330"/>
  <c r="K25" i="330"/>
  <c r="K26" i="330"/>
  <c r="K27" i="330"/>
  <c r="K28" i="330"/>
  <c r="K29" i="330"/>
  <c r="K30" i="330"/>
  <c r="K31" i="330"/>
  <c r="K32" i="330"/>
  <c r="K33" i="330"/>
  <c r="K36" i="330"/>
  <c r="K38" i="330"/>
  <c r="K39" i="330"/>
  <c r="K40" i="330"/>
  <c r="K41" i="330"/>
  <c r="K42" i="330"/>
  <c r="K43" i="330"/>
  <c r="K44" i="330"/>
  <c r="G65" i="330"/>
  <c r="H65" i="330"/>
  <c r="I65" i="330"/>
  <c r="K65" i="330" s="1"/>
  <c r="J45" i="330"/>
  <c r="J46" i="330"/>
  <c r="J47" i="330"/>
  <c r="J48" i="330"/>
  <c r="J49" i="330"/>
  <c r="J50" i="330"/>
  <c r="J51" i="330"/>
  <c r="J52" i="330"/>
  <c r="J53" i="330"/>
  <c r="J54" i="330"/>
  <c r="J55" i="330"/>
  <c r="J56" i="330"/>
  <c r="J57" i="330"/>
  <c r="J58" i="330"/>
  <c r="J59" i="330"/>
  <c r="J60" i="330"/>
  <c r="J61" i="330"/>
  <c r="J62" i="330"/>
  <c r="J63" i="330"/>
  <c r="J64" i="330"/>
  <c r="J6" i="330"/>
  <c r="J7" i="330"/>
  <c r="J8" i="330"/>
  <c r="J9" i="330"/>
  <c r="J10" i="330"/>
  <c r="J11" i="330"/>
  <c r="J12" i="330"/>
  <c r="J13" i="330"/>
  <c r="J14" i="330"/>
  <c r="J15" i="330"/>
  <c r="J16" i="330"/>
  <c r="J17" i="330"/>
  <c r="J18" i="330"/>
  <c r="J19" i="330"/>
  <c r="J20" i="330"/>
  <c r="J21" i="330"/>
  <c r="J22" i="330"/>
  <c r="J23" i="330"/>
  <c r="J24" i="330"/>
  <c r="J25" i="330"/>
  <c r="J26" i="330"/>
  <c r="J27" i="330"/>
  <c r="J28" i="330"/>
  <c r="J29" i="330"/>
  <c r="J30" i="330"/>
  <c r="J31" i="330"/>
  <c r="J32" i="330"/>
  <c r="J33" i="330"/>
  <c r="J38" i="330"/>
  <c r="J39" i="330"/>
  <c r="J40" i="330"/>
  <c r="J41" i="330"/>
  <c r="J42" i="330"/>
  <c r="J43" i="330"/>
  <c r="J44" i="330"/>
  <c r="I46" i="329"/>
  <c r="K45" i="329"/>
  <c r="K39" i="329"/>
  <c r="J39" i="329"/>
  <c r="K36" i="329"/>
  <c r="K37" i="329"/>
  <c r="K40" i="329"/>
  <c r="K41" i="329"/>
  <c r="K42" i="329"/>
  <c r="K43" i="329"/>
  <c r="K44" i="329"/>
  <c r="K34" i="329"/>
  <c r="J36" i="329"/>
  <c r="J37" i="329"/>
  <c r="J40" i="329"/>
  <c r="J41" i="329"/>
  <c r="J42" i="329"/>
  <c r="J43" i="329"/>
  <c r="J44" i="329"/>
  <c r="J45" i="329"/>
  <c r="J34" i="329"/>
  <c r="K9" i="329"/>
  <c r="K11" i="329"/>
  <c r="K13" i="329"/>
  <c r="K15" i="329"/>
  <c r="K16" i="329"/>
  <c r="K19" i="329"/>
  <c r="K20" i="329"/>
  <c r="K21" i="329"/>
  <c r="K22" i="329"/>
  <c r="K23" i="329"/>
  <c r="K24" i="329"/>
  <c r="K25" i="329"/>
  <c r="K26" i="329"/>
  <c r="K27" i="329"/>
  <c r="K28" i="329"/>
  <c r="K29" i="329"/>
  <c r="K30" i="329"/>
  <c r="K31" i="329"/>
  <c r="K32" i="329"/>
  <c r="K33" i="329"/>
  <c r="J7" i="329"/>
  <c r="J8" i="329"/>
  <c r="J12" i="329"/>
  <c r="J15" i="329"/>
  <c r="J16" i="329"/>
  <c r="J17" i="329"/>
  <c r="J18" i="329"/>
  <c r="J19" i="329"/>
  <c r="J20" i="329"/>
  <c r="J21" i="329"/>
  <c r="J22" i="329"/>
  <c r="J23" i="329"/>
  <c r="J24" i="329"/>
  <c r="J25" i="329"/>
  <c r="J26" i="329"/>
  <c r="J27" i="329"/>
  <c r="J29" i="329"/>
  <c r="J30" i="329"/>
  <c r="J31" i="329"/>
  <c r="J32" i="329"/>
  <c r="J33" i="329"/>
  <c r="D28" i="327"/>
  <c r="C28" i="327"/>
  <c r="K46" i="329" l="1"/>
  <c r="J46" i="329"/>
  <c r="J65" i="330"/>
  <c r="M9" i="301"/>
  <c r="M13" i="301"/>
  <c r="M7" i="301"/>
  <c r="I15" i="301"/>
  <c r="J15" i="301"/>
  <c r="J8" i="301" s="1"/>
  <c r="K15" i="301"/>
  <c r="M29" i="300"/>
  <c r="M31" i="300"/>
  <c r="M33" i="300"/>
  <c r="M37" i="300"/>
  <c r="M47" i="300"/>
  <c r="M49" i="300"/>
  <c r="M53" i="300"/>
  <c r="M55" i="300"/>
  <c r="M59" i="300"/>
  <c r="M61" i="300"/>
  <c r="M65" i="300"/>
  <c r="I63" i="300"/>
  <c r="J63" i="300"/>
  <c r="J62" i="300" s="1"/>
  <c r="K63" i="300"/>
  <c r="K62" i="300" s="1"/>
  <c r="L56" i="300"/>
  <c r="I13" i="300"/>
  <c r="I8" i="300" s="1"/>
  <c r="J13" i="300"/>
  <c r="K13" i="300"/>
  <c r="L13" i="300"/>
  <c r="M11" i="300"/>
  <c r="M9" i="300"/>
  <c r="M7" i="300"/>
  <c r="K75" i="347"/>
  <c r="K50" i="347" s="1"/>
  <c r="I75" i="347"/>
  <c r="L10" i="300" l="1"/>
  <c r="L8" i="300"/>
  <c r="L8" i="301"/>
  <c r="L10" i="301"/>
  <c r="M15" i="301"/>
  <c r="L14" i="301"/>
  <c r="L12" i="301"/>
  <c r="I8" i="301"/>
  <c r="I10" i="301"/>
  <c r="I12" i="301"/>
  <c r="I14" i="301"/>
  <c r="K8" i="301"/>
  <c r="K10" i="301"/>
  <c r="K12" i="301"/>
  <c r="K14" i="301"/>
  <c r="J10" i="301"/>
  <c r="J12" i="301"/>
  <c r="J14" i="301"/>
  <c r="I60" i="300"/>
  <c r="I38" i="300"/>
  <c r="L28" i="300"/>
  <c r="L44" i="300"/>
  <c r="L60" i="300"/>
  <c r="L26" i="300"/>
  <c r="L34" i="300"/>
  <c r="L42" i="300"/>
  <c r="L50" i="300"/>
  <c r="L58" i="300"/>
  <c r="M63" i="300"/>
  <c r="L36" i="300"/>
  <c r="L52" i="300"/>
  <c r="L30" i="300"/>
  <c r="L38" i="300"/>
  <c r="L46" i="300"/>
  <c r="L54" i="300"/>
  <c r="L62" i="300"/>
  <c r="L32" i="300"/>
  <c r="L40" i="300"/>
  <c r="L48" i="300"/>
  <c r="J30" i="300"/>
  <c r="K26" i="300"/>
  <c r="K28" i="300"/>
  <c r="K30" i="300"/>
  <c r="K32" i="300"/>
  <c r="K34" i="300"/>
  <c r="K36" i="300"/>
  <c r="K38" i="300"/>
  <c r="K40" i="300"/>
  <c r="K42" i="300"/>
  <c r="K44" i="300"/>
  <c r="K46" i="300"/>
  <c r="K48" i="300"/>
  <c r="K50" i="300"/>
  <c r="K52" i="300"/>
  <c r="K54" i="300"/>
  <c r="K56" i="300"/>
  <c r="K58" i="300"/>
  <c r="K60" i="300"/>
  <c r="J26" i="300"/>
  <c r="J32" i="300"/>
  <c r="I28" i="300"/>
  <c r="I34" i="300"/>
  <c r="I36" i="300"/>
  <c r="I40" i="300"/>
  <c r="I44" i="300"/>
  <c r="I48" i="300"/>
  <c r="I52" i="300"/>
  <c r="I54" i="300"/>
  <c r="I56" i="300"/>
  <c r="I58" i="300"/>
  <c r="I62" i="300"/>
  <c r="J28" i="300"/>
  <c r="J34" i="300"/>
  <c r="J36" i="300"/>
  <c r="J38" i="300"/>
  <c r="J40" i="300"/>
  <c r="J42" i="300"/>
  <c r="J44" i="300"/>
  <c r="J46" i="300"/>
  <c r="J48" i="300"/>
  <c r="J50" i="300"/>
  <c r="J52" i="300"/>
  <c r="J54" i="300"/>
  <c r="J56" i="300"/>
  <c r="J58" i="300"/>
  <c r="J60" i="300"/>
  <c r="I26" i="300"/>
  <c r="I30" i="300"/>
  <c r="I32" i="300"/>
  <c r="I42" i="300"/>
  <c r="I46" i="300"/>
  <c r="I50" i="300"/>
  <c r="L67" i="300"/>
  <c r="L12" i="300"/>
  <c r="J10" i="300"/>
  <c r="J67" i="300"/>
  <c r="K10" i="300"/>
  <c r="K67" i="300"/>
  <c r="K12" i="300"/>
  <c r="J8" i="300"/>
  <c r="J12" i="300"/>
  <c r="I10" i="300"/>
  <c r="I67" i="300"/>
  <c r="I12" i="300"/>
  <c r="I52" i="347"/>
  <c r="L14" i="300"/>
  <c r="K8" i="300"/>
  <c r="K40" i="347"/>
  <c r="K52" i="347"/>
  <c r="I34" i="347"/>
  <c r="I36" i="347"/>
  <c r="K38" i="347"/>
  <c r="I42" i="347"/>
  <c r="I44" i="347"/>
  <c r="I46" i="347"/>
  <c r="I48" i="347"/>
  <c r="I50" i="347"/>
  <c r="K54" i="347"/>
  <c r="K56" i="347"/>
  <c r="K58" i="347"/>
  <c r="K60" i="347"/>
  <c r="K34" i="347"/>
  <c r="K36" i="347"/>
  <c r="I38" i="347"/>
  <c r="K42" i="347"/>
  <c r="K44" i="347"/>
  <c r="K46" i="347"/>
  <c r="K48" i="347"/>
  <c r="I54" i="347"/>
  <c r="I56" i="347"/>
  <c r="I58" i="347"/>
  <c r="I60" i="347"/>
  <c r="I40" i="347"/>
  <c r="J75" i="347"/>
  <c r="L75" i="347" s="1"/>
  <c r="L80" i="347" s="1"/>
  <c r="L33" i="347"/>
  <c r="M33" i="347" s="1"/>
  <c r="I21" i="347"/>
  <c r="I80" i="347" s="1"/>
  <c r="M17" i="347"/>
  <c r="M15" i="347"/>
  <c r="M13" i="347"/>
  <c r="M11" i="347"/>
  <c r="M9" i="347"/>
  <c r="J21" i="347"/>
  <c r="K21" i="347"/>
  <c r="L16" i="301" l="1"/>
  <c r="J16" i="301"/>
  <c r="K16" i="301"/>
  <c r="I16" i="301"/>
  <c r="L64" i="300"/>
  <c r="I64" i="300"/>
  <c r="J64" i="300"/>
  <c r="K64" i="300"/>
  <c r="J14" i="300"/>
  <c r="I14" i="300"/>
  <c r="K14" i="300"/>
  <c r="J8" i="347"/>
  <c r="K8" i="347"/>
  <c r="I8" i="347"/>
  <c r="K20" i="347"/>
  <c r="K80" i="347"/>
  <c r="J18" i="347"/>
  <c r="J80" i="347"/>
  <c r="J50" i="347"/>
  <c r="J48" i="347"/>
  <c r="J46" i="347"/>
  <c r="J44" i="347"/>
  <c r="J42" i="347"/>
  <c r="J36" i="347"/>
  <c r="J34" i="347"/>
  <c r="J52" i="347"/>
  <c r="J40" i="347"/>
  <c r="J60" i="347"/>
  <c r="J58" i="347"/>
  <c r="J56" i="347"/>
  <c r="J54" i="347"/>
  <c r="J38" i="347"/>
  <c r="J16" i="347"/>
  <c r="L20" i="347"/>
  <c r="J20" i="347"/>
  <c r="J12" i="347"/>
  <c r="J10" i="347"/>
  <c r="J14" i="347"/>
  <c r="L8" i="347"/>
  <c r="L10" i="347"/>
  <c r="L12" i="347"/>
  <c r="L14" i="347"/>
  <c r="L16" i="347"/>
  <c r="L18" i="347"/>
  <c r="K10" i="347"/>
  <c r="K12" i="347"/>
  <c r="K14" i="347"/>
  <c r="K16" i="347"/>
  <c r="K18" i="347"/>
  <c r="M11" i="298"/>
  <c r="I19" i="298"/>
  <c r="J19" i="298"/>
  <c r="I15" i="298"/>
  <c r="J15" i="298"/>
  <c r="I10" i="298"/>
  <c r="J10" i="298"/>
  <c r="I11" i="298"/>
  <c r="J11" i="298"/>
  <c r="N36" i="359"/>
  <c r="N27" i="359"/>
  <c r="N45" i="359"/>
  <c r="N11" i="292" s="1"/>
  <c r="N16" i="359"/>
  <c r="N8" i="359"/>
  <c r="M45" i="359"/>
  <c r="M11" i="292" s="1"/>
  <c r="L45" i="359"/>
  <c r="L11" i="292" s="1"/>
  <c r="K45" i="359"/>
  <c r="K11" i="292" s="1"/>
  <c r="J45" i="359"/>
  <c r="J11" i="292" s="1"/>
  <c r="H45" i="359"/>
  <c r="G45" i="359"/>
  <c r="G11" i="292" s="1"/>
  <c r="F45" i="359"/>
  <c r="E45" i="359"/>
  <c r="D45" i="359"/>
  <c r="C45" i="359"/>
  <c r="B45" i="359"/>
  <c r="M36" i="359"/>
  <c r="L36" i="359"/>
  <c r="K36" i="359"/>
  <c r="H36" i="359"/>
  <c r="G36" i="359"/>
  <c r="F36" i="359"/>
  <c r="F26" i="359" s="1"/>
  <c r="E36" i="359"/>
  <c r="D36" i="359"/>
  <c r="C36" i="359"/>
  <c r="B36" i="359"/>
  <c r="B26" i="359" s="1"/>
  <c r="M27" i="359"/>
  <c r="L27" i="359"/>
  <c r="K27" i="359"/>
  <c r="J27" i="359"/>
  <c r="J26" i="359" s="1"/>
  <c r="H27" i="359"/>
  <c r="G27" i="359"/>
  <c r="G26" i="359" s="1"/>
  <c r="F27" i="359"/>
  <c r="E27" i="359"/>
  <c r="D27" i="359"/>
  <c r="C27" i="359"/>
  <c r="C26" i="359" s="1"/>
  <c r="B27" i="359"/>
  <c r="K26" i="359"/>
  <c r="M16" i="359"/>
  <c r="L16" i="359"/>
  <c r="K16" i="359"/>
  <c r="J16" i="359"/>
  <c r="H16" i="359"/>
  <c r="G16" i="359"/>
  <c r="F16" i="359"/>
  <c r="E16" i="359"/>
  <c r="D16" i="359"/>
  <c r="C16" i="359"/>
  <c r="B16" i="359"/>
  <c r="M8" i="359"/>
  <c r="L8" i="359"/>
  <c r="K8" i="359"/>
  <c r="J8" i="359"/>
  <c r="H8" i="359"/>
  <c r="G8" i="359"/>
  <c r="F8" i="359"/>
  <c r="F8" i="292" s="1"/>
  <c r="E8" i="359"/>
  <c r="E7" i="359" s="1"/>
  <c r="E20" i="292" s="1"/>
  <c r="D8" i="359"/>
  <c r="C8" i="359"/>
  <c r="B8" i="359"/>
  <c r="B8" i="292" s="1"/>
  <c r="K16" i="292" l="1"/>
  <c r="H11" i="292"/>
  <c r="I11" i="292"/>
  <c r="K9" i="292"/>
  <c r="K8" i="292"/>
  <c r="N9" i="292"/>
  <c r="N8" i="292"/>
  <c r="J16" i="292"/>
  <c r="L8" i="292"/>
  <c r="L9" i="292"/>
  <c r="G16" i="292"/>
  <c r="J9" i="292"/>
  <c r="J8" i="292"/>
  <c r="I8" i="292"/>
  <c r="I9" i="292"/>
  <c r="H8" i="292"/>
  <c r="H9" i="292"/>
  <c r="M8" i="292"/>
  <c r="M9" i="292"/>
  <c r="L22" i="347"/>
  <c r="I23" i="298"/>
  <c r="J55" i="359"/>
  <c r="E26" i="359"/>
  <c r="E16" i="292" s="1"/>
  <c r="E9" i="292"/>
  <c r="M26" i="359"/>
  <c r="M7" i="359"/>
  <c r="M20" i="292" s="1"/>
  <c r="N26" i="359"/>
  <c r="B16" i="292"/>
  <c r="G9" i="292"/>
  <c r="D9" i="292"/>
  <c r="F16" i="292"/>
  <c r="C16" i="292"/>
  <c r="J7" i="359"/>
  <c r="J20" i="292" s="1"/>
  <c r="D7" i="359"/>
  <c r="D20" i="292" s="1"/>
  <c r="H7" i="359"/>
  <c r="F7" i="359"/>
  <c r="F20" i="292" s="1"/>
  <c r="K7" i="359"/>
  <c r="K20" i="292" s="1"/>
  <c r="G7" i="359"/>
  <c r="G20" i="292" s="1"/>
  <c r="L7" i="359"/>
  <c r="L20" i="292" s="1"/>
  <c r="B7" i="359"/>
  <c r="B20" i="292" s="1"/>
  <c r="C8" i="292"/>
  <c r="L26" i="359"/>
  <c r="D8" i="292"/>
  <c r="C7" i="359"/>
  <c r="G8" i="292"/>
  <c r="D26" i="359"/>
  <c r="D16" i="292" s="1"/>
  <c r="H26" i="359"/>
  <c r="D11" i="292"/>
  <c r="E11" i="292"/>
  <c r="B11" i="292"/>
  <c r="F11" i="292"/>
  <c r="C11" i="292"/>
  <c r="N55" i="359"/>
  <c r="G55" i="359"/>
  <c r="B55" i="359"/>
  <c r="E55" i="359"/>
  <c r="E61" i="359" s="1"/>
  <c r="C55" i="359"/>
  <c r="F55" i="359"/>
  <c r="K55" i="359"/>
  <c r="E8" i="292"/>
  <c r="B9" i="292"/>
  <c r="F9" i="292"/>
  <c r="C9" i="292"/>
  <c r="E15" i="292"/>
  <c r="J22" i="347"/>
  <c r="K22" i="347"/>
  <c r="J14" i="298"/>
  <c r="J23" i="298"/>
  <c r="I14" i="298"/>
  <c r="H13" i="292" s="1"/>
  <c r="N7" i="359"/>
  <c r="N20" i="292" s="1"/>
  <c r="B19" i="298"/>
  <c r="B15" i="298"/>
  <c r="I49" i="297"/>
  <c r="B45" i="297"/>
  <c r="L36" i="294"/>
  <c r="M36" i="294"/>
  <c r="N36" i="294"/>
  <c r="O36" i="294"/>
  <c r="Q36" i="294"/>
  <c r="R36" i="294"/>
  <c r="S36" i="294"/>
  <c r="T36" i="294"/>
  <c r="U36" i="294"/>
  <c r="M16" i="292" l="1"/>
  <c r="M15" i="292"/>
  <c r="J61" i="359"/>
  <c r="I16" i="292"/>
  <c r="H15" i="292"/>
  <c r="H16" i="292"/>
  <c r="I15" i="292"/>
  <c r="H20" i="292"/>
  <c r="I20" i="292"/>
  <c r="N16" i="292"/>
  <c r="N15" i="292"/>
  <c r="J13" i="292"/>
  <c r="I13" i="292"/>
  <c r="M55" i="359"/>
  <c r="L15" i="292"/>
  <c r="L16" i="292"/>
  <c r="G15" i="292"/>
  <c r="J15" i="292"/>
  <c r="K15" i="292"/>
  <c r="I24" i="298"/>
  <c r="I29" i="298" s="1"/>
  <c r="J24" i="298"/>
  <c r="J29" i="298" s="1"/>
  <c r="M61" i="359"/>
  <c r="L55" i="359"/>
  <c r="D55" i="359"/>
  <c r="D61" i="359" s="1"/>
  <c r="D15" i="292"/>
  <c r="H55" i="359"/>
  <c r="H61" i="359" s="1"/>
  <c r="L61" i="359"/>
  <c r="K61" i="359"/>
  <c r="C20" i="292"/>
  <c r="F61" i="359"/>
  <c r="B61" i="359"/>
  <c r="B15" i="292"/>
  <c r="G61" i="359"/>
  <c r="C61" i="359"/>
  <c r="F15" i="292"/>
  <c r="C15" i="292"/>
  <c r="N61" i="359"/>
  <c r="P36" i="343"/>
  <c r="I31" i="298" l="1"/>
  <c r="I33" i="298" s="1"/>
  <c r="H18" i="292"/>
  <c r="H21" i="292"/>
  <c r="I21" i="292"/>
  <c r="I18" i="292"/>
  <c r="I22" i="292"/>
  <c r="H22" i="292"/>
  <c r="J31" i="298"/>
  <c r="J33" i="298" s="1"/>
  <c r="J22" i="292"/>
  <c r="J21" i="292"/>
  <c r="J18" i="292"/>
  <c r="A24" i="342"/>
  <c r="A45" i="342" s="1"/>
  <c r="Q23" i="335" l="1"/>
  <c r="L69" i="347" l="1"/>
  <c r="L61" i="347"/>
  <c r="L53" i="347"/>
  <c r="L37" i="347"/>
  <c r="V53" i="297"/>
  <c r="U53" i="297"/>
  <c r="T53" i="297"/>
  <c r="S53" i="297"/>
  <c r="R53" i="297"/>
  <c r="Q53" i="297"/>
  <c r="P53" i="297"/>
  <c r="O53" i="297"/>
  <c r="N53" i="297"/>
  <c r="M53" i="297"/>
  <c r="L53" i="297"/>
  <c r="K53" i="297"/>
  <c r="J53" i="297"/>
  <c r="I53" i="297"/>
  <c r="H53" i="297"/>
  <c r="G53" i="297"/>
  <c r="F53" i="297"/>
  <c r="E53" i="297"/>
  <c r="D53" i="297"/>
  <c r="C53" i="297"/>
  <c r="V49" i="297"/>
  <c r="U49" i="297"/>
  <c r="T49" i="297"/>
  <c r="S49" i="297"/>
  <c r="R49" i="297"/>
  <c r="Q49" i="297"/>
  <c r="P49" i="297"/>
  <c r="O49" i="297"/>
  <c r="N49" i="297"/>
  <c r="M49" i="297"/>
  <c r="L49" i="297"/>
  <c r="K49" i="297"/>
  <c r="J49" i="297"/>
  <c r="H49" i="297"/>
  <c r="G49" i="297"/>
  <c r="F49" i="297"/>
  <c r="E49" i="297"/>
  <c r="D49" i="297"/>
  <c r="C49" i="297"/>
  <c r="V45" i="297"/>
  <c r="U45" i="297"/>
  <c r="T45" i="297"/>
  <c r="S45" i="297"/>
  <c r="R45" i="297"/>
  <c r="Q45" i="297"/>
  <c r="P45" i="297"/>
  <c r="O45" i="297"/>
  <c r="N45" i="297"/>
  <c r="M45" i="297"/>
  <c r="L45" i="297"/>
  <c r="K45" i="297"/>
  <c r="J45" i="297"/>
  <c r="I45" i="297"/>
  <c r="H45" i="297"/>
  <c r="G45" i="297"/>
  <c r="F45" i="297"/>
  <c r="E45" i="297"/>
  <c r="D45" i="297"/>
  <c r="C45" i="297"/>
  <c r="V44" i="297"/>
  <c r="U44" i="297"/>
  <c r="T44" i="297"/>
  <c r="S44" i="297"/>
  <c r="R44" i="297"/>
  <c r="Q44" i="297"/>
  <c r="P44" i="297"/>
  <c r="O44" i="297"/>
  <c r="N44" i="297"/>
  <c r="M44" i="297"/>
  <c r="L44" i="297"/>
  <c r="K44" i="297"/>
  <c r="J44" i="297"/>
  <c r="I44" i="297"/>
  <c r="H44" i="297"/>
  <c r="G44" i="297"/>
  <c r="F44" i="297"/>
  <c r="E44" i="297"/>
  <c r="D44" i="297"/>
  <c r="C44" i="297"/>
  <c r="E17" i="296"/>
  <c r="C48" i="297" l="1"/>
  <c r="G48" i="297"/>
  <c r="K48" i="297"/>
  <c r="N48" i="297"/>
  <c r="R48" i="297"/>
  <c r="V48" i="297"/>
  <c r="V66" i="291" s="1"/>
  <c r="C57" i="297"/>
  <c r="G57" i="297"/>
  <c r="K57" i="297"/>
  <c r="N57" i="297"/>
  <c r="R57" i="297"/>
  <c r="V57" i="297"/>
  <c r="H48" i="297"/>
  <c r="S48" i="297"/>
  <c r="E48" i="297"/>
  <c r="T48" i="297"/>
  <c r="L48" i="297"/>
  <c r="I48" i="297"/>
  <c r="P48" i="297"/>
  <c r="D48" i="297"/>
  <c r="O48" i="297"/>
  <c r="E57" i="297"/>
  <c r="I57" i="297"/>
  <c r="L57" i="297"/>
  <c r="P57" i="297"/>
  <c r="T57" i="297"/>
  <c r="D57" i="297"/>
  <c r="H57" i="297"/>
  <c r="O57" i="297"/>
  <c r="S57" i="297"/>
  <c r="F57" i="297"/>
  <c r="J57" i="297"/>
  <c r="M57" i="297"/>
  <c r="Q57" i="297"/>
  <c r="U57" i="297"/>
  <c r="F48" i="297"/>
  <c r="J48" i="297"/>
  <c r="M48" i="297"/>
  <c r="Q48" i="297"/>
  <c r="U48" i="297"/>
  <c r="B27" i="294"/>
  <c r="B26" i="294" s="1"/>
  <c r="B8" i="294"/>
  <c r="B27" i="293"/>
  <c r="B16" i="293"/>
  <c r="G58" i="297" l="1"/>
  <c r="G63" i="297" s="1"/>
  <c r="G71" i="291" s="1"/>
  <c r="V58" i="297"/>
  <c r="V63" i="297" s="1"/>
  <c r="C58" i="297"/>
  <c r="C63" i="297" s="1"/>
  <c r="C65" i="297" s="1"/>
  <c r="C67" i="297" s="1"/>
  <c r="R58" i="297"/>
  <c r="R63" i="297" s="1"/>
  <c r="R65" i="297" s="1"/>
  <c r="R67" i="297" s="1"/>
  <c r="M58" i="297"/>
  <c r="M63" i="297" s="1"/>
  <c r="M71" i="291" s="1"/>
  <c r="N58" i="297"/>
  <c r="N63" i="297" s="1"/>
  <c r="N65" i="297" s="1"/>
  <c r="N67" i="297" s="1"/>
  <c r="B6" i="291"/>
  <c r="K58" i="297"/>
  <c r="K63" i="297" s="1"/>
  <c r="K71" i="291" s="1"/>
  <c r="S58" i="297"/>
  <c r="S63" i="297" s="1"/>
  <c r="S65" i="297" s="1"/>
  <c r="S67" i="297" s="1"/>
  <c r="T58" i="297"/>
  <c r="T63" i="297" s="1"/>
  <c r="T71" i="291" s="1"/>
  <c r="O58" i="297"/>
  <c r="O63" i="297" s="1"/>
  <c r="O65" i="297" s="1"/>
  <c r="O67" i="297" s="1"/>
  <c r="U58" i="297"/>
  <c r="U63" i="297" s="1"/>
  <c r="U71" i="291" s="1"/>
  <c r="H58" i="297"/>
  <c r="H63" i="297" s="1"/>
  <c r="H65" i="297" s="1"/>
  <c r="H67" i="297" s="1"/>
  <c r="F58" i="297"/>
  <c r="F63" i="297" s="1"/>
  <c r="F65" i="297" s="1"/>
  <c r="F67" i="297" s="1"/>
  <c r="Q58" i="297"/>
  <c r="Q63" i="297" s="1"/>
  <c r="Q71" i="291" s="1"/>
  <c r="E58" i="297"/>
  <c r="E63" i="297" s="1"/>
  <c r="E71" i="291" s="1"/>
  <c r="I58" i="297"/>
  <c r="I63" i="297" s="1"/>
  <c r="I71" i="291" s="1"/>
  <c r="J58" i="297"/>
  <c r="J63" i="297" s="1"/>
  <c r="J65" i="297" s="1"/>
  <c r="J67" i="297" s="1"/>
  <c r="L58" i="297"/>
  <c r="L63" i="297" s="1"/>
  <c r="L71" i="291" s="1"/>
  <c r="P58" i="297"/>
  <c r="P63" i="297" s="1"/>
  <c r="P65" i="297" s="1"/>
  <c r="P67" i="297" s="1"/>
  <c r="G65" i="297"/>
  <c r="G67" i="297" s="1"/>
  <c r="D58" i="297"/>
  <c r="D63" i="297" s="1"/>
  <c r="F25" i="348"/>
  <c r="V65" i="297" l="1"/>
  <c r="V67" i="297" s="1"/>
  <c r="V75" i="291"/>
  <c r="V71" i="291"/>
  <c r="V74" i="291"/>
  <c r="C71" i="291"/>
  <c r="R71" i="291"/>
  <c r="F71" i="291"/>
  <c r="K65" i="297"/>
  <c r="K67" i="297" s="1"/>
  <c r="M65" i="297"/>
  <c r="M67" i="297" s="1"/>
  <c r="U65" i="297"/>
  <c r="U67" i="297" s="1"/>
  <c r="N71" i="291"/>
  <c r="S71" i="291"/>
  <c r="T65" i="297"/>
  <c r="T67" i="297" s="1"/>
  <c r="O71" i="291"/>
  <c r="H71" i="291"/>
  <c r="I65" i="297"/>
  <c r="I67" i="297" s="1"/>
  <c r="L65" i="297"/>
  <c r="L67" i="297" s="1"/>
  <c r="J71" i="291"/>
  <c r="E65" i="297"/>
  <c r="E67" i="297" s="1"/>
  <c r="Q65" i="297"/>
  <c r="Q67" i="297" s="1"/>
  <c r="P71" i="291"/>
  <c r="D65" i="297"/>
  <c r="D67" i="297" s="1"/>
  <c r="D71" i="291"/>
  <c r="B42" i="306" l="1"/>
  <c r="B50" i="306" s="1"/>
  <c r="E46" i="344"/>
  <c r="I25" i="348"/>
  <c r="G25" i="348"/>
  <c r="C49" i="339" l="1"/>
  <c r="B68" i="306" l="1"/>
  <c r="O77" i="341"/>
  <c r="O75" i="341"/>
  <c r="O74" i="341"/>
  <c r="O72" i="341"/>
  <c r="O71" i="341"/>
  <c r="O69" i="341"/>
  <c r="O67" i="341"/>
  <c r="O66" i="341"/>
  <c r="O64" i="341"/>
  <c r="O63" i="341"/>
  <c r="O60" i="341"/>
  <c r="O61" i="341"/>
  <c r="O49" i="341"/>
  <c r="O39" i="341"/>
  <c r="O40" i="341"/>
  <c r="O41" i="341"/>
  <c r="O43" i="341"/>
  <c r="O38" i="341"/>
  <c r="N45" i="341"/>
  <c r="O33" i="341"/>
  <c r="O26" i="341"/>
  <c r="O27" i="341"/>
  <c r="O28" i="341"/>
  <c r="O29" i="341"/>
  <c r="O30" i="341"/>
  <c r="O31" i="341"/>
  <c r="O32" i="341"/>
  <c r="O24" i="341"/>
  <c r="O21" i="341"/>
  <c r="O10" i="341"/>
  <c r="O11" i="341"/>
  <c r="O12" i="341"/>
  <c r="O13" i="341"/>
  <c r="O14" i="341"/>
  <c r="O15" i="341"/>
  <c r="O16" i="341"/>
  <c r="O17" i="341"/>
  <c r="O18" i="341"/>
  <c r="O19" i="341"/>
  <c r="O20" i="341"/>
  <c r="N22" i="341"/>
  <c r="E48" i="344"/>
  <c r="D48" i="327"/>
  <c r="C48" i="327"/>
  <c r="B71" i="306" l="1"/>
  <c r="B74" i="306" s="1"/>
  <c r="B76" i="306" s="1"/>
  <c r="B79" i="306" s="1"/>
  <c r="B82" i="306" s="1"/>
  <c r="O22" i="341"/>
  <c r="O35" i="341"/>
  <c r="N47" i="341"/>
  <c r="N52" i="341" s="1"/>
  <c r="I68" i="300"/>
  <c r="J68" i="300"/>
  <c r="O45" i="341"/>
  <c r="B80" i="347" l="1"/>
  <c r="B56" i="298"/>
  <c r="M21" i="347" l="1"/>
  <c r="C45" i="294"/>
  <c r="D45" i="294"/>
  <c r="E45" i="294"/>
  <c r="F45" i="294"/>
  <c r="G45" i="294"/>
  <c r="H45" i="294"/>
  <c r="I45" i="294"/>
  <c r="J45" i="294"/>
  <c r="K45" i="294"/>
  <c r="L45" i="294"/>
  <c r="C27" i="294"/>
  <c r="D27" i="294"/>
  <c r="D26" i="294" s="1"/>
  <c r="E27" i="294"/>
  <c r="E26" i="294" s="1"/>
  <c r="F27" i="294"/>
  <c r="F26" i="294" s="1"/>
  <c r="G27" i="294"/>
  <c r="H27" i="294"/>
  <c r="H26" i="294" s="1"/>
  <c r="I27" i="294"/>
  <c r="J27" i="294"/>
  <c r="C8" i="294"/>
  <c r="D8" i="294"/>
  <c r="E8" i="294"/>
  <c r="F8" i="294"/>
  <c r="G8" i="294"/>
  <c r="H8" i="294"/>
  <c r="I8" i="294"/>
  <c r="B45" i="294"/>
  <c r="B69" i="291" s="1"/>
  <c r="D55" i="294" l="1"/>
  <c r="I62" i="291"/>
  <c r="I61" i="291"/>
  <c r="I75" i="291"/>
  <c r="I64" i="291"/>
  <c r="I66" i="291"/>
  <c r="H61" i="291"/>
  <c r="H62" i="291"/>
  <c r="F69" i="291"/>
  <c r="E66" i="291"/>
  <c r="E75" i="291"/>
  <c r="E64" i="291"/>
  <c r="F62" i="291"/>
  <c r="F61" i="291"/>
  <c r="E61" i="291"/>
  <c r="E62" i="291"/>
  <c r="J64" i="291"/>
  <c r="J66" i="291"/>
  <c r="J75" i="291"/>
  <c r="F64" i="291"/>
  <c r="F66" i="291"/>
  <c r="F75" i="291"/>
  <c r="L75" i="291"/>
  <c r="L64" i="291"/>
  <c r="L66" i="291"/>
  <c r="G62" i="291"/>
  <c r="G61" i="291"/>
  <c r="C62" i="291"/>
  <c r="C61" i="291"/>
  <c r="H75" i="291"/>
  <c r="H64" i="291"/>
  <c r="H66" i="291"/>
  <c r="D66" i="291"/>
  <c r="D75" i="291"/>
  <c r="H69" i="291"/>
  <c r="K64" i="291"/>
  <c r="K66" i="291"/>
  <c r="K75" i="291"/>
  <c r="G64" i="291"/>
  <c r="G75" i="291"/>
  <c r="G66" i="291"/>
  <c r="C75" i="291"/>
  <c r="C66" i="291"/>
  <c r="C64" i="291"/>
  <c r="I7" i="294"/>
  <c r="E7" i="294"/>
  <c r="G7" i="294"/>
  <c r="D7" i="294"/>
  <c r="J26" i="294"/>
  <c r="C7" i="294"/>
  <c r="I26" i="294"/>
  <c r="G26" i="294"/>
  <c r="C26" i="294"/>
  <c r="E55" i="294"/>
  <c r="E103" i="294" s="1"/>
  <c r="F55" i="294"/>
  <c r="F7" i="294"/>
  <c r="F68" i="291" s="1"/>
  <c r="H55" i="294"/>
  <c r="H7" i="294"/>
  <c r="H68" i="291" s="1"/>
  <c r="IV25" i="348"/>
  <c r="IU25" i="348"/>
  <c r="IT25" i="348"/>
  <c r="IS25" i="348"/>
  <c r="IR25" i="348"/>
  <c r="IQ25" i="348"/>
  <c r="IP25" i="348"/>
  <c r="IO25" i="348"/>
  <c r="IN25" i="348"/>
  <c r="IM25" i="348"/>
  <c r="IL25" i="348"/>
  <c r="IK25" i="348"/>
  <c r="IJ25" i="348"/>
  <c r="II25" i="348"/>
  <c r="IH25" i="348"/>
  <c r="IG25" i="348"/>
  <c r="IF25" i="348"/>
  <c r="IE25" i="348"/>
  <c r="ID25" i="348"/>
  <c r="IC25" i="348"/>
  <c r="IB25" i="348"/>
  <c r="IA25" i="348"/>
  <c r="HZ25" i="348"/>
  <c r="HY25" i="348"/>
  <c r="HX25" i="348"/>
  <c r="HW25" i="348"/>
  <c r="HV25" i="348"/>
  <c r="HU25" i="348"/>
  <c r="HT25" i="348"/>
  <c r="HS25" i="348"/>
  <c r="HR25" i="348"/>
  <c r="HQ25" i="348"/>
  <c r="HP25" i="348"/>
  <c r="HO25" i="348"/>
  <c r="HN25" i="348"/>
  <c r="HM25" i="348"/>
  <c r="HL25" i="348"/>
  <c r="HK25" i="348"/>
  <c r="HJ25" i="348"/>
  <c r="HI25" i="348"/>
  <c r="HH25" i="348"/>
  <c r="HG25" i="348"/>
  <c r="HF25" i="348"/>
  <c r="HE25" i="348"/>
  <c r="HD25" i="348"/>
  <c r="HC25" i="348"/>
  <c r="HB25" i="348"/>
  <c r="HA25" i="348"/>
  <c r="GZ25" i="348"/>
  <c r="GY25" i="348"/>
  <c r="GX25" i="348"/>
  <c r="GW25" i="348"/>
  <c r="GV25" i="348"/>
  <c r="GU25" i="348"/>
  <c r="GT25" i="348"/>
  <c r="GS25" i="348"/>
  <c r="GR25" i="348"/>
  <c r="GQ25" i="348"/>
  <c r="GP25" i="348"/>
  <c r="GO25" i="348"/>
  <c r="GN25" i="348"/>
  <c r="GM25" i="348"/>
  <c r="GL25" i="348"/>
  <c r="GK25" i="348"/>
  <c r="GJ25" i="348"/>
  <c r="GI25" i="348"/>
  <c r="GH25" i="348"/>
  <c r="GG25" i="348"/>
  <c r="GF25" i="348"/>
  <c r="GE25" i="348"/>
  <c r="GD25" i="348"/>
  <c r="GC25" i="348"/>
  <c r="GB25" i="348"/>
  <c r="GA25" i="348"/>
  <c r="FZ25" i="348"/>
  <c r="FY25" i="348"/>
  <c r="FX25" i="348"/>
  <c r="FW25" i="348"/>
  <c r="FV25" i="348"/>
  <c r="FU25" i="348"/>
  <c r="FT25" i="348"/>
  <c r="FS25" i="348"/>
  <c r="FR25" i="348"/>
  <c r="FQ25" i="348"/>
  <c r="FP25" i="348"/>
  <c r="FO25" i="348"/>
  <c r="FN25" i="348"/>
  <c r="FM25" i="348"/>
  <c r="FL25" i="348"/>
  <c r="FK25" i="348"/>
  <c r="FJ25" i="348"/>
  <c r="FI25" i="348"/>
  <c r="FH25" i="348"/>
  <c r="FG25" i="348"/>
  <c r="FF25" i="348"/>
  <c r="FE25" i="348"/>
  <c r="FD25" i="348"/>
  <c r="FC25" i="348"/>
  <c r="FB25" i="348"/>
  <c r="FA25" i="348"/>
  <c r="EZ25" i="348"/>
  <c r="EY25" i="348"/>
  <c r="EX25" i="348"/>
  <c r="EW25" i="348"/>
  <c r="EV25" i="348"/>
  <c r="EU25" i="348"/>
  <c r="ET25" i="348"/>
  <c r="ES25" i="348"/>
  <c r="ER25" i="348"/>
  <c r="EQ25" i="348"/>
  <c r="EP25" i="348"/>
  <c r="EO25" i="348"/>
  <c r="EN25" i="348"/>
  <c r="EM25" i="348"/>
  <c r="EL25" i="348"/>
  <c r="EK25" i="348"/>
  <c r="EJ25" i="348"/>
  <c r="EI25" i="348"/>
  <c r="EH25" i="348"/>
  <c r="EG25" i="348"/>
  <c r="EF25" i="348"/>
  <c r="EE25" i="348"/>
  <c r="ED25" i="348"/>
  <c r="EC25" i="348"/>
  <c r="EB25" i="348"/>
  <c r="EA25" i="348"/>
  <c r="DZ25" i="348"/>
  <c r="DY25" i="348"/>
  <c r="DX25" i="348"/>
  <c r="DW25" i="348"/>
  <c r="DV25" i="348"/>
  <c r="DU25" i="348"/>
  <c r="DT25" i="348"/>
  <c r="DS25" i="348"/>
  <c r="DR25" i="348"/>
  <c r="DQ25" i="348"/>
  <c r="DP25" i="348"/>
  <c r="DO25" i="348"/>
  <c r="DN25" i="348"/>
  <c r="DM25" i="348"/>
  <c r="DL25" i="348"/>
  <c r="DK25" i="348"/>
  <c r="DJ25" i="348"/>
  <c r="DI25" i="348"/>
  <c r="DH25" i="348"/>
  <c r="DG25" i="348"/>
  <c r="DF25" i="348"/>
  <c r="DE25" i="348"/>
  <c r="DD25" i="348"/>
  <c r="DC25" i="348"/>
  <c r="DB25" i="348"/>
  <c r="DA25" i="348"/>
  <c r="CZ25" i="348"/>
  <c r="CY25" i="348"/>
  <c r="CX25" i="348"/>
  <c r="CW25" i="348"/>
  <c r="CV25" i="348"/>
  <c r="CU25" i="348"/>
  <c r="CT25" i="348"/>
  <c r="CS25" i="348"/>
  <c r="CR25" i="348"/>
  <c r="CQ25" i="348"/>
  <c r="CP25" i="348"/>
  <c r="CO25" i="348"/>
  <c r="CN25" i="348"/>
  <c r="CM25" i="348"/>
  <c r="CL25" i="348"/>
  <c r="CK25" i="348"/>
  <c r="CJ25" i="348"/>
  <c r="CI25" i="348"/>
  <c r="CH25" i="348"/>
  <c r="CG25" i="348"/>
  <c r="CF25" i="348"/>
  <c r="CE25" i="348"/>
  <c r="CD25" i="348"/>
  <c r="CC25" i="348"/>
  <c r="CB25" i="348"/>
  <c r="CA25" i="348"/>
  <c r="BZ25" i="348"/>
  <c r="BY25" i="348"/>
  <c r="BX25" i="348"/>
  <c r="BW25" i="348"/>
  <c r="BV25" i="348"/>
  <c r="BU25" i="348"/>
  <c r="BT25" i="348"/>
  <c r="BS25" i="348"/>
  <c r="BR25" i="348"/>
  <c r="BQ25" i="348"/>
  <c r="BP25" i="348"/>
  <c r="BO25" i="348"/>
  <c r="BN25" i="348"/>
  <c r="BM25" i="348"/>
  <c r="BL25" i="348"/>
  <c r="BK25" i="348"/>
  <c r="BJ25" i="348"/>
  <c r="BI25" i="348"/>
  <c r="BH25" i="348"/>
  <c r="BG25" i="348"/>
  <c r="BF25" i="348"/>
  <c r="BE25" i="348"/>
  <c r="BD25" i="348"/>
  <c r="BC25" i="348"/>
  <c r="BB25" i="348"/>
  <c r="BA25" i="348"/>
  <c r="AZ25" i="348"/>
  <c r="AY25" i="348"/>
  <c r="AX25" i="348"/>
  <c r="AW25" i="348"/>
  <c r="AV25" i="348"/>
  <c r="AU25" i="348"/>
  <c r="AT25" i="348"/>
  <c r="AS25" i="348"/>
  <c r="AR25" i="348"/>
  <c r="AQ25" i="348"/>
  <c r="AP25" i="348"/>
  <c r="AO25" i="348"/>
  <c r="AN25" i="348"/>
  <c r="AM25" i="348"/>
  <c r="AL25" i="348"/>
  <c r="AK25" i="348"/>
  <c r="AJ25" i="348"/>
  <c r="AI25" i="348"/>
  <c r="AH25" i="348"/>
  <c r="AG25" i="348"/>
  <c r="AF25" i="348"/>
  <c r="AE25" i="348"/>
  <c r="AD25" i="348"/>
  <c r="AC25" i="348"/>
  <c r="AB25" i="348"/>
  <c r="AA25" i="348"/>
  <c r="Z25" i="348"/>
  <c r="Y25" i="348"/>
  <c r="X25" i="348"/>
  <c r="W25" i="348"/>
  <c r="V25" i="348"/>
  <c r="U25" i="348"/>
  <c r="T25" i="348"/>
  <c r="S25" i="348"/>
  <c r="R25" i="348"/>
  <c r="Q25" i="348"/>
  <c r="P25" i="348"/>
  <c r="O25" i="348"/>
  <c r="N25" i="348"/>
  <c r="M25" i="348"/>
  <c r="L25" i="348"/>
  <c r="I69" i="291" l="1"/>
  <c r="I68" i="291"/>
  <c r="I73" i="291"/>
  <c r="I74" i="291"/>
  <c r="C74" i="291"/>
  <c r="C73" i="291"/>
  <c r="H74" i="291"/>
  <c r="H73" i="291"/>
  <c r="B55" i="294"/>
  <c r="G74" i="291"/>
  <c r="G73" i="291"/>
  <c r="C55" i="294"/>
  <c r="C103" i="294" s="1"/>
  <c r="C68" i="291"/>
  <c r="C69" i="291"/>
  <c r="J55" i="294"/>
  <c r="J69" i="291"/>
  <c r="E73" i="291"/>
  <c r="E74" i="291"/>
  <c r="F73" i="291"/>
  <c r="F74" i="291"/>
  <c r="G55" i="294"/>
  <c r="G103" i="294" s="1"/>
  <c r="G68" i="291"/>
  <c r="G69" i="291"/>
  <c r="D73" i="291"/>
  <c r="D74" i="291"/>
  <c r="I55" i="294"/>
  <c r="I103" i="294" s="1"/>
  <c r="D103" i="294"/>
  <c r="H103" i="294"/>
  <c r="F103" i="294"/>
  <c r="P80" i="343"/>
  <c r="P78" i="343"/>
  <c r="P77" i="343"/>
  <c r="P75" i="343"/>
  <c r="P74" i="343"/>
  <c r="P72" i="343"/>
  <c r="P70" i="343"/>
  <c r="P69" i="343"/>
  <c r="P67" i="343"/>
  <c r="P66" i="343"/>
  <c r="P64" i="343"/>
  <c r="P63" i="343"/>
  <c r="P51" i="343"/>
  <c r="P43" i="343"/>
  <c r="D65" i="343"/>
  <c r="D68" i="343" s="1"/>
  <c r="E65" i="343"/>
  <c r="E68" i="343" s="1"/>
  <c r="E71" i="343" s="1"/>
  <c r="E73" i="343" s="1"/>
  <c r="E76" i="343" s="1"/>
  <c r="E79" i="343" s="1"/>
  <c r="E81" i="343" s="1"/>
  <c r="F65" i="343"/>
  <c r="F68" i="343" s="1"/>
  <c r="F71" i="343" s="1"/>
  <c r="F73" i="343" s="1"/>
  <c r="F76" i="343" s="1"/>
  <c r="F79" i="343" s="1"/>
  <c r="F81" i="343" s="1"/>
  <c r="G65" i="343"/>
  <c r="G68" i="343" s="1"/>
  <c r="G71" i="343" s="1"/>
  <c r="G73" i="343" s="1"/>
  <c r="G76" i="343" s="1"/>
  <c r="G79" i="343" s="1"/>
  <c r="G81" i="343" s="1"/>
  <c r="H65" i="343"/>
  <c r="H68" i="343" s="1"/>
  <c r="H71" i="343" s="1"/>
  <c r="H73" i="343" s="1"/>
  <c r="H76" i="343" s="1"/>
  <c r="H79" i="343" s="1"/>
  <c r="H81" i="343" s="1"/>
  <c r="I65" i="343"/>
  <c r="I68" i="343" s="1"/>
  <c r="I71" i="343" s="1"/>
  <c r="I73" i="343" s="1"/>
  <c r="I76" i="343" s="1"/>
  <c r="I79" i="343" s="1"/>
  <c r="I81" i="343" s="1"/>
  <c r="J65" i="343"/>
  <c r="J68" i="343" s="1"/>
  <c r="J71" i="343" s="1"/>
  <c r="J73" i="343" s="1"/>
  <c r="J76" i="343" s="1"/>
  <c r="J79" i="343" s="1"/>
  <c r="J81" i="343" s="1"/>
  <c r="K65" i="343"/>
  <c r="K68" i="343" s="1"/>
  <c r="K71" i="343" s="1"/>
  <c r="K73" i="343" s="1"/>
  <c r="K76" i="343" s="1"/>
  <c r="K79" i="343" s="1"/>
  <c r="K81" i="343" s="1"/>
  <c r="L65" i="343"/>
  <c r="L68" i="343" s="1"/>
  <c r="L71" i="343" s="1"/>
  <c r="L73" i="343" s="1"/>
  <c r="L76" i="343" s="1"/>
  <c r="L79" i="343" s="1"/>
  <c r="L81" i="343" s="1"/>
  <c r="M65" i="343"/>
  <c r="M68" i="343" s="1"/>
  <c r="M71" i="343" s="1"/>
  <c r="M73" i="343" s="1"/>
  <c r="M76" i="343" s="1"/>
  <c r="M79" i="343" s="1"/>
  <c r="M81" i="343" s="1"/>
  <c r="N65" i="343"/>
  <c r="N68" i="343" s="1"/>
  <c r="N71" i="343" s="1"/>
  <c r="N73" i="343" s="1"/>
  <c r="N76" i="343" s="1"/>
  <c r="N79" i="343" s="1"/>
  <c r="N81" i="343" s="1"/>
  <c r="O65" i="343"/>
  <c r="O68" i="343" s="1"/>
  <c r="O71" i="343" s="1"/>
  <c r="O73" i="343" s="1"/>
  <c r="O76" i="343" s="1"/>
  <c r="O79" i="343" s="1"/>
  <c r="O81" i="343" s="1"/>
  <c r="C65" i="343"/>
  <c r="P50" i="343"/>
  <c r="D71" i="343" l="1"/>
  <c r="D73" i="343" s="1"/>
  <c r="D76" i="343" s="1"/>
  <c r="D79" i="343" s="1"/>
  <c r="D81" i="343" s="1"/>
  <c r="P65" i="343"/>
  <c r="C68" i="343"/>
  <c r="C71" i="343" s="1"/>
  <c r="P42" i="343"/>
  <c r="P44" i="343"/>
  <c r="P45" i="343"/>
  <c r="P46" i="343"/>
  <c r="M23" i="343"/>
  <c r="N23" i="343"/>
  <c r="O23" i="343"/>
  <c r="N47" i="343"/>
  <c r="O47" i="343"/>
  <c r="M47" i="343"/>
  <c r="M37" i="343"/>
  <c r="N37" i="343"/>
  <c r="O37" i="343"/>
  <c r="L37" i="343"/>
  <c r="P10" i="343"/>
  <c r="P11" i="343"/>
  <c r="P12" i="343"/>
  <c r="P14" i="343"/>
  <c r="P15" i="343"/>
  <c r="P16" i="343"/>
  <c r="P17" i="343"/>
  <c r="P18" i="343"/>
  <c r="P19" i="343"/>
  <c r="P20" i="343"/>
  <c r="P21" i="343"/>
  <c r="P22" i="343"/>
  <c r="P28" i="343"/>
  <c r="P29" i="343"/>
  <c r="P30" i="343"/>
  <c r="P31" i="343"/>
  <c r="P32" i="343"/>
  <c r="P33" i="343"/>
  <c r="P34" i="343"/>
  <c r="P68" i="343" l="1"/>
  <c r="M49" i="343"/>
  <c r="P71" i="343"/>
  <c r="C73" i="343"/>
  <c r="C76" i="343" l="1"/>
  <c r="P73" i="343"/>
  <c r="D47" i="343"/>
  <c r="E47" i="343"/>
  <c r="F47" i="343"/>
  <c r="G47" i="343"/>
  <c r="H47" i="343"/>
  <c r="I47" i="343"/>
  <c r="J47" i="343"/>
  <c r="K47" i="343"/>
  <c r="L47" i="343"/>
  <c r="C47" i="343"/>
  <c r="P47" i="343" s="1"/>
  <c r="N49" i="343"/>
  <c r="O49" i="343"/>
  <c r="D23" i="343"/>
  <c r="E23" i="343"/>
  <c r="F23" i="343"/>
  <c r="G23" i="343"/>
  <c r="H23" i="343"/>
  <c r="I23" i="343"/>
  <c r="J23" i="343"/>
  <c r="K23" i="343"/>
  <c r="L23" i="343"/>
  <c r="C23" i="343"/>
  <c r="P23" i="343" s="1"/>
  <c r="B84" i="306"/>
  <c r="F40" i="342"/>
  <c r="G40" i="342"/>
  <c r="F61" i="342"/>
  <c r="G61" i="342"/>
  <c r="F19" i="342"/>
  <c r="G19" i="342"/>
  <c r="F39" i="338"/>
  <c r="G39" i="338"/>
  <c r="D62" i="341"/>
  <c r="D65" i="341" s="1"/>
  <c r="D68" i="341" s="1"/>
  <c r="D70" i="341" s="1"/>
  <c r="D73" i="341" s="1"/>
  <c r="D76" i="341" s="1"/>
  <c r="D78" i="341" s="1"/>
  <c r="E62" i="341"/>
  <c r="E65" i="341" s="1"/>
  <c r="E68" i="341" s="1"/>
  <c r="E70" i="341" s="1"/>
  <c r="E73" i="341" s="1"/>
  <c r="E76" i="341" s="1"/>
  <c r="E78" i="341" s="1"/>
  <c r="F62" i="341"/>
  <c r="F65" i="341" s="1"/>
  <c r="F68" i="341" s="1"/>
  <c r="F70" i="341" s="1"/>
  <c r="F73" i="341" s="1"/>
  <c r="F76" i="341" s="1"/>
  <c r="F78" i="341" s="1"/>
  <c r="G62" i="341"/>
  <c r="G65" i="341" s="1"/>
  <c r="G68" i="341" s="1"/>
  <c r="G70" i="341" s="1"/>
  <c r="G73" i="341" s="1"/>
  <c r="G76" i="341" s="1"/>
  <c r="G78" i="341" s="1"/>
  <c r="H62" i="341"/>
  <c r="H65" i="341" s="1"/>
  <c r="H68" i="341" s="1"/>
  <c r="H70" i="341" s="1"/>
  <c r="H73" i="341" s="1"/>
  <c r="H76" i="341" s="1"/>
  <c r="H78" i="341" s="1"/>
  <c r="I62" i="341"/>
  <c r="I65" i="341" s="1"/>
  <c r="I68" i="341" s="1"/>
  <c r="I70" i="341" s="1"/>
  <c r="I73" i="341" s="1"/>
  <c r="I76" i="341" s="1"/>
  <c r="I78" i="341" s="1"/>
  <c r="J62" i="341"/>
  <c r="J65" i="341" s="1"/>
  <c r="J68" i="341" s="1"/>
  <c r="J70" i="341" s="1"/>
  <c r="J73" i="341" s="1"/>
  <c r="K62" i="341"/>
  <c r="C62" i="341"/>
  <c r="H45" i="341"/>
  <c r="L22" i="341"/>
  <c r="L45" i="341"/>
  <c r="K65" i="341" l="1"/>
  <c r="K68" i="341" s="1"/>
  <c r="K70" i="341" s="1"/>
  <c r="K73" i="341" s="1"/>
  <c r="K76" i="341" s="1"/>
  <c r="K78" i="341" s="1"/>
  <c r="O62" i="341"/>
  <c r="C65" i="341"/>
  <c r="J76" i="341"/>
  <c r="J78" i="341" s="1"/>
  <c r="P76" i="343"/>
  <c r="C79" i="343"/>
  <c r="C81" i="343" s="1"/>
  <c r="C49" i="343"/>
  <c r="C54" i="343" s="1"/>
  <c r="C68" i="341" l="1"/>
  <c r="O68" i="341" s="1"/>
  <c r="O65" i="341"/>
  <c r="P79" i="343"/>
  <c r="P81" i="343"/>
  <c r="D45" i="341"/>
  <c r="E45" i="341"/>
  <c r="F45" i="341"/>
  <c r="G45" i="341"/>
  <c r="I45" i="341"/>
  <c r="J45" i="341"/>
  <c r="K45" i="341"/>
  <c r="M45" i="341"/>
  <c r="C52" i="341"/>
  <c r="H47" i="341"/>
  <c r="H52" i="341" s="1"/>
  <c r="L47" i="341"/>
  <c r="L52" i="341" s="1"/>
  <c r="D22" i="341"/>
  <c r="E22" i="341"/>
  <c r="F22" i="341"/>
  <c r="G22" i="341"/>
  <c r="I22" i="341"/>
  <c r="J22" i="341"/>
  <c r="K22" i="341"/>
  <c r="M22" i="341"/>
  <c r="E10" i="344"/>
  <c r="E11" i="344"/>
  <c r="E12" i="344"/>
  <c r="E13" i="344"/>
  <c r="E14" i="344"/>
  <c r="E15" i="344"/>
  <c r="E16" i="344"/>
  <c r="E17" i="344"/>
  <c r="E18" i="344"/>
  <c r="E19" i="344"/>
  <c r="E20" i="344"/>
  <c r="E21" i="344"/>
  <c r="E22" i="344"/>
  <c r="E23" i="344"/>
  <c r="E24" i="344"/>
  <c r="E25" i="344"/>
  <c r="E26" i="344"/>
  <c r="E27" i="344"/>
  <c r="E28" i="344"/>
  <c r="E29" i="344"/>
  <c r="E30" i="344"/>
  <c r="E31" i="344"/>
  <c r="E32" i="344"/>
  <c r="E33" i="344"/>
  <c r="E34" i="344"/>
  <c r="E35" i="344"/>
  <c r="E36" i="344"/>
  <c r="E37" i="344"/>
  <c r="E38" i="344"/>
  <c r="E39" i="344"/>
  <c r="E40" i="344"/>
  <c r="E41" i="344"/>
  <c r="E42" i="344"/>
  <c r="E43" i="344"/>
  <c r="E44" i="344"/>
  <c r="E45" i="344"/>
  <c r="E47" i="344"/>
  <c r="Q7" i="335"/>
  <c r="Q8" i="335"/>
  <c r="Q9" i="335"/>
  <c r="Q11" i="335"/>
  <c r="Q12" i="335"/>
  <c r="Q13" i="335"/>
  <c r="Q14" i="335"/>
  <c r="Q15" i="335"/>
  <c r="Q16" i="335"/>
  <c r="Q17" i="335"/>
  <c r="Q18" i="335"/>
  <c r="Q19" i="335"/>
  <c r="Q20" i="335"/>
  <c r="Q21" i="335"/>
  <c r="Q22" i="335"/>
  <c r="E50" i="344" l="1"/>
  <c r="C70" i="341"/>
  <c r="O70" i="341" s="1"/>
  <c r="G47" i="341"/>
  <c r="G52" i="341" s="1"/>
  <c r="D47" i="341"/>
  <c r="D52" i="341" s="1"/>
  <c r="K47" i="341"/>
  <c r="K52" i="341" s="1"/>
  <c r="J47" i="341"/>
  <c r="J52" i="341" s="1"/>
  <c r="F47" i="341"/>
  <c r="F52" i="341" s="1"/>
  <c r="M47" i="341"/>
  <c r="M52" i="341" s="1"/>
  <c r="I47" i="341"/>
  <c r="I52" i="341" s="1"/>
  <c r="E47" i="341"/>
  <c r="E52" i="341" s="1"/>
  <c r="O47" i="341"/>
  <c r="O52" i="341" s="1"/>
  <c r="C73" i="341" l="1"/>
  <c r="O73" i="341" s="1"/>
  <c r="C76" i="341" l="1"/>
  <c r="O76" i="341" s="1"/>
  <c r="C78" i="341" l="1"/>
  <c r="O78" i="341" s="1"/>
  <c r="C47" i="298" l="1"/>
  <c r="D47" i="298"/>
  <c r="E47" i="298"/>
  <c r="F47" i="298"/>
  <c r="G47" i="298"/>
  <c r="H47" i="298"/>
  <c r="I47" i="298"/>
  <c r="J47" i="298"/>
  <c r="K47" i="298"/>
  <c r="C48" i="298"/>
  <c r="D48" i="298"/>
  <c r="E48" i="298"/>
  <c r="F48" i="298"/>
  <c r="G48" i="298"/>
  <c r="H48" i="298"/>
  <c r="I48" i="298"/>
  <c r="J48" i="298"/>
  <c r="K48" i="298"/>
  <c r="C52" i="298"/>
  <c r="D52" i="298"/>
  <c r="E52" i="298"/>
  <c r="F52" i="298"/>
  <c r="G52" i="298"/>
  <c r="H52" i="298"/>
  <c r="I52" i="298"/>
  <c r="J52" i="298"/>
  <c r="K52" i="298"/>
  <c r="C56" i="298"/>
  <c r="D56" i="298"/>
  <c r="E56" i="298"/>
  <c r="F56" i="298"/>
  <c r="G56" i="298"/>
  <c r="H56" i="298"/>
  <c r="I56" i="298"/>
  <c r="J56" i="298"/>
  <c r="K56" i="298"/>
  <c r="B52" i="298"/>
  <c r="B48" i="298"/>
  <c r="B47" i="298"/>
  <c r="C10" i="298"/>
  <c r="D10" i="298"/>
  <c r="E10" i="298"/>
  <c r="F10" i="298"/>
  <c r="H10" i="298"/>
  <c r="K10" i="298"/>
  <c r="L10" i="298"/>
  <c r="M10" i="298"/>
  <c r="N10" i="298"/>
  <c r="C11" i="298"/>
  <c r="D11" i="298"/>
  <c r="E11" i="298"/>
  <c r="F11" i="298"/>
  <c r="H11" i="298"/>
  <c r="K11" i="298"/>
  <c r="L11" i="298"/>
  <c r="N11" i="298"/>
  <c r="C15" i="298"/>
  <c r="D15" i="298"/>
  <c r="E15" i="298"/>
  <c r="F15" i="298"/>
  <c r="K15" i="298"/>
  <c r="L15" i="298"/>
  <c r="M15" i="298"/>
  <c r="N15" i="298"/>
  <c r="C19" i="298"/>
  <c r="D19" i="298"/>
  <c r="E19" i="298"/>
  <c r="F19" i="298"/>
  <c r="K19" i="298"/>
  <c r="L19" i="298"/>
  <c r="M19" i="298"/>
  <c r="N19" i="298"/>
  <c r="B10" i="298"/>
  <c r="B11" i="298"/>
  <c r="B44" i="297"/>
  <c r="B48" i="297" s="1"/>
  <c r="C17" i="297"/>
  <c r="D17" i="297"/>
  <c r="E17" i="297"/>
  <c r="F17" i="297"/>
  <c r="G17" i="297"/>
  <c r="H17" i="297"/>
  <c r="I17" i="297"/>
  <c r="J17" i="297"/>
  <c r="K17" i="297"/>
  <c r="L17" i="297"/>
  <c r="C13" i="297"/>
  <c r="D13" i="297"/>
  <c r="E13" i="297"/>
  <c r="F13" i="297"/>
  <c r="G13" i="297"/>
  <c r="H13" i="297"/>
  <c r="I13" i="297"/>
  <c r="J13" i="297"/>
  <c r="K13" i="297"/>
  <c r="L13" i="297"/>
  <c r="C9" i="297"/>
  <c r="D9" i="297"/>
  <c r="E9" i="297"/>
  <c r="F9" i="297"/>
  <c r="G9" i="297"/>
  <c r="H9" i="297"/>
  <c r="I9" i="297"/>
  <c r="J9" i="297"/>
  <c r="K9" i="297"/>
  <c r="L9" i="297"/>
  <c r="B9" i="297"/>
  <c r="C8" i="297"/>
  <c r="D8" i="297"/>
  <c r="E8" i="297"/>
  <c r="F8" i="297"/>
  <c r="G8" i="297"/>
  <c r="H8" i="297"/>
  <c r="I8" i="297"/>
  <c r="J8" i="297"/>
  <c r="K8" i="297"/>
  <c r="L8" i="297"/>
  <c r="B8" i="297"/>
  <c r="C28" i="296"/>
  <c r="D28" i="296"/>
  <c r="E28" i="296"/>
  <c r="F28" i="296"/>
  <c r="G28" i="296"/>
  <c r="H28" i="296"/>
  <c r="I28" i="296"/>
  <c r="J28" i="296"/>
  <c r="K28" i="296"/>
  <c r="C37" i="296"/>
  <c r="D37" i="296"/>
  <c r="E37" i="296"/>
  <c r="F37" i="296"/>
  <c r="G37" i="296"/>
  <c r="H37" i="296"/>
  <c r="I37" i="296"/>
  <c r="J37" i="296"/>
  <c r="K37" i="296"/>
  <c r="C46" i="296"/>
  <c r="C37" i="292" s="1"/>
  <c r="D46" i="296"/>
  <c r="D37" i="292" s="1"/>
  <c r="E46" i="296"/>
  <c r="E37" i="292" s="1"/>
  <c r="F46" i="296"/>
  <c r="F37" i="292" s="1"/>
  <c r="G46" i="296"/>
  <c r="G37" i="292" s="1"/>
  <c r="H46" i="296"/>
  <c r="H37" i="292" s="1"/>
  <c r="I46" i="296"/>
  <c r="J46" i="296"/>
  <c r="K46" i="296"/>
  <c r="B46" i="296"/>
  <c r="B37" i="292" s="1"/>
  <c r="L28" i="296"/>
  <c r="M28" i="296"/>
  <c r="N28" i="296"/>
  <c r="O28" i="296"/>
  <c r="P28" i="296"/>
  <c r="B37" i="296"/>
  <c r="B28" i="296"/>
  <c r="C17" i="296"/>
  <c r="D17" i="296"/>
  <c r="F17" i="296"/>
  <c r="G17" i="296"/>
  <c r="H17" i="296"/>
  <c r="I17" i="296"/>
  <c r="J17" i="296"/>
  <c r="K17" i="296"/>
  <c r="L17" i="296"/>
  <c r="M17" i="296"/>
  <c r="N17" i="296"/>
  <c r="O17" i="296"/>
  <c r="P17" i="296"/>
  <c r="B17" i="296"/>
  <c r="C9" i="296"/>
  <c r="D9" i="296"/>
  <c r="E9" i="296"/>
  <c r="F9" i="296"/>
  <c r="G9" i="296"/>
  <c r="H9" i="296"/>
  <c r="I9" i="296"/>
  <c r="J9" i="296"/>
  <c r="K9" i="296"/>
  <c r="B9" i="296"/>
  <c r="B34" i="292" s="1"/>
  <c r="D64" i="291"/>
  <c r="M45" i="294"/>
  <c r="N45" i="294"/>
  <c r="O45" i="294"/>
  <c r="P45" i="294"/>
  <c r="Q45" i="294"/>
  <c r="R45" i="294"/>
  <c r="S45" i="294"/>
  <c r="T45" i="294"/>
  <c r="B64" i="291"/>
  <c r="K27" i="294"/>
  <c r="K26" i="294" s="1"/>
  <c r="L27" i="294"/>
  <c r="L26" i="294" s="1"/>
  <c r="M27" i="294"/>
  <c r="N27" i="294"/>
  <c r="O27" i="294"/>
  <c r="P27" i="294"/>
  <c r="Q27" i="294"/>
  <c r="R27" i="294"/>
  <c r="S27" i="294"/>
  <c r="T27" i="294"/>
  <c r="U27" i="294"/>
  <c r="L16" i="294"/>
  <c r="M16" i="294"/>
  <c r="N16" i="294"/>
  <c r="O16" i="294"/>
  <c r="P16" i="294"/>
  <c r="Q16" i="294"/>
  <c r="R16" i="294"/>
  <c r="S16" i="294"/>
  <c r="T16" i="294"/>
  <c r="U16" i="294"/>
  <c r="J8" i="294"/>
  <c r="K8" i="294"/>
  <c r="L8" i="294"/>
  <c r="M8" i="294"/>
  <c r="N8" i="294"/>
  <c r="O8" i="294"/>
  <c r="P8" i="294"/>
  <c r="Q8" i="294"/>
  <c r="R8" i="294"/>
  <c r="S8" i="294"/>
  <c r="T8" i="294"/>
  <c r="U8" i="294"/>
  <c r="K37" i="292" l="1"/>
  <c r="J37" i="292"/>
  <c r="I37" i="292"/>
  <c r="I35" i="292"/>
  <c r="I34" i="292"/>
  <c r="K35" i="292"/>
  <c r="K34" i="292"/>
  <c r="J34" i="292"/>
  <c r="J35" i="292"/>
  <c r="G51" i="298"/>
  <c r="G39" i="292" s="1"/>
  <c r="K23" i="298"/>
  <c r="E23" i="298"/>
  <c r="R66" i="291"/>
  <c r="R64" i="291"/>
  <c r="R75" i="291"/>
  <c r="M62" i="291"/>
  <c r="M61" i="291"/>
  <c r="P61" i="291"/>
  <c r="P62" i="291"/>
  <c r="L62" i="291"/>
  <c r="S64" i="291"/>
  <c r="S66" i="291"/>
  <c r="S75" i="291"/>
  <c r="O64" i="291"/>
  <c r="O66" i="291"/>
  <c r="O75" i="291"/>
  <c r="L69" i="291"/>
  <c r="N75" i="291"/>
  <c r="N64" i="291"/>
  <c r="N66" i="291"/>
  <c r="R61" i="291"/>
  <c r="R62" i="291"/>
  <c r="N61" i="291"/>
  <c r="N62" i="291"/>
  <c r="K61" i="291"/>
  <c r="K62" i="291"/>
  <c r="U64" i="291"/>
  <c r="U75" i="291"/>
  <c r="U66" i="291"/>
  <c r="Q64" i="291"/>
  <c r="Q75" i="291"/>
  <c r="Q66" i="291"/>
  <c r="M75" i="291"/>
  <c r="M64" i="291"/>
  <c r="M66" i="291"/>
  <c r="O61" i="291"/>
  <c r="O62" i="291"/>
  <c r="Q61" i="291"/>
  <c r="Q62" i="291"/>
  <c r="J61" i="291"/>
  <c r="J62" i="291"/>
  <c r="K55" i="294"/>
  <c r="K69" i="291"/>
  <c r="T64" i="291"/>
  <c r="T75" i="291"/>
  <c r="T66" i="291"/>
  <c r="P75" i="291"/>
  <c r="P64" i="291"/>
  <c r="P66" i="291"/>
  <c r="H51" i="298"/>
  <c r="H39" i="292" s="1"/>
  <c r="F14" i="298"/>
  <c r="F13" i="292" s="1"/>
  <c r="L23" i="298"/>
  <c r="K60" i="298"/>
  <c r="H60" i="298"/>
  <c r="D60" i="298"/>
  <c r="E51" i="298"/>
  <c r="E39" i="292" s="1"/>
  <c r="C23" i="298"/>
  <c r="D14" i="298"/>
  <c r="D13" i="292" s="1"/>
  <c r="B12" i="297"/>
  <c r="B22" i="297" s="1"/>
  <c r="E12" i="297"/>
  <c r="I12" i="297"/>
  <c r="U62" i="291"/>
  <c r="U26" i="294"/>
  <c r="U69" i="291" s="1"/>
  <c r="O26" i="294"/>
  <c r="P7" i="294"/>
  <c r="D62" i="291"/>
  <c r="T62" i="291"/>
  <c r="T61" i="291"/>
  <c r="Q7" i="294"/>
  <c r="M7" i="294"/>
  <c r="J7" i="294"/>
  <c r="Q26" i="294"/>
  <c r="M26" i="294"/>
  <c r="H34" i="292"/>
  <c r="H35" i="292"/>
  <c r="D8" i="296"/>
  <c r="D46" i="292" s="1"/>
  <c r="D34" i="292"/>
  <c r="D35" i="292"/>
  <c r="K21" i="297"/>
  <c r="G21" i="297"/>
  <c r="C21" i="297"/>
  <c r="B14" i="298"/>
  <c r="B13" i="292" s="1"/>
  <c r="M23" i="298"/>
  <c r="C51" i="298"/>
  <c r="C39" i="292" s="1"/>
  <c r="B61" i="291"/>
  <c r="B62" i="291"/>
  <c r="P26" i="294"/>
  <c r="K8" i="296"/>
  <c r="K46" i="292" s="1"/>
  <c r="G34" i="292"/>
  <c r="G35" i="292"/>
  <c r="C8" i="296"/>
  <c r="C46" i="292" s="1"/>
  <c r="C34" i="292"/>
  <c r="C35" i="292"/>
  <c r="K12" i="297"/>
  <c r="G12" i="297"/>
  <c r="C12" i="297"/>
  <c r="B57" i="297"/>
  <c r="L14" i="298"/>
  <c r="L13" i="292" s="1"/>
  <c r="E14" i="298"/>
  <c r="E13" i="292" s="1"/>
  <c r="B51" i="298"/>
  <c r="D61" i="291"/>
  <c r="S61" i="291"/>
  <c r="S62" i="291"/>
  <c r="J8" i="296"/>
  <c r="J46" i="292" s="1"/>
  <c r="F8" i="296"/>
  <c r="F46" i="292" s="1"/>
  <c r="F35" i="292"/>
  <c r="F34" i="292"/>
  <c r="L7" i="294"/>
  <c r="L68" i="291" s="1"/>
  <c r="U61" i="291"/>
  <c r="O7" i="294"/>
  <c r="B35" i="292"/>
  <c r="I8" i="296"/>
  <c r="E8" i="296"/>
  <c r="E46" i="292" s="1"/>
  <c r="E34" i="292"/>
  <c r="E35" i="292"/>
  <c r="I27" i="296"/>
  <c r="E27" i="296"/>
  <c r="E56" i="296" s="1"/>
  <c r="J21" i="297"/>
  <c r="F21" i="297"/>
  <c r="B66" i="291"/>
  <c r="N14" i="298"/>
  <c r="N13" i="292" s="1"/>
  <c r="H14" i="298"/>
  <c r="G13" i="292" s="1"/>
  <c r="C14" i="298"/>
  <c r="C13" i="292" s="1"/>
  <c r="K51" i="298"/>
  <c r="K39" i="292" s="1"/>
  <c r="D51" i="298"/>
  <c r="D39" i="292" s="1"/>
  <c r="I51" i="298"/>
  <c r="F51" i="298"/>
  <c r="F39" i="292" s="1"/>
  <c r="N23" i="298"/>
  <c r="M14" i="298"/>
  <c r="M13" i="292" s="1"/>
  <c r="H23" i="298"/>
  <c r="K14" i="298"/>
  <c r="K13" i="292" s="1"/>
  <c r="F23" i="298"/>
  <c r="D23" i="298"/>
  <c r="I60" i="298"/>
  <c r="E60" i="298"/>
  <c r="B60" i="298"/>
  <c r="F60" i="298"/>
  <c r="B23" i="298"/>
  <c r="J60" i="298"/>
  <c r="G60" i="298"/>
  <c r="C60" i="298"/>
  <c r="J51" i="298"/>
  <c r="J39" i="292" s="1"/>
  <c r="I21" i="297"/>
  <c r="E21" i="297"/>
  <c r="L21" i="297"/>
  <c r="H21" i="297"/>
  <c r="D21" i="297"/>
  <c r="L12" i="297"/>
  <c r="H12" i="297"/>
  <c r="D12" i="297"/>
  <c r="J12" i="297"/>
  <c r="F12" i="297"/>
  <c r="J27" i="296"/>
  <c r="F27" i="296"/>
  <c r="F56" i="296" s="1"/>
  <c r="B27" i="296"/>
  <c r="H8" i="296"/>
  <c r="H46" i="292" s="1"/>
  <c r="G8" i="296"/>
  <c r="G46" i="292" s="1"/>
  <c r="H27" i="296"/>
  <c r="D27" i="296"/>
  <c r="D56" i="296" s="1"/>
  <c r="K27" i="296"/>
  <c r="K42" i="292" s="1"/>
  <c r="G27" i="296"/>
  <c r="C27" i="296"/>
  <c r="C56" i="296" s="1"/>
  <c r="B8" i="296"/>
  <c r="B46" i="292" s="1"/>
  <c r="T26" i="294"/>
  <c r="S26" i="294"/>
  <c r="W26" i="294"/>
  <c r="U7" i="294"/>
  <c r="T7" i="294"/>
  <c r="S7" i="294"/>
  <c r="L55" i="294"/>
  <c r="R26" i="294"/>
  <c r="N26" i="294"/>
  <c r="N7" i="294"/>
  <c r="R7" i="294"/>
  <c r="K7" i="294"/>
  <c r="B7" i="294"/>
  <c r="B68" i="291" s="1"/>
  <c r="C8" i="293"/>
  <c r="D8" i="293"/>
  <c r="E8" i="293"/>
  <c r="F8" i="293"/>
  <c r="G8" i="293"/>
  <c r="H8" i="293"/>
  <c r="I8" i="293"/>
  <c r="J8" i="293"/>
  <c r="K8" i="293"/>
  <c r="L8" i="293"/>
  <c r="C16" i="293"/>
  <c r="D16" i="293"/>
  <c r="E16" i="293"/>
  <c r="F16" i="293"/>
  <c r="G16" i="293"/>
  <c r="H16" i="293"/>
  <c r="I16" i="293"/>
  <c r="J16" i="293"/>
  <c r="K16" i="293"/>
  <c r="L16" i="293"/>
  <c r="C27" i="293"/>
  <c r="D27" i="293"/>
  <c r="E27" i="293"/>
  <c r="F27" i="293"/>
  <c r="G27" i="293"/>
  <c r="H27" i="293"/>
  <c r="I27" i="293"/>
  <c r="J27" i="293"/>
  <c r="K27" i="293"/>
  <c r="L27" i="293"/>
  <c r="C36" i="293"/>
  <c r="D36" i="293"/>
  <c r="E36" i="293"/>
  <c r="F36" i="293"/>
  <c r="G36" i="293"/>
  <c r="H36" i="293"/>
  <c r="I36" i="293"/>
  <c r="J36" i="293"/>
  <c r="K36" i="293"/>
  <c r="L36" i="293"/>
  <c r="C45" i="293"/>
  <c r="D45" i="293"/>
  <c r="E45" i="293"/>
  <c r="F45" i="293"/>
  <c r="G45" i="293"/>
  <c r="H45" i="293"/>
  <c r="I45" i="293"/>
  <c r="J45" i="293"/>
  <c r="K45" i="293"/>
  <c r="L45" i="293"/>
  <c r="B45" i="293"/>
  <c r="B36" i="293"/>
  <c r="B26" i="293" s="1"/>
  <c r="B7" i="293"/>
  <c r="W69" i="291" l="1"/>
  <c r="W68" i="291"/>
  <c r="I39" i="292"/>
  <c r="I56" i="296"/>
  <c r="I62" i="296" s="1"/>
  <c r="I42" i="292"/>
  <c r="J56" i="296"/>
  <c r="J62" i="296" s="1"/>
  <c r="J42" i="292"/>
  <c r="I41" i="292"/>
  <c r="I46" i="292"/>
  <c r="J41" i="292"/>
  <c r="K41" i="292"/>
  <c r="D61" i="298"/>
  <c r="D66" i="298" s="1"/>
  <c r="D68" i="298" s="1"/>
  <c r="D70" i="298" s="1"/>
  <c r="G61" i="298"/>
  <c r="G66" i="298" s="1"/>
  <c r="G68" i="298" s="1"/>
  <c r="G70" i="298" s="1"/>
  <c r="F24" i="298"/>
  <c r="F29" i="298" s="1"/>
  <c r="L103" i="294"/>
  <c r="H61" i="298"/>
  <c r="H66" i="298" s="1"/>
  <c r="B24" i="298"/>
  <c r="B29" i="298" s="1"/>
  <c r="T68" i="291"/>
  <c r="B103" i="294"/>
  <c r="T73" i="291"/>
  <c r="T74" i="291"/>
  <c r="Q73" i="291"/>
  <c r="Q74" i="291"/>
  <c r="N74" i="291"/>
  <c r="N73" i="291"/>
  <c r="S74" i="291"/>
  <c r="S73" i="291"/>
  <c r="O73" i="291"/>
  <c r="O74" i="291"/>
  <c r="M73" i="291"/>
  <c r="M74" i="291"/>
  <c r="M55" i="294"/>
  <c r="M103" i="294" s="1"/>
  <c r="M68" i="291"/>
  <c r="M69" i="291"/>
  <c r="K73" i="291"/>
  <c r="K74" i="291"/>
  <c r="R69" i="291"/>
  <c r="R68" i="291"/>
  <c r="U74" i="291"/>
  <c r="U73" i="291"/>
  <c r="Q55" i="294"/>
  <c r="Q103" i="294" s="1"/>
  <c r="Q68" i="291"/>
  <c r="Q69" i="291"/>
  <c r="K68" i="291"/>
  <c r="N68" i="291"/>
  <c r="N69" i="291"/>
  <c r="P73" i="291"/>
  <c r="P74" i="291"/>
  <c r="R73" i="291"/>
  <c r="R74" i="291"/>
  <c r="L73" i="291"/>
  <c r="L74" i="291"/>
  <c r="P55" i="294"/>
  <c r="P68" i="291"/>
  <c r="P69" i="291"/>
  <c r="J73" i="291"/>
  <c r="J74" i="291"/>
  <c r="J68" i="291"/>
  <c r="O55" i="294"/>
  <c r="O103" i="294" s="1"/>
  <c r="O68" i="291"/>
  <c r="O69" i="291"/>
  <c r="B18" i="291"/>
  <c r="K7" i="293"/>
  <c r="K18" i="291" s="1"/>
  <c r="K61" i="298"/>
  <c r="K66" i="298" s="1"/>
  <c r="I61" i="298"/>
  <c r="I66" i="298" s="1"/>
  <c r="L24" i="298"/>
  <c r="L29" i="298" s="1"/>
  <c r="J22" i="297"/>
  <c r="J27" i="297" s="1"/>
  <c r="E22" i="297"/>
  <c r="E27" i="297" s="1"/>
  <c r="E29" i="297" s="1"/>
  <c r="E31" i="297" s="1"/>
  <c r="J103" i="294"/>
  <c r="K9" i="291"/>
  <c r="C9" i="291"/>
  <c r="L9" i="291"/>
  <c r="G9" i="291"/>
  <c r="J9" i="291"/>
  <c r="F9" i="291"/>
  <c r="T69" i="291"/>
  <c r="K103" i="294"/>
  <c r="I9" i="291"/>
  <c r="G7" i="293"/>
  <c r="G18" i="291" s="1"/>
  <c r="C7" i="293"/>
  <c r="C18" i="291" s="1"/>
  <c r="E24" i="298"/>
  <c r="E29" i="298" s="1"/>
  <c r="E61" i="298"/>
  <c r="E66" i="298" s="1"/>
  <c r="E68" i="298" s="1"/>
  <c r="E70" i="298" s="1"/>
  <c r="F61" i="298"/>
  <c r="F66" i="298" s="1"/>
  <c r="F68" i="298" s="1"/>
  <c r="F70" i="298" s="1"/>
  <c r="D24" i="298"/>
  <c r="D29" i="298" s="1"/>
  <c r="C22" i="297"/>
  <c r="C27" i="297" s="1"/>
  <c r="G22" i="297"/>
  <c r="G27" i="297" s="1"/>
  <c r="G20" i="291" s="1"/>
  <c r="K22" i="297"/>
  <c r="K27" i="297" s="1"/>
  <c r="H24" i="298"/>
  <c r="H29" i="298" s="1"/>
  <c r="N24" i="298"/>
  <c r="N29" i="298" s="1"/>
  <c r="B58" i="297"/>
  <c r="B63" i="297" s="1"/>
  <c r="B74" i="291" s="1"/>
  <c r="B27" i="297"/>
  <c r="B16" i="291" s="1"/>
  <c r="I22" i="297"/>
  <c r="I27" i="297" s="1"/>
  <c r="I29" i="297" s="1"/>
  <c r="I31" i="297" s="1"/>
  <c r="E62" i="296"/>
  <c r="D62" i="296"/>
  <c r="C62" i="296"/>
  <c r="F62" i="296"/>
  <c r="U55" i="294"/>
  <c r="U103" i="294" s="1"/>
  <c r="E26" i="293"/>
  <c r="E55" i="293" s="1"/>
  <c r="L7" i="293"/>
  <c r="L18" i="291" s="1"/>
  <c r="H7" i="293"/>
  <c r="H18" i="291" s="1"/>
  <c r="D7" i="293"/>
  <c r="D18" i="291" s="1"/>
  <c r="B9" i="291"/>
  <c r="I26" i="293"/>
  <c r="I55" i="293" s="1"/>
  <c r="K7" i="291"/>
  <c r="K6" i="291"/>
  <c r="G7" i="291"/>
  <c r="G6" i="291"/>
  <c r="C7" i="291"/>
  <c r="C6" i="291"/>
  <c r="G56" i="296"/>
  <c r="G62" i="296" s="1"/>
  <c r="G41" i="292"/>
  <c r="G42" i="292"/>
  <c r="H56" i="296"/>
  <c r="H62" i="296" s="1"/>
  <c r="H41" i="292"/>
  <c r="H42" i="292"/>
  <c r="H22" i="297"/>
  <c r="H27" i="297" s="1"/>
  <c r="H11" i="291"/>
  <c r="C24" i="298"/>
  <c r="C29" i="298" s="1"/>
  <c r="M24" i="298"/>
  <c r="M29" i="298" s="1"/>
  <c r="B39" i="292"/>
  <c r="B61" i="298"/>
  <c r="B66" i="298" s="1"/>
  <c r="B68" i="298" s="1"/>
  <c r="C11" i="291"/>
  <c r="I11" i="291"/>
  <c r="J7" i="293"/>
  <c r="J18" i="291" s="1"/>
  <c r="J6" i="291"/>
  <c r="J7" i="291"/>
  <c r="F7" i="293"/>
  <c r="F18" i="291" s="1"/>
  <c r="F6" i="291"/>
  <c r="F7" i="291"/>
  <c r="B73" i="291"/>
  <c r="E68" i="291"/>
  <c r="E69" i="291"/>
  <c r="W55" i="294"/>
  <c r="W103" i="294" s="1"/>
  <c r="K56" i="296"/>
  <c r="K62" i="296" s="1"/>
  <c r="B56" i="296"/>
  <c r="B62" i="296" s="1"/>
  <c r="B41" i="292"/>
  <c r="B42" i="292"/>
  <c r="F22" i="297"/>
  <c r="F27" i="297" s="1"/>
  <c r="F11" i="291"/>
  <c r="L11" i="291"/>
  <c r="E41" i="292"/>
  <c r="E42" i="292"/>
  <c r="G11" i="291"/>
  <c r="D68" i="291"/>
  <c r="D69" i="291"/>
  <c r="B7" i="291"/>
  <c r="E9" i="291"/>
  <c r="I7" i="293"/>
  <c r="I18" i="291" s="1"/>
  <c r="I6" i="291"/>
  <c r="I7" i="291"/>
  <c r="E7" i="293"/>
  <c r="E6" i="291"/>
  <c r="E7" i="291"/>
  <c r="N55" i="294"/>
  <c r="N103" i="294" s="1"/>
  <c r="S55" i="294"/>
  <c r="S103" i="294" s="1"/>
  <c r="S68" i="291"/>
  <c r="S69" i="291"/>
  <c r="F42" i="292"/>
  <c r="F41" i="292"/>
  <c r="J11" i="291"/>
  <c r="J61" i="298"/>
  <c r="K24" i="298"/>
  <c r="K29" i="298" s="1"/>
  <c r="U68" i="291"/>
  <c r="K11" i="291"/>
  <c r="H9" i="291"/>
  <c r="D9" i="291"/>
  <c r="H26" i="293"/>
  <c r="H55" i="293" s="1"/>
  <c r="D26" i="293"/>
  <c r="D55" i="293" s="1"/>
  <c r="L6" i="291"/>
  <c r="L7" i="291"/>
  <c r="H6" i="291"/>
  <c r="H7" i="291"/>
  <c r="D6" i="291"/>
  <c r="D7" i="291"/>
  <c r="R55" i="294"/>
  <c r="R103" i="294" s="1"/>
  <c r="T55" i="294"/>
  <c r="T103" i="294" s="1"/>
  <c r="C41" i="292"/>
  <c r="C42" i="292"/>
  <c r="D41" i="292"/>
  <c r="D42" i="292"/>
  <c r="D11" i="291"/>
  <c r="B11" i="291"/>
  <c r="E11" i="291"/>
  <c r="C61" i="298"/>
  <c r="C66" i="298" s="1"/>
  <c r="C68" i="298" s="1"/>
  <c r="C70" i="298" s="1"/>
  <c r="L22" i="297"/>
  <c r="L27" i="297" s="1"/>
  <c r="D22" i="297"/>
  <c r="D27" i="297" s="1"/>
  <c r="L26" i="293"/>
  <c r="L55" i="293" s="1"/>
  <c r="K26" i="293"/>
  <c r="K55" i="293" s="1"/>
  <c r="G26" i="293"/>
  <c r="G55" i="293" s="1"/>
  <c r="C26" i="293"/>
  <c r="J26" i="293"/>
  <c r="J55" i="293" s="1"/>
  <c r="F26" i="293"/>
  <c r="F55" i="293" s="1"/>
  <c r="B55" i="293"/>
  <c r="B104" i="293" s="1"/>
  <c r="K18" i="292" l="1"/>
  <c r="K21" i="292"/>
  <c r="K22" i="292"/>
  <c r="N18" i="292"/>
  <c r="N22" i="292"/>
  <c r="N21" i="292"/>
  <c r="G21" i="292"/>
  <c r="G18" i="292"/>
  <c r="G22" i="292"/>
  <c r="D21" i="292"/>
  <c r="D22" i="292"/>
  <c r="D18" i="292"/>
  <c r="K68" i="298"/>
  <c r="K70" i="298" s="1"/>
  <c r="K48" i="292"/>
  <c r="K47" i="292"/>
  <c r="K44" i="292"/>
  <c r="F31" i="298"/>
  <c r="F33" i="298" s="1"/>
  <c r="F18" i="292"/>
  <c r="F22" i="292"/>
  <c r="F21" i="292"/>
  <c r="E22" i="292"/>
  <c r="E18" i="292"/>
  <c r="E21" i="292"/>
  <c r="M22" i="292"/>
  <c r="M18" i="292"/>
  <c r="M21" i="292"/>
  <c r="L21" i="292"/>
  <c r="L18" i="292"/>
  <c r="L22" i="292"/>
  <c r="I44" i="292"/>
  <c r="I48" i="292"/>
  <c r="I47" i="292"/>
  <c r="B18" i="292"/>
  <c r="B22" i="292"/>
  <c r="B21" i="292"/>
  <c r="C22" i="292"/>
  <c r="C21" i="292"/>
  <c r="D31" i="298"/>
  <c r="D33" i="298" s="1"/>
  <c r="E31" i="298"/>
  <c r="E33" i="298" s="1"/>
  <c r="E16" i="291"/>
  <c r="J20" i="291"/>
  <c r="J29" i="297"/>
  <c r="J31" i="297" s="1"/>
  <c r="E20" i="291"/>
  <c r="J16" i="291"/>
  <c r="K19" i="291"/>
  <c r="C19" i="291"/>
  <c r="L31" i="298"/>
  <c r="L33" i="298" s="1"/>
  <c r="B19" i="291"/>
  <c r="C20" i="291"/>
  <c r="C29" i="297"/>
  <c r="C31" i="297" s="1"/>
  <c r="K16" i="291"/>
  <c r="K29" i="297"/>
  <c r="K31" i="297" s="1"/>
  <c r="K20" i="291"/>
  <c r="C16" i="291"/>
  <c r="I104" i="293"/>
  <c r="G19" i="291"/>
  <c r="G29" i="297"/>
  <c r="G31" i="297" s="1"/>
  <c r="N31" i="298"/>
  <c r="N33" i="298" s="1"/>
  <c r="C55" i="293"/>
  <c r="C104" i="293" s="1"/>
  <c r="E13" i="291"/>
  <c r="E14" i="291"/>
  <c r="G16" i="291"/>
  <c r="H31" i="298"/>
  <c r="H33" i="298" s="1"/>
  <c r="B71" i="291"/>
  <c r="B65" i="297"/>
  <c r="B67" i="297" s="1"/>
  <c r="B75" i="291"/>
  <c r="I20" i="291"/>
  <c r="B29" i="297"/>
  <c r="B31" i="297" s="1"/>
  <c r="B20" i="291"/>
  <c r="I16" i="291"/>
  <c r="D104" i="293"/>
  <c r="F104" i="293"/>
  <c r="F14" i="291"/>
  <c r="F13" i="291"/>
  <c r="J104" i="293"/>
  <c r="J14" i="291"/>
  <c r="J13" i="291"/>
  <c r="E47" i="292"/>
  <c r="E44" i="292"/>
  <c r="E48" i="292"/>
  <c r="H29" i="297"/>
  <c r="H31" i="297" s="1"/>
  <c r="H20" i="291"/>
  <c r="H19" i="291"/>
  <c r="H16" i="291"/>
  <c r="I14" i="291"/>
  <c r="I13" i="291"/>
  <c r="J19" i="291"/>
  <c r="C14" i="291"/>
  <c r="C13" i="291"/>
  <c r="L104" i="293"/>
  <c r="L13" i="291"/>
  <c r="L14" i="291"/>
  <c r="D29" i="297"/>
  <c r="D31" i="297" s="1"/>
  <c r="D20" i="291"/>
  <c r="D19" i="291"/>
  <c r="D16" i="291"/>
  <c r="B31" i="298"/>
  <c r="B33" i="298" s="1"/>
  <c r="D14" i="291"/>
  <c r="D13" i="291"/>
  <c r="K31" i="298"/>
  <c r="K33" i="298" s="1"/>
  <c r="E104" i="293"/>
  <c r="E18" i="291"/>
  <c r="G47" i="292"/>
  <c r="G44" i="292"/>
  <c r="G48" i="292"/>
  <c r="I19" i="291"/>
  <c r="F29" i="297"/>
  <c r="F31" i="297" s="1"/>
  <c r="F20" i="291"/>
  <c r="F16" i="291"/>
  <c r="F19" i="291"/>
  <c r="M31" i="298"/>
  <c r="M33" i="298" s="1"/>
  <c r="E19" i="291"/>
  <c r="I68" i="298"/>
  <c r="I70" i="298" s="1"/>
  <c r="G104" i="293"/>
  <c r="G14" i="291"/>
  <c r="G13" i="291"/>
  <c r="H48" i="292"/>
  <c r="H47" i="292"/>
  <c r="H44" i="292"/>
  <c r="H14" i="291"/>
  <c r="H13" i="291"/>
  <c r="H104" i="293"/>
  <c r="J66" i="298"/>
  <c r="C31" i="298"/>
  <c r="C33" i="298" s="1"/>
  <c r="C18" i="292"/>
  <c r="B13" i="291"/>
  <c r="B14" i="291"/>
  <c r="L29" i="297"/>
  <c r="L31" i="297" s="1"/>
  <c r="L20" i="291"/>
  <c r="L19" i="291"/>
  <c r="L16" i="291"/>
  <c r="K104" i="293"/>
  <c r="K14" i="291"/>
  <c r="K13" i="291"/>
  <c r="C47" i="292"/>
  <c r="C44" i="292"/>
  <c r="C48" i="292"/>
  <c r="H68" i="298"/>
  <c r="H70" i="298" s="1"/>
  <c r="F47" i="292"/>
  <c r="F44" i="292"/>
  <c r="F48" i="292"/>
  <c r="D48" i="292"/>
  <c r="D47" i="292"/>
  <c r="D44" i="292"/>
  <c r="B47" i="292"/>
  <c r="B44" i="292"/>
  <c r="B48" i="292"/>
  <c r="B70" i="298"/>
  <c r="J48" i="292" l="1"/>
  <c r="J47" i="292"/>
  <c r="J44" i="292"/>
  <c r="J68" i="298"/>
  <c r="J70" i="298" s="1"/>
  <c r="H37" i="343" l="1"/>
  <c r="H49" i="343" s="1"/>
  <c r="F37" i="343"/>
  <c r="F49" i="343" s="1"/>
  <c r="K37" i="343"/>
  <c r="K49" i="343" s="1"/>
  <c r="J37" i="343"/>
  <c r="J49" i="343" s="1"/>
  <c r="L49" i="343"/>
  <c r="E37" i="343"/>
  <c r="E49" i="343" s="1"/>
  <c r="I37" i="343"/>
  <c r="I49" i="343" s="1"/>
  <c r="D37" i="343"/>
  <c r="G37" i="343"/>
  <c r="G49" i="343" s="1"/>
  <c r="D49" i="343" l="1"/>
  <c r="P37" i="343"/>
  <c r="P49" i="343" s="1"/>
  <c r="M13" i="300"/>
  <c r="I10" i="347" l="1"/>
  <c r="I20" i="347" l="1"/>
  <c r="I16" i="347"/>
  <c r="I12" i="347"/>
  <c r="I14" i="347"/>
  <c r="I18" i="347"/>
  <c r="I22" i="347" l="1"/>
  <c r="I74" i="347"/>
  <c r="K70" i="347"/>
  <c r="J68" i="347"/>
  <c r="I66" i="347"/>
  <c r="K66" i="347"/>
  <c r="J74" i="347"/>
  <c r="I72" i="347"/>
  <c r="L70" i="347"/>
  <c r="K68" i="347"/>
  <c r="J66" i="347"/>
  <c r="I64" i="347"/>
  <c r="K74" i="347"/>
  <c r="J72" i="347"/>
  <c r="I70" i="347"/>
  <c r="J64" i="347"/>
  <c r="K72" i="347"/>
  <c r="J70" i="347"/>
  <c r="I68" i="347"/>
  <c r="K64" i="347"/>
  <c r="K76" i="347" l="1"/>
  <c r="I76" i="347"/>
  <c r="J76" i="347"/>
  <c r="L71" i="347" l="1"/>
  <c r="L72" i="347" s="1"/>
  <c r="L73" i="347"/>
  <c r="L74" i="347" s="1"/>
  <c r="L59" i="347"/>
  <c r="L67" i="347"/>
  <c r="M67" i="347" s="1"/>
  <c r="L63" i="347"/>
  <c r="M63" i="347" s="1"/>
  <c r="L45" i="347"/>
  <c r="L41" i="347"/>
  <c r="M41" i="347"/>
  <c r="L38" i="347"/>
  <c r="L43" i="347"/>
  <c r="M43" i="347" s="1"/>
  <c r="L57" i="347"/>
  <c r="L58" i="347" s="1"/>
  <c r="L49" i="347"/>
  <c r="L50" i="347" s="1"/>
  <c r="L47" i="347"/>
  <c r="M47" i="347" s="1"/>
  <c r="L65" i="347"/>
  <c r="L66" i="347" s="1"/>
  <c r="L55" i="347"/>
  <c r="M55" i="347" s="1"/>
  <c r="L34" i="347" l="1"/>
  <c r="L46" i="347"/>
  <c r="L60" i="347"/>
  <c r="L36" i="347"/>
  <c r="L64" i="347"/>
  <c r="M75" i="347"/>
  <c r="L44" i="347"/>
  <c r="L48" i="347"/>
  <c r="L40" i="347"/>
  <c r="L54" i="347"/>
  <c r="M65" i="347"/>
  <c r="L56" i="347"/>
  <c r="M59" i="347"/>
  <c r="M73" i="347"/>
  <c r="M71" i="347"/>
  <c r="L68" i="347"/>
  <c r="M57" i="347"/>
  <c r="L42" i="347"/>
  <c r="L51" i="347"/>
  <c r="L52" i="347" l="1"/>
  <c r="L76" i="347" s="1"/>
  <c r="C38" i="347" l="1"/>
  <c r="C54" i="347"/>
  <c r="C70" i="347"/>
  <c r="C80" i="347"/>
  <c r="C8" i="300"/>
  <c r="C40" i="347"/>
  <c r="C39" i="347"/>
  <c r="C48" i="347"/>
  <c r="C47" i="347"/>
  <c r="D67" i="300"/>
  <c r="C12" i="300"/>
  <c r="C41" i="347"/>
  <c r="C42" i="347"/>
  <c r="C51" i="347"/>
  <c r="C52" i="347"/>
  <c r="D13" i="300"/>
  <c r="C10" i="300"/>
  <c r="C65" i="347"/>
  <c r="C66" i="347"/>
  <c r="C74" i="347"/>
  <c r="C73" i="347"/>
  <c r="C36" i="347"/>
  <c r="C50" i="347"/>
  <c r="C49" i="347"/>
  <c r="C57" i="347"/>
  <c r="C58" i="347"/>
  <c r="C46" i="347"/>
  <c r="C45" i="347"/>
  <c r="C11" i="300"/>
  <c r="D11" i="300"/>
  <c r="D12" i="300"/>
  <c r="C59" i="347"/>
  <c r="C60" i="347"/>
  <c r="C9" i="300"/>
  <c r="D9" i="300"/>
  <c r="D10" i="300"/>
  <c r="C64" i="347"/>
  <c r="C63" i="347"/>
  <c r="C43" i="347"/>
  <c r="C44" i="347"/>
  <c r="C55" i="347"/>
  <c r="C56" i="347"/>
  <c r="C67" i="347"/>
  <c r="C68" i="347"/>
  <c r="C71" i="347"/>
  <c r="C72" i="347"/>
  <c r="D7" i="300"/>
  <c r="D8" i="300"/>
  <c r="D14" i="300"/>
  <c r="C7" i="300"/>
  <c r="C13" i="300"/>
  <c r="C67" i="300"/>
  <c r="C35" i="347"/>
  <c r="C75" i="347"/>
  <c r="C34" i="347"/>
  <c r="C76" i="347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<sst xmlns="http://schemas.openxmlformats.org/spreadsheetml/2006/main" count="7342" uniqueCount="2011">
  <si>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</si>
  <si>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</si>
  <si>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</si>
  <si>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</si>
  <si>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</si>
  <si>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</si>
  <si>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</si>
  <si>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</si>
  <si>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</si>
  <si>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</si>
  <si>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</si>
  <si>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</si>
  <si>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</si>
  <si>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</si>
  <si>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</si>
  <si>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</si>
  <si>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</si>
  <si>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</si>
  <si>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</si>
  <si>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</si>
  <si>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</si>
  <si>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</si>
  <si>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</si>
  <si>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</si>
  <si>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</si>
  <si>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HDB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</si>
  <si>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</si>
  <si>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</si>
  <si>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</si>
  <si>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</si>
  <si>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</si>
  <si>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</si>
  <si>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</si>
  <si>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</si>
  <si>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</si>
  <si>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</si>
  <si>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</si>
  <si>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</si>
  <si>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</si>
  <si>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</si>
  <si>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</si>
  <si>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</si>
  <si>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</si>
  <si>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</si>
  <si>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</si>
  <si>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</si>
  <si>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</si>
  <si>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</si>
  <si>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</si>
  <si>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</si>
  <si>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</si>
  <si>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</si>
  <si>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</si>
  <si>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</si>
  <si>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</si>
  <si>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</si>
  <si>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</si>
  <si>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</si>
  <si>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</si>
  <si>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</si>
  <si>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</si>
  <si>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</si>
  <si>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</si>
  <si>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</si>
  <si>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</si>
  <si>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</si>
  <si>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</si>
  <si>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</si>
  <si>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</si>
  <si>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</si>
  <si>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</si>
  <si>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</si>
  <si>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</si>
  <si>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</si>
  <si>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</si>
  <si>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</si>
  <si>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</si>
  <si>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</si>
  <si>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</si>
  <si>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</si>
  <si>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</si>
  <si>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</si>
  <si>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</si>
  <si>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</si>
  <si>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</si>
  <si>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</si>
  <si>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</si>
  <si>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</si>
  <si>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</si>
  <si>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</si>
  <si>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</si>
  <si>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</si>
  <si>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</si>
  <si>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</si>
  <si>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</si>
  <si>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</si>
  <si>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</si>
  <si>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</si>
  <si>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</si>
  <si>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</si>
  <si>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</si>
  <si>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</si>
  <si>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</si>
  <si>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</si>
  <si>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</si>
  <si>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</si>
  <si>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</si>
  <si>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</si>
  <si>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</si>
  <si>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</si>
  <si>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</si>
  <si>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</si>
  <si>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Sociedad Administradora de Fondos de Inversión Union S.A.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</si>
  <si>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</si>
  <si>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</si>
  <si>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</si>
  <si>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</si>
  <si>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</si>
  <si>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</si>
  <si>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</si>
  <si>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</si>
  <si>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</si>
  <si>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</si>
  <si>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</si>
  <si>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</si>
  <si>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</si>
  <si>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</si>
  <si>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</si>
  <si>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</si>
  <si>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</si>
  <si>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</si>
  <si>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</si>
  <si>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</si>
  <si>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</si>
  <si>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</si>
  <si>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</si>
  <si>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</si>
  <si>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</si>
  <si>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</si>
  <si>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</si>
  <si>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</si>
  <si>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</si>
  <si>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</si>
  <si>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</si>
  <si>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</si>
  <si>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</si>
  <si>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Hidroeléctrica Boliviana S.A.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</si>
  <si>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</si>
  <si>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</si>
  <si>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</si>
  <si>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</si>
  <si>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</si>
  <si>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</si>
  <si>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</si>
  <si>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</si>
  <si>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</si>
  <si>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</si>
  <si>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</si>
  <si>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</si>
  <si>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</si>
  <si>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</si>
  <si>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</si>
  <si>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</si>
  <si>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</si>
  <si>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</si>
  <si>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</si>
  <si>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</si>
  <si>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ÍNDICE</t>
  </si>
  <si>
    <t>Santa Cruz INVESTMENTS Sociedad Administradora de Fondos de Inversión S.A.</t>
  </si>
  <si>
    <t>CANTIDAD VIGENTE</t>
  </si>
  <si>
    <t>TOTAL EMITIDO</t>
  </si>
  <si>
    <t>ENTIDAD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</si>
  <si>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</si>
  <si>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</si>
  <si>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</si>
  <si>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</si>
  <si>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</si>
  <si>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</si>
  <si>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</si>
  <si>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</si>
  <si>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</si>
  <si>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</si>
  <si>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</si>
  <si>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</si>
  <si>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</si>
  <si>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Banco Central de Bolivia</t>
  </si>
  <si>
    <t>Emisión de Bonos Subordinados - Banco de Crédito de Bolivia - Emisión I</t>
  </si>
  <si>
    <t>ASFI/DSV-ED-BTB-033/2013</t>
  </si>
  <si>
    <t>BTB-N1U-13</t>
  </si>
  <si>
    <t>Banco de Desarrollo Productivo S.A.M. Banco de Segundo Piso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</si>
  <si>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</si>
  <si>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</si>
  <si>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</si>
  <si>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</si>
  <si>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</si>
  <si>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</si>
  <si>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</si>
  <si>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</si>
  <si>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</si>
  <si>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</si>
  <si>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</si>
  <si>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</si>
  <si>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</si>
  <si>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</si>
  <si>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</si>
  <si>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</si>
  <si>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</si>
  <si>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</si>
  <si>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</si>
  <si>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</si>
  <si>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</si>
  <si>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</si>
  <si>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</si>
  <si>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</si>
  <si>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</si>
  <si>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</si>
  <si>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</si>
  <si>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</si>
  <si>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</si>
  <si>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</si>
  <si>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</si>
  <si>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</si>
  <si>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</si>
  <si>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</si>
  <si>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</si>
  <si>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</si>
  <si>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</si>
  <si>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</si>
  <si>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</si>
  <si>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Bonos BISA LEASING II - Emisión 2</t>
  </si>
  <si>
    <t>ASFI/DSV-ED-BIL-026/2012</t>
  </si>
  <si>
    <t>BIL-2-N1C-12</t>
  </si>
  <si>
    <t>ASFI/DSV-ED-BIL-025/2013</t>
  </si>
  <si>
    <t>BIL-3-N1A-13</t>
  </si>
  <si>
    <t>BIL-3-N1B-13</t>
  </si>
  <si>
    <t>BNB Leasing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</si>
  <si>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</si>
  <si>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</si>
  <si>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</si>
  <si>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</si>
  <si>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</si>
  <si>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</si>
  <si>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</si>
  <si>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</si>
  <si>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</si>
  <si>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</si>
  <si>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</si>
  <si>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</si>
  <si>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</si>
  <si>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</si>
  <si>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</si>
  <si>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</si>
  <si>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</si>
  <si>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ELP-1-N1B-12</t>
  </si>
  <si>
    <t>ELP-1-N1C-12</t>
  </si>
  <si>
    <t>Droguería INTI S.A.</t>
  </si>
  <si>
    <t>Bonos INTI IV Emisión 1</t>
  </si>
  <si>
    <t>ASFI/DSV-ED-DIN-008/2011</t>
  </si>
  <si>
    <t>DIN-1-N1D-11</t>
  </si>
  <si>
    <t>Eco Futuro S.A. F. F. P.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</si>
  <si>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</si>
  <si>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</si>
  <si>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</si>
  <si>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</si>
  <si>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</si>
  <si>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</si>
  <si>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</si>
  <si>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</si>
  <si>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</si>
  <si>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</si>
  <si>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</si>
  <si>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</si>
  <si>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2</t>
  </si>
  <si>
    <t>ASFI/DSV-ED-EFO-012/2013</t>
  </si>
  <si>
    <t>EFO-1-N2C-13</t>
  </si>
  <si>
    <t>Bonos Ferroviaria Oriental - Emisión 3</t>
  </si>
  <si>
    <t>ASFI/DSV-ED-EFO-009-2014</t>
  </si>
  <si>
    <t>EFO-1-N1B-14</t>
  </si>
  <si>
    <t>EFO-1-N1C-14</t>
  </si>
  <si>
    <t>Bonos Ferroviaria Oriental - Emisión 4</t>
  </si>
  <si>
    <t>ASFI/DSV-ED-EFO-019/2014</t>
  </si>
  <si>
    <t>EFO-1-N2C-14</t>
  </si>
  <si>
    <t>EFO-1-N2D-14</t>
  </si>
  <si>
    <t>EFO-1-N2E-14</t>
  </si>
  <si>
    <t>Fábrica Nacional de Cemento S.A. (FANCESA)</t>
  </si>
  <si>
    <t>Bonos Subordinados FASSIL - Emisión 1</t>
  </si>
  <si>
    <t>ASFI/DSV-ED-FSL-023/2011</t>
  </si>
  <si>
    <t>FSL-1-N1U-11</t>
  </si>
  <si>
    <t>Granja Avícola Integral Sofía Ltda.</t>
  </si>
  <si>
    <t>ASFI/DSV-ED-SOF-021/2014</t>
  </si>
  <si>
    <t>SOF-1-N1B-14</t>
  </si>
  <si>
    <t>SOF-1-N1C-14</t>
  </si>
  <si>
    <t>Bonos 2011 Gravetal Bolivia</t>
  </si>
  <si>
    <t>ASFI/DSV-ED-GRB-007/2011</t>
  </si>
  <si>
    <t>GRB-E1U-11</t>
  </si>
  <si>
    <t>Bonos IASA II - Emisión 1</t>
  </si>
  <si>
    <t>ASFI/DSV-ED-FIN-014/2012</t>
  </si>
  <si>
    <t>FIN-1-N1U-12</t>
  </si>
  <si>
    <t>Bonos IASA II - Emisión 2</t>
  </si>
  <si>
    <t>ASFI/DSV-ED-FIN-032/2012</t>
  </si>
  <si>
    <t>FIN-1-N2U-12</t>
  </si>
  <si>
    <t>Bonos IASA III - Emisión 1</t>
  </si>
  <si>
    <t>ASFI/DSV-ED-FIN-007/2013</t>
  </si>
  <si>
    <t>FIN-3-E1U-13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</si>
  <si>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</si>
  <si>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</si>
  <si>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</si>
  <si>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</si>
  <si>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</si>
  <si>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</si>
  <si>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Industrias Oleaginosas S.A.</t>
  </si>
  <si>
    <t>Bonos IOL I - Emisión 2</t>
  </si>
  <si>
    <t>ASFI/DSV-ED-IOL-006/2013</t>
  </si>
  <si>
    <t>IOL-1-E1C-13</t>
  </si>
  <si>
    <t>Bonos IOL I - Emisión 3</t>
  </si>
  <si>
    <t>ASFI/DSV-ED-IOL-010/2014</t>
  </si>
  <si>
    <t>IOL-1-E1B-14</t>
  </si>
  <si>
    <t>Bonos AGUAI</t>
  </si>
  <si>
    <t>ASFI/DSV-EM-AGU-001/2010</t>
  </si>
  <si>
    <t>AGU-U1U-10</t>
  </si>
  <si>
    <t>K12 Fondo de Inversión Cerrado</t>
  </si>
  <si>
    <t>Bonos MERINCO - Emisión 1</t>
  </si>
  <si>
    <t>ASFI/DSV-ED-MIN-023/2013</t>
  </si>
  <si>
    <t>MIN-1-E1U-13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</si>
  <si>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</si>
  <si>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</si>
  <si>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</si>
  <si>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</si>
  <si>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</si>
  <si>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Valores de Titularización IDEPRO - BDP ST 026</t>
  </si>
  <si>
    <t>ASFI/DSV/R-152033/2013</t>
  </si>
  <si>
    <t>MII-TD-NF</t>
  </si>
  <si>
    <t>Valores de Titularización CRECER BDP - ST 025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</si>
  <si>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</si>
  <si>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</si>
  <si>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</si>
  <si>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</si>
  <si>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</si>
  <si>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</si>
  <si>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</si>
  <si>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</si>
  <si>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</si>
  <si>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</si>
  <si>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</si>
  <si>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</si>
  <si>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ASFI/DSV-ED-TYS-003/2014</t>
  </si>
  <si>
    <t>TYS-1-E1U-14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</si>
  <si>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</si>
  <si>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</si>
  <si>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</si>
  <si>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</si>
  <si>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</si>
  <si>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</si>
  <si>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</si>
  <si>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</si>
  <si>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</si>
  <si>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</si>
  <si>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</si>
  <si>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</si>
  <si>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</si>
  <si>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</si>
  <si>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</si>
  <si>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</si>
  <si>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</si>
  <si>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</si>
  <si>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</si>
  <si>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</si>
  <si>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</si>
  <si>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</si>
  <si>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</si>
  <si>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LIQUIDEZ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</si>
  <si>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</si>
  <si>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</si>
  <si>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</si>
  <si>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</si>
  <si>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</si>
  <si>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</si>
  <si>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</si>
  <si>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</si>
  <si>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</si>
  <si>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</si>
  <si>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</si>
  <si>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</si>
  <si>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</si>
  <si>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</si>
  <si>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</si>
  <si>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</si>
  <si>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</si>
  <si>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</si>
  <si>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</si>
  <si>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</si>
  <si>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</si>
  <si>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</si>
  <si>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</si>
  <si>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</si>
  <si>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</si>
  <si>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</si>
  <si>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</si>
  <si>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</si>
  <si>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</si>
  <si>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</si>
  <si>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</si>
  <si>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</si>
  <si>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</si>
  <si>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</si>
  <si>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</si>
  <si>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</si>
  <si>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</si>
  <si>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</si>
  <si>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</si>
  <si>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</si>
  <si>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</si>
  <si>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</si>
  <si>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</si>
  <si>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</si>
  <si>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</si>
  <si>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</si>
  <si>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</si>
  <si>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</si>
  <si>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</si>
  <si>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</si>
  <si>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</si>
  <si>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</si>
  <si>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</si>
  <si>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</si>
  <si>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COSTOS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</si>
  <si>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</si>
  <si>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</si>
  <si>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</si>
  <si>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</si>
  <si>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</si>
  <si>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</si>
  <si>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</si>
  <si>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NETO DESPUES DE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</si>
  <si>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</si>
  <si>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</si>
  <si>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</si>
  <si>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</si>
  <si>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</si>
  <si>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</si>
  <si>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</si>
  <si>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</si>
  <si>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</si>
  <si>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</si>
  <si>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</si>
  <si>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</si>
  <si>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</si>
  <si>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</si>
  <si>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</si>
  <si>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</si>
  <si>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</si>
  <si>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</si>
  <si>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</si>
  <si>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</si>
  <si>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</si>
  <si>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</si>
  <si>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</si>
  <si>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</si>
  <si>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</si>
  <si>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</si>
  <si>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</si>
  <si>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</si>
  <si>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</si>
  <si>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</si>
  <si>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</si>
  <si>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</si>
  <si>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</si>
  <si>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</si>
  <si>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</si>
  <si>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</si>
  <si>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</si>
  <si>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</si>
  <si>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</si>
  <si>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</si>
  <si>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</si>
  <si>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</si>
  <si>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</si>
  <si>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</si>
  <si>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</si>
  <si>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</si>
  <si>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</si>
  <si>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</si>
  <si>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</si>
  <si>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</si>
  <si>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</si>
  <si>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BCB</t>
  </si>
  <si>
    <t>VTD</t>
  </si>
  <si>
    <t>BDI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</si>
  <si>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</si>
  <si>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</si>
  <si>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</si>
  <si>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</si>
  <si>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</si>
  <si>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</si>
  <si>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</si>
  <si>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</si>
  <si>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</si>
  <si>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</si>
  <si>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</si>
  <si>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</si>
  <si>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</si>
  <si>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</si>
  <si>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</si>
  <si>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</si>
  <si>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</si>
  <si>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</si>
  <si>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</si>
  <si>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</si>
  <si>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</si>
  <si>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</si>
  <si>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</si>
  <si>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</si>
  <si>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</si>
  <si>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</si>
  <si>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</si>
  <si>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</si>
  <si>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</si>
  <si>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</si>
  <si>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</si>
  <si>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</si>
  <si>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</si>
  <si>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</si>
  <si>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</si>
  <si>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</si>
  <si>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</si>
  <si>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</si>
  <si>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</si>
  <si>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</si>
  <si>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</si>
  <si>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</si>
  <si>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</si>
  <si>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</si>
  <si>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</si>
  <si>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</si>
  <si>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</si>
  <si>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</si>
  <si>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</si>
  <si>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</si>
  <si>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</si>
  <si>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</si>
  <si>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</si>
  <si>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</si>
  <si>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</si>
  <si>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</si>
  <si>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</si>
  <si>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</si>
  <si>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</si>
  <si>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</si>
  <si>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</si>
  <si>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</si>
  <si>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</si>
  <si>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</si>
  <si>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</si>
  <si>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</si>
  <si>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</si>
  <si>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CAPITAL</t>
  </si>
  <si>
    <t>CREDIFONDO CORTO PLAZO</t>
  </si>
  <si>
    <t>CREDIFONDO RENTA FIJA</t>
  </si>
  <si>
    <t>INVERSIÓN INTERNACIONAL</t>
  </si>
  <si>
    <t>PRODUCE GANANCIA</t>
  </si>
  <si>
    <t>HORIZONTE</t>
  </si>
  <si>
    <t>MERCANTIL</t>
  </si>
  <si>
    <t>PROSSIMO</t>
  </si>
  <si>
    <t>EFECTIVO</t>
  </si>
  <si>
    <t>PORTAFOLIO</t>
  </si>
  <si>
    <t>RENTA ACTIVA CORTO PLAZO</t>
  </si>
  <si>
    <t>Total</t>
  </si>
  <si>
    <t>Tasa promedio ponderada</t>
  </si>
  <si>
    <t>CARTERA, PARTICIPANTES Y TASAS DE RENDIMIENTO DE LOS FONDOS DE INVERSIÓN ABIERTOS EN BOLIVIANOS</t>
  </si>
  <si>
    <t>A MEDIDA</t>
  </si>
  <si>
    <t>ULTRA UFV</t>
  </si>
  <si>
    <t>+ RENDIMIENTO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</si>
  <si>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</si>
  <si>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</si>
  <si>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</si>
  <si>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</si>
  <si>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</si>
  <si>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</si>
  <si>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</si>
  <si>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DINERO</t>
  </si>
  <si>
    <t>XTRAVALOR</t>
  </si>
  <si>
    <t>UFV RENDIMIENTO TOTAL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</si>
  <si>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</si>
  <si>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</si>
  <si>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</si>
  <si>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</si>
  <si>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</si>
  <si>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</si>
  <si>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</si>
  <si>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MICROFIC</t>
  </si>
  <si>
    <t>SEMBRAR ALIMENTARIO</t>
  </si>
  <si>
    <t>ACELERADOR</t>
  </si>
  <si>
    <t>IMPULSOR</t>
  </si>
  <si>
    <t>PYME II Fondo de Inversión Cerrado</t>
  </si>
  <si>
    <t>EMERGENTE</t>
  </si>
  <si>
    <t>PROPYME Unión</t>
  </si>
  <si>
    <t>PROQUINUA</t>
  </si>
  <si>
    <t>ESTRATÉGICO</t>
  </si>
  <si>
    <t>INTERNACIONAL</t>
  </si>
  <si>
    <t>Nota: La cartera esta expresada en la unidad de cuenta de denominación del Fondo de Inversión.</t>
  </si>
  <si>
    <t>DIVERSIFICACIÓN DE LA CARTERA DE LOS FONDOS DE INVERSIÓN ABIERTOS. POR VALOR Y EMISOR (EN DÓLARES ESTADOUNIDENSES)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</si>
  <si>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</si>
  <si>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</si>
  <si>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</si>
  <si>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</si>
  <si>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</si>
  <si>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</si>
  <si>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</si>
  <si>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</si>
  <si>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</si>
  <si>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</si>
  <si>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</si>
  <si>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</si>
  <si>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</si>
  <si>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</si>
  <si>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</si>
  <si>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</si>
  <si>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</si>
  <si>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</si>
  <si>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</si>
  <si>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</si>
  <si>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</si>
  <si>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</si>
  <si>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</si>
  <si>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</si>
  <si>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</si>
  <si>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</si>
  <si>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</si>
  <si>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</si>
  <si>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</si>
  <si>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</si>
  <si>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</si>
  <si>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</si>
  <si>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</si>
  <si>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</si>
  <si>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</si>
  <si>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</si>
  <si>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</si>
  <si>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</si>
  <si>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</si>
  <si>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MII</t>
  </si>
  <si>
    <t>Inv. Extranjero</t>
  </si>
  <si>
    <t>Otros</t>
  </si>
  <si>
    <t>EVOLUCIÓN DE LA INDUSTRIA DE FONDOS DE INVERSIÓN ABIERTOS -  ÚLTIMOS 12 MESES</t>
  </si>
  <si>
    <t>Indicador</t>
  </si>
  <si>
    <t>Número de participantes</t>
  </si>
  <si>
    <t>30 dias</t>
  </si>
  <si>
    <t>EVOLUCIÓN DEL VALOR CUOTA DE FONDOS DE INVERSIÓN ABIERTOS EN DÓLARES ESTADOUNIDENSES POR FONDO</t>
  </si>
  <si>
    <t>EVOLUCIÓN DEL VALOR CUOTA DE FONDOS DE INVERSIÓN ABIERTOS EN BOLIVIANOS POR FONDO</t>
  </si>
  <si>
    <t>BALANCE GENERAL</t>
  </si>
  <si>
    <t>ESTADO DE RESULTADOS</t>
  </si>
  <si>
    <t xml:space="preserve">FONDO DE RENTA UNIVERSAL DE VEJEZ </t>
  </si>
  <si>
    <t>DIVERSIFICACIÓN POR EMISOR Y VALOR DE MERCADO DE LA CARTERA DE INVERSIONES</t>
  </si>
  <si>
    <t>Emisor</t>
  </si>
  <si>
    <t>Banco Fortaleza S.A.</t>
  </si>
  <si>
    <t>Tesoro General de la Nación</t>
  </si>
  <si>
    <t>Instrumento</t>
  </si>
  <si>
    <t>Certificados de Depósito del Banco Central de Bolivia</t>
  </si>
  <si>
    <t>Letras Banco Central de Bolivia</t>
  </si>
  <si>
    <t>Valor de la cartera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</si>
  <si>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</si>
  <si>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</si>
  <si>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</si>
  <si>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</si>
  <si>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</si>
  <si>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</si>
  <si>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</si>
  <si>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</si>
  <si>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</si>
  <si>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</si>
  <si>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RESULTADO DESPUES DE INCOBRABLES</t>
  </si>
  <si>
    <t>GASTOS DE ADMINISTRACION</t>
  </si>
  <si>
    <t>RESULTADO ANTES DE AJUSTE POR INFLACION</t>
  </si>
  <si>
    <t>UTILIDAD ANTES DE IMPUESTO</t>
  </si>
  <si>
    <r>
      <rPr>
        <sz val="7"/>
        <color indexed="8"/>
        <rFont val="Arial"/>
        <family val="2"/>
      </rPr>
      <t>IMPUESTO SOBRE LAS UTILIDADES DE LAS EMPRESAS</t>
    </r>
  </si>
  <si>
    <r>
      <rPr>
        <b/>
        <sz val="10"/>
        <color indexed="8"/>
        <rFont val="Arial"/>
        <family val="2"/>
      </rPr>
      <t>UTILIDAD O PERDIDA DEL PERIODO</t>
    </r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</si>
  <si>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</si>
  <si>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</si>
  <si>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</si>
  <si>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</si>
  <si>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</si>
  <si>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</si>
  <si>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</si>
  <si>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</si>
  <si>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</si>
  <si>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</si>
  <si>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</si>
  <si>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</si>
  <si>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</si>
  <si>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BO-1</t>
  </si>
  <si>
    <t>AA2</t>
  </si>
  <si>
    <t>Estable</t>
  </si>
  <si>
    <t>Aaa.bo</t>
  </si>
  <si>
    <t>AA1</t>
  </si>
  <si>
    <t>Aa1.bo</t>
  </si>
  <si>
    <t>A1</t>
  </si>
  <si>
    <t>AA3</t>
  </si>
  <si>
    <t>Aa3.bo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</si>
  <si>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</si>
  <si>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</si>
  <si>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</si>
  <si>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</si>
  <si>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</si>
  <si>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</si>
  <si>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</si>
  <si>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</si>
  <si>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</si>
  <si>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</si>
  <si>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</si>
  <si>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</si>
  <si>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</si>
  <si>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</si>
  <si>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</si>
  <si>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</si>
  <si>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</si>
  <si>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</si>
  <si>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Aa2.bo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</si>
  <si>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</si>
  <si>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</si>
  <si>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</si>
  <si>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</si>
  <si>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</si>
  <si>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</si>
  <si>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MERINCO S.A.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</si>
  <si>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</si>
  <si>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</si>
  <si>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</si>
  <si>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</si>
  <si>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</si>
  <si>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</si>
  <si>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</si>
  <si>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</si>
  <si>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</si>
  <si>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</si>
  <si>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</si>
  <si>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Acciones Ordinarias</t>
  </si>
  <si>
    <t>II</t>
  </si>
  <si>
    <t>2.bo</t>
  </si>
  <si>
    <t>Nivel 2</t>
  </si>
  <si>
    <t>III</t>
  </si>
  <si>
    <t>Nivel 3</t>
  </si>
  <si>
    <t>Fondos de Inversión</t>
  </si>
  <si>
    <t>Cuotas de Participación</t>
  </si>
  <si>
    <t>Efectivo Fondo de Inversión Corto Plazo</t>
  </si>
  <si>
    <t>Portafolio Fondo de Inversión Mediano Plazo</t>
  </si>
  <si>
    <t>Oportuno Fondo de Inversión Corto Plazo</t>
  </si>
  <si>
    <t>Capital Fondo de Inversión Abierto de Mediano Plazo</t>
  </si>
  <si>
    <t>Premier Fondo de Inversión Abierto de Corto Plazo</t>
  </si>
  <si>
    <t>A Medida Fondo de Inversión Abierto de Corto Plazo</t>
  </si>
  <si>
    <t>Ultra Fondo de Inversión Abierto de Mediano Plazo</t>
  </si>
  <si>
    <t>Opción Fondo de Inversión Mediano Plazo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</si>
  <si>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</si>
  <si>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</si>
  <si>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</si>
  <si>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</si>
  <si>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</si>
  <si>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</si>
  <si>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</si>
  <si>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</si>
  <si>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</si>
  <si>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</si>
  <si>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</si>
  <si>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</si>
  <si>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</si>
  <si>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</si>
  <si>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</si>
  <si>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</si>
  <si>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</si>
  <si>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</si>
  <si>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</si>
  <si>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</si>
  <si>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</si>
  <si>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</si>
  <si>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</si>
  <si>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</si>
  <si>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</si>
  <si>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</si>
  <si>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</si>
  <si>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</si>
  <si>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</si>
  <si>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Patrimonio Autónomo Microcrédito IFD-BDP ST 28</t>
  </si>
  <si>
    <t>Valores de Titularización CRECER - BDP ST 028</t>
  </si>
  <si>
    <t>ASFI/DSV-TD-MCT-003/2014</t>
  </si>
  <si>
    <t>MCT-TD-NU</t>
  </si>
  <si>
    <t>TRANSPORTE Y COMUNICACIONES</t>
  </si>
  <si>
    <t>EMPRESAS PETROLERAS</t>
  </si>
  <si>
    <t>HOTELES Y RESTAURANTES</t>
  </si>
  <si>
    <t>COMERCIO</t>
  </si>
  <si>
    <t>ACTIVIDADES INMOBILIARIAS</t>
  </si>
  <si>
    <t>MCT</t>
  </si>
  <si>
    <t>Fortaleza Potencia Bolivianos Fondo de Inversión Abierto Largo Plazo</t>
  </si>
  <si>
    <t>FPB</t>
  </si>
  <si>
    <t>AUF</t>
  </si>
  <si>
    <t>GUF</t>
  </si>
  <si>
    <t xml:space="preserve">DIVERSIFICACION POR INSTRUMENTO - VALOR DE CARTERA A PRECIO DE MERCADO </t>
  </si>
  <si>
    <t>INDUSTRIAS MANUFACTURERAS</t>
  </si>
  <si>
    <t>AGRICULTURA Y GANADERÍA</t>
  </si>
  <si>
    <t>CONSTRUCCIÓN</t>
  </si>
  <si>
    <t>YPFB Transierra S.A.</t>
  </si>
  <si>
    <t>Fondo de Inversión Mutuo Unión - Mediano Plazo</t>
  </si>
  <si>
    <t>ASFI/DSV-ED-BME-002/2015</t>
  </si>
  <si>
    <t>BME-1-E1B-15</t>
  </si>
  <si>
    <t>Procesadora de Oleaginosas PROLEGA S.A.</t>
  </si>
  <si>
    <t>Bonos Prolega I-Emisión 1</t>
  </si>
  <si>
    <t>ASFI/DSV-ED-POL-003/2015</t>
  </si>
  <si>
    <t>POL-1-E1B-15</t>
  </si>
  <si>
    <t>ASFI/DSV-ED-POL-004/2015</t>
  </si>
  <si>
    <t>POL-1-N2U-15</t>
  </si>
  <si>
    <t>ASFI/DSV-ED-TYS-007/2015</t>
  </si>
  <si>
    <t>TYS-1-N1U-15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</si>
  <si>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</si>
  <si>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</si>
  <si>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</si>
  <si>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</si>
  <si>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</si>
  <si>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</si>
  <si>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MERCADO DE VALORES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</si>
  <si>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</si>
  <si>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</si>
  <si>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</si>
  <si>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</si>
  <si>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</si>
  <si>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</si>
  <si>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</si>
  <si>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</si>
  <si>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</si>
  <si>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</si>
  <si>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</si>
  <si>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</si>
  <si>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</si>
  <si>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</si>
  <si>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</si>
  <si>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</si>
  <si>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</si>
  <si>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t>Fondos de inversión abiertos</t>
  </si>
  <si>
    <t>Bolsa boliviana de valores</t>
  </si>
  <si>
    <t>Fondo de renta universal de vejez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</si>
  <si>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</si>
  <si>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</si>
  <si>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</si>
  <si>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</si>
  <si>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</si>
  <si>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</si>
  <si>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</si>
  <si>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</si>
  <si>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</si>
  <si>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</si>
  <si>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</si>
  <si>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</si>
  <si>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</si>
  <si>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</si>
  <si>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</si>
  <si>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</si>
  <si>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</si>
  <si>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</si>
  <si>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</si>
  <si>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</si>
  <si>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</si>
  <si>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Banco PYME Los Andes ProCredit S.A.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</si>
  <si>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</si>
  <si>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</si>
  <si>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</si>
  <si>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</si>
  <si>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</si>
  <si>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</si>
  <si>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</si>
  <si>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</si>
  <si>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</si>
  <si>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</si>
  <si>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</si>
  <si>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</si>
  <si>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</si>
  <si>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</si>
  <si>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</si>
  <si>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</si>
  <si>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</si>
  <si>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</si>
  <si>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</si>
  <si>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</si>
  <si>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</si>
  <si>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</si>
  <si>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</si>
  <si>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</si>
  <si>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</si>
  <si>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</si>
  <si>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</si>
  <si>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</si>
  <si>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</si>
  <si>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</si>
  <si>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ASFI/DSVSC-ED-GYE-016/2015</t>
  </si>
  <si>
    <t>GYE-1-N1U-15</t>
  </si>
  <si>
    <t>ASFI/DSV-ED-SOF-013/2015</t>
  </si>
  <si>
    <t>SOF-1-N1B-15</t>
  </si>
  <si>
    <t>Bonos IASA III - Emisión 4</t>
  </si>
  <si>
    <t>ASFI/DSV-ED-FIN-010/2015</t>
  </si>
  <si>
    <t>FIN-3-E1U-15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</si>
  <si>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</si>
  <si>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</si>
  <si>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</si>
  <si>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</si>
  <si>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</si>
  <si>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</si>
  <si>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Horizonte Fondo de Inversión Abierto - Mediano Plazo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</si>
  <si>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</si>
  <si>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</si>
  <si>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</si>
  <si>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>Porcentaje 
de la Cartera</t>
  </si>
  <si>
    <t xml:space="preserve">Monto 
Valorado </t>
  </si>
  <si>
    <t>Valor del Fondo</t>
  </si>
  <si>
    <t xml:space="preserve">Cooperativa de Ahorro y Crédito Abierta Jesús Nazareno Ltda.                                                                                                                                            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</si>
  <si>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</si>
  <si>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</si>
  <si>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</si>
  <si>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</si>
  <si>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</si>
  <si>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</si>
  <si>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</si>
  <si>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</si>
  <si>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</si>
  <si>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</si>
  <si>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</si>
  <si>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</si>
  <si>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</si>
  <si>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</si>
  <si>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</si>
  <si>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</si>
  <si>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</si>
  <si>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</si>
  <si>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</si>
  <si>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</si>
  <si>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ASFI/DSVSC-ED-EPE-019/2015</t>
  </si>
  <si>
    <t>EPE-1-E1B-15</t>
  </si>
  <si>
    <t>EPE-1-E1C-15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</si>
  <si>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</si>
  <si>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</si>
  <si>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</si>
  <si>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</si>
  <si>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</si>
  <si>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</si>
  <si>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</si>
  <si>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</si>
  <si>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</si>
  <si>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</si>
  <si>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</si>
  <si>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</si>
  <si>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</si>
  <si>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</si>
  <si>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Letras del Banco Central de Bolivia con Opción de Rescate Anticipado</t>
  </si>
  <si>
    <t>ASFI/DSVSC-ED-BCB-032/2015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</si>
  <si>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</si>
  <si>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</si>
  <si>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</si>
  <si>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</si>
  <si>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</si>
  <si>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</si>
  <si>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</si>
  <si>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</si>
  <si>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</si>
  <si>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</si>
  <si>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</si>
  <si>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La Papelera</t>
  </si>
  <si>
    <t>Bonos LA PAPELERA I - Emisión 1</t>
  </si>
  <si>
    <t>ASFI/DSVSC-ED-PAP-029/2015</t>
  </si>
  <si>
    <t>PAP-1-E1U-15</t>
  </si>
  <si>
    <t>Bonos LA PAPELERA I - Emisión 2</t>
  </si>
  <si>
    <t>ASFI/DSVSC-ED-PAP-030/2015</t>
  </si>
  <si>
    <t>PAP-1-N2U-15</t>
  </si>
  <si>
    <t>ASFI/DSVSC-ED-MIN-035/2015</t>
  </si>
  <si>
    <t>MIN-1-E3U-15</t>
  </si>
  <si>
    <t>Patrimonio Autónomo Microcrédito IFD - BDP ST 031</t>
  </si>
  <si>
    <t>Patrimonio Autónomo Microcrédito IFD - BDP - ST 031</t>
  </si>
  <si>
    <t>ASFI/DSVSC-PA-VTC-001/2015</t>
  </si>
  <si>
    <t>VTC-TD-NC</t>
  </si>
  <si>
    <t>VTC-TD-ND</t>
  </si>
  <si>
    <t>VTC-TD-NE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</si>
  <si>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</si>
  <si>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</si>
  <si>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</si>
  <si>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</si>
  <si>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</si>
  <si>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</si>
  <si>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</si>
  <si>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</si>
  <si>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</si>
  <si>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</si>
  <si>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</si>
  <si>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</si>
  <si>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</si>
  <si>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GLOBAL</t>
  </si>
  <si>
    <t>Tasa Rend. Prom. Pond. (%)</t>
  </si>
  <si>
    <t>CAP</t>
  </si>
  <si>
    <t>Enero</t>
  </si>
  <si>
    <t>Febrero</t>
  </si>
  <si>
    <t>Marzo</t>
  </si>
  <si>
    <t>EMPRESAS PETROLERAS, DE HOTELES-RESTAURANTES Y DE TRANSPORTE-COMUNICACIONES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</si>
  <si>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</si>
  <si>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</si>
  <si>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PETROLERAS, DE HOTELES-RESTAURANTES Y DE TRANSPORTE-COMUNICACIONES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</si>
  <si>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</si>
  <si>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</si>
  <si>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</si>
  <si>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RUEDO DE BOLSA</t>
  </si>
  <si>
    <t>OPERACIONES EN RUEDO DE BOLSA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</si>
  <si>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</si>
  <si>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</si>
  <si>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</si>
  <si>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</si>
  <si>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ASFI/DSVSC-ED-FFO-012/2016</t>
  </si>
  <si>
    <t>FFO-N1U-16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</si>
  <si>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</si>
  <si>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</si>
  <si>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</si>
  <si>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</si>
  <si>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</si>
  <si>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</si>
  <si>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</si>
  <si>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</si>
  <si>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</si>
  <si>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</si>
  <si>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</si>
  <si>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</si>
  <si>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</si>
  <si>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</si>
  <si>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</si>
  <si>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</si>
  <si>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</si>
  <si>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</si>
  <si>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TRA-1-E1A-16</t>
  </si>
  <si>
    <t>TRA-1-E1B-16</t>
  </si>
  <si>
    <t>TRA-1-E1C-16</t>
  </si>
  <si>
    <t>Banco PYME Ecofuturo S.A.</t>
  </si>
  <si>
    <t>Compañía de Seguros de Vida Fortaleza S.A.</t>
  </si>
  <si>
    <t>Parque Industrial Latinoamericano S.R.L.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</si>
  <si>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</si>
  <si>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</si>
  <si>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</si>
  <si>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</si>
  <si>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</si>
  <si>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</si>
  <si>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</si>
  <si>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</si>
  <si>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</si>
  <si>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</si>
  <si>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</si>
  <si>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</si>
  <si>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</si>
  <si>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</si>
  <si>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</si>
  <si>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</si>
  <si>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</si>
  <si>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Financiero sobre la base de reportes de las sociedades administradoras de fondos de inversión.</t>
  </si>
  <si>
    <t>CARTERA, PARTICIPANTES Y TASAS DE RENDIMIENTO DE LOS FONDOS DE INVERSIÓN ABIERTOS EN UFV</t>
  </si>
  <si>
    <t>Fondos en UFV</t>
  </si>
  <si>
    <t>Fondos en bolivianos</t>
  </si>
  <si>
    <t>Fondos en dólares estadounidenses</t>
  </si>
  <si>
    <t>Cartera (en millones de dólares estadounidenses)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</si>
  <si>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</si>
  <si>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</si>
  <si>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</si>
  <si>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Información elaborada a partir de los informes diarios del FRUV.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</si>
  <si>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</si>
  <si>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</si>
  <si>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</si>
  <si>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</si>
  <si>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</si>
  <si>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</si>
  <si>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</si>
  <si>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</si>
  <si>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</si>
  <si>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</si>
  <si>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</si>
  <si>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NOTA: Pueden producirse variaciones en las cifras, que obedecen a reprocesos de información posteriores a la elaboración del presente reporte.</t>
  </si>
  <si>
    <t>Sudaval S.A.</t>
  </si>
  <si>
    <t xml:space="preserve">Panamerican Securities S.A. </t>
  </si>
  <si>
    <t>Banco BISA S.A.</t>
  </si>
  <si>
    <t>Credibolsa S.A. Agencia de Bolsa          (Res. ASFI N° 791/2014)</t>
  </si>
  <si>
    <t>Valores Union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</si>
  <si>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</si>
  <si>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</si>
  <si>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</si>
  <si>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</si>
  <si>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</si>
  <si>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</si>
  <si>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</si>
  <si>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</si>
  <si>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</si>
  <si>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</si>
  <si>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</si>
  <si>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</si>
  <si>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</si>
  <si>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</si>
  <si>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</si>
  <si>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</si>
  <si>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</si>
  <si>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</si>
  <si>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</si>
  <si>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</si>
  <si>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</si>
  <si>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</si>
  <si>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</si>
  <si>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</si>
  <si>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</si>
  <si>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</si>
  <si>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</si>
  <si>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</si>
  <si>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</si>
  <si>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</si>
  <si>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</si>
  <si>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</si>
  <si>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</si>
  <si>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</si>
  <si>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</si>
  <si>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</si>
  <si>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</si>
  <si>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</si>
  <si>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</si>
  <si>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</si>
  <si>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</si>
  <si>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TYS-2-N1B-16</t>
  </si>
  <si>
    <t>TYS-2-N1C-16</t>
  </si>
  <si>
    <t>TYS-2-N1D-16</t>
  </si>
  <si>
    <t xml:space="preserve">YPFB TRANSIERRA S.A.                               </t>
  </si>
  <si>
    <t>A3.bo</t>
  </si>
  <si>
    <t>BO-2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</si>
  <si>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</si>
  <si>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</si>
  <si>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</si>
  <si>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</si>
  <si>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</si>
  <si>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</si>
  <si>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</si>
  <si>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</si>
  <si>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</si>
  <si>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</si>
  <si>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</si>
  <si>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RESULTADOS DE OPERACIÓN NETO ANTES DE GASTOS FIN.</t>
  </si>
  <si>
    <t>OTROS SERVICIOS 
FINANCIEROS</t>
  </si>
  <si>
    <t>OTROS 
RUBROS</t>
  </si>
  <si>
    <t>Evolución Mensual</t>
  </si>
  <si>
    <t>Subasta de acciones no inscritas</t>
  </si>
  <si>
    <t>N/A: no aplicable.</t>
  </si>
  <si>
    <t xml:space="preserve">FUENTE: ASFI en base a la información proporcionada por la Bolsa Boliviana de Valores S.A.  </t>
  </si>
  <si>
    <t>LRS</t>
  </si>
  <si>
    <t>Cartera     ($us.)</t>
  </si>
  <si>
    <t>Cartera     
(Bs.)</t>
  </si>
  <si>
    <t>Tasa Promedio Ponderada</t>
  </si>
  <si>
    <t>Variación anual</t>
  </si>
  <si>
    <t>Crecimiento mensual cartera (%)</t>
  </si>
  <si>
    <t>FIBRA FIC</t>
  </si>
  <si>
    <t>UTILIDAD O PÉRDIDA DEL PERIODO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</si>
  <si>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</si>
  <si>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emisor y valor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</si>
  <si>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instrumento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</si>
  <si>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Evolutivo de la cartera de inversiones y valor del fondo</t>
    </r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</si>
  <si>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</si>
  <si>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</si>
  <si>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</si>
  <si>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</si>
  <si>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</si>
  <si>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</si>
  <si>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</si>
  <si>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</si>
  <si>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</si>
  <si>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</si>
  <si>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</si>
  <si>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</si>
  <si>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</si>
  <si>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</si>
  <si>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</si>
  <si>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</si>
  <si>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</si>
  <si>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</si>
  <si>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</si>
  <si>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</si>
  <si>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</si>
  <si>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</si>
  <si>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</si>
  <si>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</si>
  <si>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</si>
  <si>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</si>
  <si>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</si>
  <si>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</si>
  <si>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</si>
  <si>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</si>
  <si>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</si>
  <si>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</si>
  <si>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FUENTE: ASFI</t>
  </si>
  <si>
    <t>BBB-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</si>
  <si>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</si>
  <si>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</si>
  <si>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</si>
  <si>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</si>
  <si>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</si>
  <si>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</si>
  <si>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</si>
  <si>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</si>
  <si>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</si>
  <si>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</si>
  <si>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</si>
  <si>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</si>
  <si>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</si>
  <si>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</si>
  <si>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</si>
  <si>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</si>
  <si>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</si>
  <si>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</si>
  <si>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</si>
  <si>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</si>
  <si>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</si>
  <si>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</si>
  <si>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</si>
  <si>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</si>
  <si>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</si>
  <si>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</si>
  <si>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</si>
  <si>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</si>
  <si>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</si>
  <si>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ASFI/DSVSC-ED-POL-043/2016</t>
  </si>
  <si>
    <t>POL-1-N2U-16</t>
  </si>
  <si>
    <t>ASFI/DSVSC-ED-TYS-035/2016</t>
  </si>
  <si>
    <t>TYS-2-N2A-16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</si>
  <si>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</si>
  <si>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</si>
  <si>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</si>
  <si>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</si>
  <si>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</si>
  <si>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</si>
  <si>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</si>
  <si>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</si>
  <si>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</si>
  <si>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</si>
  <si>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</si>
  <si>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</si>
  <si>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GTOS.FINANCIEROS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</si>
  <si>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</si>
  <si>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</si>
  <si>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</si>
  <si>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</si>
  <si>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</si>
  <si>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</si>
  <si>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</si>
  <si>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</si>
  <si>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EVOLUTIVO DE LA CARTERA DE INVERSIONES Y VALOR DEL FONDO</t>
  </si>
  <si>
    <t>Entidades Financieras de Vivienda y Cooperativas</t>
  </si>
  <si>
    <t>Compañías de Seguros</t>
  </si>
  <si>
    <t>B-</t>
  </si>
  <si>
    <t>Fondos de Inversion cerrados en Bolivianos</t>
  </si>
  <si>
    <t>RENTA ACTIVA PUENTE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</si>
  <si>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</si>
  <si>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</si>
  <si>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</si>
  <si>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</si>
  <si>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</si>
  <si>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</si>
  <si>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</si>
  <si>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</si>
  <si>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PLA</t>
  </si>
  <si>
    <t>LBN</t>
  </si>
  <si>
    <t>FOO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</si>
  <si>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</si>
  <si>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</si>
  <si>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</si>
  <si>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</si>
  <si>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Foods Company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</si>
  <si>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</si>
  <si>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</si>
  <si>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</si>
  <si>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</si>
  <si>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</si>
  <si>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</si>
  <si>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</si>
  <si>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</si>
  <si>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</si>
  <si>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</si>
  <si>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</si>
  <si>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</si>
  <si>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</si>
  <si>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</si>
  <si>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</si>
  <si>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</si>
  <si>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</si>
  <si>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Bonos Soboce VI - Emisión 2</t>
  </si>
  <si>
    <t>ASFI/DSV-ED-SBC-036/2013</t>
  </si>
  <si>
    <t>SBC-6-N1U-13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</si>
  <si>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</si>
  <si>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</si>
  <si>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</si>
  <si>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</si>
  <si>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</si>
  <si>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</si>
  <si>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</si>
  <si>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</si>
  <si>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</si>
  <si>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 xml:space="preserve"> Tasas Promedio Ponderadas por Plazo, Emisor y Tipo de Moneda. Valores de Renta Fija.</t>
  </si>
  <si>
    <t>Operaciones en Bolsa:  Mercado Primario Compra - Venta</t>
  </si>
  <si>
    <t>BPB</t>
  </si>
  <si>
    <t>Operaciones en Bolsa:  Mercado Secundario Compra - Venta</t>
  </si>
  <si>
    <t>Futuro Asegurado Fon</t>
  </si>
  <si>
    <t>FORTALEZA DISPONIBLE</t>
  </si>
  <si>
    <t>FORTALEZA PLANIFICA</t>
  </si>
  <si>
    <t>Santa Cruz Investments Sociedad Administradora de Fondos de Inversión S.A.</t>
  </si>
  <si>
    <t>Sociedad Administradora de Fondos de Inversión Mercantil Santa Cruz S.A.</t>
  </si>
  <si>
    <t xml:space="preserve">Crecer Bolivianos </t>
  </si>
  <si>
    <t>Sociedad Administradora de Fondos de Inversión Unión S.A.</t>
  </si>
  <si>
    <t>Activo</t>
  </si>
  <si>
    <t>(En Bolivianos)</t>
  </si>
  <si>
    <t>Cartera      
(MNUFV)</t>
  </si>
  <si>
    <t>(En  unidad de fomento a la vivienda UFV)</t>
  </si>
  <si>
    <t>Fortaleza Porvenir</t>
  </si>
  <si>
    <t>Fortaleza Renta Mixt</t>
  </si>
  <si>
    <t>Global</t>
  </si>
  <si>
    <t xml:space="preserve">Var. Trimestre </t>
  </si>
  <si>
    <t>BNB  S.A. Sociedad Administradora de Fondos de Inversión</t>
  </si>
  <si>
    <t>NA</t>
  </si>
  <si>
    <t>NA No aplicable</t>
  </si>
  <si>
    <t>DFA</t>
  </si>
  <si>
    <t>PFA</t>
  </si>
  <si>
    <t>DIVERSIFICACIÓN DE LA CARTERA DE LOS FONDOS DE INVERSIÓN ABIERTOS POR VALOR Y EMISOR (EN PORCENTAJE DE PARTICIPACIÓN)</t>
  </si>
  <si>
    <t>EVOLUCIÓN DE LA TASA DE RENDIMIENTO PROMEDIO PONDERADA A 30 DÍAS DE LOS FONDOS DE INVERSIÓN ABIERTOS EN BOLIVIANOS INDEXADOS A LA UFV</t>
  </si>
  <si>
    <t>Var. Trimestre</t>
  </si>
  <si>
    <t>Var. Anual</t>
  </si>
  <si>
    <t>Fondo de Inversión Mutuo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</si>
  <si>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</si>
  <si>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 POR FONDO</t>
  </si>
  <si>
    <t>(En moneda nacional unidad de fomento a la vivienda UFV)</t>
  </si>
  <si>
    <t>Crecimiento</t>
  </si>
  <si>
    <t>Sembrar Productivo</t>
  </si>
  <si>
    <t>Panamerican Sociedad Administradora de Fondos de Inversión S.A.</t>
  </si>
  <si>
    <t>Renta Activa PYME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</si>
  <si>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</si>
  <si>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</si>
  <si>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</si>
  <si>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</si>
  <si>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</si>
  <si>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PRODUCTIVO</t>
  </si>
  <si>
    <t>PYME Progreso-A</t>
  </si>
  <si>
    <t>PYME Progreso-B</t>
  </si>
  <si>
    <t>Capital para el crecimiento empresarial Sociedad Administradora de Fondos de Inversión S.A. - CAPCEM SAFI S.A.</t>
  </si>
  <si>
    <t>INCLUSIÓN FIC-A</t>
  </si>
  <si>
    <t>INCLUSIÓN FIC-B</t>
  </si>
  <si>
    <t>Nota.- En FIA no se esta considerando los instrumentos financieros: Acciones, Inversiones en el extranjero, Otros y Liquidez.</t>
  </si>
  <si>
    <t>FUENTE: Autoridad de Supervisión del Sistema Financiero</t>
  </si>
  <si>
    <r>
      <rPr>
        <b/>
        <sz val="9"/>
        <color indexed="8"/>
        <rFont val="Arial"/>
        <family val="2"/>
      </rPr>
      <t>UTILIDAD O PERDIDA DEL PERIODO</t>
    </r>
  </si>
  <si>
    <t xml:space="preserve">iBolsa Sociedad de Titularización S.A. </t>
  </si>
  <si>
    <t xml:space="preserve">IST 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</si>
  <si>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</si>
  <si>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</si>
  <si>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INDUSTRIA TEXTIL TSM S.A.</t>
  </si>
  <si>
    <t>ASFI/DSVSC-ED-FIE-007/2017</t>
  </si>
  <si>
    <t>FIE-N1A-17</t>
  </si>
  <si>
    <t>FIE-N1B-17</t>
  </si>
  <si>
    <t>REPORTE DE EMISIONES VIGENTES RESUMEN</t>
  </si>
  <si>
    <t>Ameco S.A.</t>
  </si>
  <si>
    <t>ASFI/DSV-ED-BGA-02012014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</si>
  <si>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</si>
  <si>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</si>
  <si>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</si>
  <si>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</si>
  <si>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</si>
  <si>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</si>
  <si>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</si>
  <si>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</si>
  <si>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</si>
  <si>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</si>
  <si>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</si>
  <si>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</si>
  <si>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</si>
  <si>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</si>
  <si>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</si>
  <si>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</si>
  <si>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</si>
  <si>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</si>
  <si>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</si>
  <si>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Af</t>
  </si>
  <si>
    <t>BAf+</t>
  </si>
  <si>
    <t>A+f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</si>
  <si>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</si>
  <si>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</si>
  <si>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</si>
  <si>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</si>
  <si>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</si>
  <si>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</si>
  <si>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MUTUO UNIÓN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</si>
  <si>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</si>
  <si>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</si>
  <si>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</si>
  <si>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</si>
  <si>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</si>
  <si>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</si>
  <si>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</si>
  <si>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</si>
  <si>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</si>
  <si>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</si>
  <si>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</si>
  <si>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</si>
  <si>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</si>
  <si>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</si>
  <si>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PMI-TD-NB</t>
  </si>
  <si>
    <t>PMI-TD-NC</t>
  </si>
  <si>
    <t>PMI-TD-ND</t>
  </si>
  <si>
    <t>ASFI/DSVSC-ED-POL-025/2017</t>
  </si>
  <si>
    <t>POL-2-N2U-17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</si>
  <si>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</si>
  <si>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</si>
  <si>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</si>
  <si>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</si>
  <si>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</si>
  <si>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</si>
  <si>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</si>
  <si>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</si>
  <si>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</si>
  <si>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</si>
  <si>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</si>
  <si>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C.bo</t>
  </si>
  <si>
    <t>GNI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</si>
  <si>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</si>
  <si>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</si>
  <si>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</si>
  <si>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</si>
  <si>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</si>
  <si>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Banco Los Andes Procredit S.A.</t>
  </si>
  <si>
    <t>Credifondo Garantiza - Fondo de Inversión Cerrado</t>
  </si>
  <si>
    <t>Pagarés para su Oferta Pública y Negociación en el Mercado Bursátil</t>
  </si>
  <si>
    <t>REPORTE DE DEPÓSITOS A PLAZO FIJO</t>
  </si>
  <si>
    <t>TOTAL
CANTIDAD VIGENTE</t>
  </si>
  <si>
    <t>DÓLARES AMERICANOS</t>
  </si>
  <si>
    <t>Banco Do Brasil S.A.- Sucursal Bolivia</t>
  </si>
  <si>
    <t xml:space="preserve">Banco PYME de la Comunidad S.A.                                                                                                                                                                         </t>
  </si>
  <si>
    <t>TOTAL GENERAL</t>
  </si>
  <si>
    <t>Nota 1:  Cuadro procesado con la informacion electronica remitida por la Jefatura de Sistemas Informaticos de la ASFI</t>
  </si>
  <si>
    <t>NR00521745</t>
  </si>
  <si>
    <t>NR00521746</t>
  </si>
  <si>
    <t>NR00521747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</si>
  <si>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</si>
  <si>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</si>
  <si>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</si>
  <si>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</si>
  <si>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</si>
  <si>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</si>
  <si>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</si>
  <si>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</si>
  <si>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</si>
  <si>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</si>
  <si>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</si>
  <si>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</si>
  <si>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</si>
  <si>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</si>
  <si>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PMD-TD-NA</t>
  </si>
  <si>
    <t>PMD-TD-NB</t>
  </si>
  <si>
    <t>PMD-TD-NC</t>
  </si>
  <si>
    <t>PMD-TD-ND</t>
  </si>
  <si>
    <t>ASFI/DSVSC-ED-POL-027/2017</t>
  </si>
  <si>
    <t>POL-2-E3U-17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</si>
  <si>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</si>
  <si>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</si>
  <si>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</si>
  <si>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</si>
  <si>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</si>
  <si>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</si>
  <si>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</si>
  <si>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</si>
  <si>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</si>
  <si>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</si>
  <si>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Moody´s Latin America Agente de Calificación de Riesgo S.A.</t>
  </si>
  <si>
    <t>Aaa.bolp</t>
  </si>
  <si>
    <t>Aa3.bolp</t>
  </si>
  <si>
    <t>A3.bolp</t>
  </si>
  <si>
    <t>Aa1.bolp</t>
  </si>
  <si>
    <t>A1.bo</t>
  </si>
  <si>
    <t>A1.bolp</t>
  </si>
  <si>
    <t>Aa2.bolp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</si>
  <si>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</si>
  <si>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</si>
  <si>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</si>
  <si>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</si>
  <si>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</si>
  <si>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</si>
  <si>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</si>
  <si>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</si>
  <si>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</si>
  <si>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</si>
  <si>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</si>
  <si>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</si>
  <si>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</si>
  <si>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</si>
  <si>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</si>
  <si>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</si>
  <si>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</si>
  <si>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Baa1.bolp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</si>
  <si>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</si>
  <si>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</si>
  <si>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</si>
  <si>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</si>
  <si>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</si>
  <si>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</si>
  <si>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</si>
  <si>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</si>
  <si>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</si>
  <si>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</si>
  <si>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</si>
  <si>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</si>
  <si>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</si>
  <si>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210000000.000</t>
  </si>
  <si>
    <t>Bs 140000000.000</t>
  </si>
  <si>
    <t>Bs 137200000.000</t>
  </si>
  <si>
    <t>Bs 70000000.000</t>
  </si>
  <si>
    <t>Bs 170000000.000</t>
  </si>
  <si>
    <t>Bs 32500000.000</t>
  </si>
  <si>
    <t>Bs 40000000.000</t>
  </si>
  <si>
    <t>Bonos Subordinados BEC III - Emisión 3</t>
  </si>
  <si>
    <t>Bs 55000000.000</t>
  </si>
  <si>
    <t>US$ 2000000.000</t>
  </si>
  <si>
    <t>Bs 27000000.000</t>
  </si>
  <si>
    <t>Bs 35000000.000</t>
  </si>
  <si>
    <t>US$ 24900000.000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</si>
  <si>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</si>
  <si>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</si>
  <si>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</si>
  <si>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</si>
  <si>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</si>
  <si>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</si>
  <si>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</si>
  <si>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Bs 200000000.000</t>
  </si>
  <si>
    <t>Bs 50000000.000</t>
  </si>
  <si>
    <t>Bs 80000000.000</t>
  </si>
  <si>
    <t>US$ 4000000.000</t>
  </si>
  <si>
    <t>Bs 27180000.000</t>
  </si>
  <si>
    <t>Bs 32000000.000</t>
  </si>
  <si>
    <t>Bs 16300000.000</t>
  </si>
  <si>
    <t>Bs 25800000.000</t>
  </si>
  <si>
    <t>Empresas de Arrendamiento Financiero</t>
  </si>
  <si>
    <t>Bs 52000000.000</t>
  </si>
  <si>
    <t>US$ 2900000.000</t>
  </si>
  <si>
    <t>Bs 350000000.000</t>
  </si>
  <si>
    <t>Bs 168000000.000</t>
  </si>
  <si>
    <t>Bs 490000000.000</t>
  </si>
  <si>
    <t>US$ 60000000.000</t>
  </si>
  <si>
    <t>US$ 3000000.000</t>
  </si>
  <si>
    <t>Bs 84000000.000</t>
  </si>
  <si>
    <t>Sociedad Boliviana de Cemento S.A. "SOBOCE"</t>
  </si>
  <si>
    <t>Bs 313200000.000</t>
  </si>
  <si>
    <t>Bs 696000000.000</t>
  </si>
  <si>
    <t>Bs 560000000.000</t>
  </si>
  <si>
    <t>Bs 522000000.000</t>
  </si>
  <si>
    <t>Bs 1360000000.000</t>
  </si>
  <si>
    <t>US$ 135000000.000</t>
  </si>
  <si>
    <t>US$ 70000000.000</t>
  </si>
  <si>
    <t>Compañía Americana de Construcciones S.A. (AMECO S.A.)</t>
  </si>
  <si>
    <t>Bs 45000000.000</t>
  </si>
  <si>
    <t xml:space="preserve">BBBB </t>
  </si>
  <si>
    <t>Compañía Boliviana de Energía Eléctrica S.A. - Bolivian Power Company Limited - Sucursal Bolivia</t>
  </si>
  <si>
    <t>US$ 13744695.900</t>
  </si>
  <si>
    <t>Bs 42875000.000</t>
  </si>
  <si>
    <t>US$ 8000000.000</t>
  </si>
  <si>
    <t>US$ 5000000.000</t>
  </si>
  <si>
    <t>Bs 105000000.000</t>
  </si>
  <si>
    <t>Bs 138120000.000</t>
  </si>
  <si>
    <t>Bs 42420000.000</t>
  </si>
  <si>
    <t>Bs 69600000.000</t>
  </si>
  <si>
    <t>Bs 38000000.000</t>
  </si>
  <si>
    <t>Bs 127420000.000</t>
  </si>
  <si>
    <t>Bs 55680000.000</t>
  </si>
  <si>
    <t>Gas y Electricidad S.A.</t>
  </si>
  <si>
    <t>Bs 56000000.000</t>
  </si>
  <si>
    <t>Bs 82000000.000</t>
  </si>
  <si>
    <t>Bs 58000000.000</t>
  </si>
  <si>
    <t>BA-</t>
  </si>
  <si>
    <t>Bs 67200000.000</t>
  </si>
  <si>
    <t>Bs 52200000.000</t>
  </si>
  <si>
    <t>US$ 15000000.000</t>
  </si>
  <si>
    <t>Bs 170520000.000</t>
  </si>
  <si>
    <t>Bs 173304000.000</t>
  </si>
  <si>
    <t>B1-</t>
  </si>
  <si>
    <t>Bs 139200000.000</t>
  </si>
  <si>
    <t>Ingenio Sucroalcoholero AGUAÍ S.A.</t>
  </si>
  <si>
    <t>Bs 1312500000.000</t>
  </si>
  <si>
    <t>BAAA</t>
  </si>
  <si>
    <t>Mercantile Investment Corporation  (Bolivia) S.A.</t>
  </si>
  <si>
    <t>US$ 800000.000</t>
  </si>
  <si>
    <t>Bs 18790000.000</t>
  </si>
  <si>
    <t>US$ 700000.000</t>
  </si>
  <si>
    <t>Bs 172880000.000</t>
  </si>
  <si>
    <t>Bs 41760000.000</t>
  </si>
  <si>
    <t>Bs 28000000.000</t>
  </si>
  <si>
    <t>Bs 26000000.000</t>
  </si>
  <si>
    <t>US$ 9330000.000</t>
  </si>
  <si>
    <t>Bs 18500000.000</t>
  </si>
  <si>
    <t>Bs 15500000.000</t>
  </si>
  <si>
    <t>Bs 167000000.000</t>
  </si>
  <si>
    <t>Bs 34000000.000</t>
  </si>
  <si>
    <t>BAA+</t>
  </si>
  <si>
    <t>Bs 14000000.000</t>
  </si>
  <si>
    <t>US$ 10200000.000</t>
  </si>
  <si>
    <t>Bs 34800000.000</t>
  </si>
  <si>
    <t>Bs 62000000.000</t>
  </si>
  <si>
    <t>Bs 38400000.000</t>
  </si>
  <si>
    <t>Bs 160000000.000</t>
  </si>
  <si>
    <t>Bs 60000000.000</t>
  </si>
  <si>
    <t>Bs 45500000.000</t>
  </si>
  <si>
    <t>Bs 42000000.000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</si>
  <si>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</si>
  <si>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</si>
  <si>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Pagarés Bursátiles Ferroviaria Oriental</t>
  </si>
  <si>
    <t>US$ 10000000.000</t>
  </si>
  <si>
    <t>Patrimonios Autónomos</t>
  </si>
  <si>
    <t>BISA ST-DIACONÍA FRIF</t>
  </si>
  <si>
    <t>Bs 28500000.000</t>
  </si>
  <si>
    <t>Bs 20044000.000</t>
  </si>
  <si>
    <t>Bs 36019000.000</t>
  </si>
  <si>
    <t>Bs 6577000.000</t>
  </si>
  <si>
    <t>Bs 48000000.000</t>
  </si>
  <si>
    <t>Bs 22000000.000</t>
  </si>
  <si>
    <t>Bs 33000000.000</t>
  </si>
  <si>
    <t>Bs 4000000.000</t>
  </si>
  <si>
    <t>Bs 6000000.000</t>
  </si>
  <si>
    <t>Patrimonio Autónomo Microcrédito IFD-BDP ST 028</t>
  </si>
  <si>
    <t>US$ 156380000.000</t>
  </si>
  <si>
    <t>Bs 15400000.000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</si>
  <si>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</si>
  <si>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</si>
  <si>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</si>
  <si>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</si>
  <si>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Acciones Suscritas y Pagadas - BTB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</si>
  <si>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</si>
  <si>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</si>
  <si>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</si>
  <si>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</si>
  <si>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</si>
  <si>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</si>
  <si>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</si>
  <si>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</si>
  <si>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</si>
  <si>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</si>
  <si>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</si>
  <si>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Fondo de Microfinancieras Fondo de Inversión Cerrado (MICROFIC)</t>
  </si>
  <si>
    <t>Cuotas de Participación Fondo de Microfinancieras Fondo de Inversión Cerrado (MICROFIC)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</si>
  <si>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</si>
  <si>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</si>
  <si>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</si>
  <si>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CUOTAS GLOBAL FIC</t>
  </si>
  <si>
    <t>Internacional Fondo de Inversión Cerrado</t>
  </si>
  <si>
    <t>Cuotas INTERFIC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</si>
  <si>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</si>
  <si>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</si>
  <si>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</si>
  <si>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</si>
  <si>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</si>
  <si>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</si>
  <si>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</si>
  <si>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</si>
  <si>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</si>
  <si>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</si>
  <si>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</si>
  <si>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</si>
  <si>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</si>
  <si>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</si>
  <si>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</si>
  <si>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Impulsor Fondo de Inversión Cerrado</t>
  </si>
  <si>
    <t>Cuotas de Participación Impulsor FIC</t>
  </si>
  <si>
    <t>Inclusión Empresarial Fondo de inversión Cerrado, con abreviación IE-FIC</t>
  </si>
  <si>
    <t>BAf-</t>
  </si>
  <si>
    <t>MSC Estratégico Fondo de Inversión Cerrado</t>
  </si>
  <si>
    <t>Cuotas de Participación MSC Estratégico FIC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</si>
  <si>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</si>
  <si>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</si>
  <si>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</si>
  <si>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</si>
  <si>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</si>
  <si>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</si>
  <si>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</si>
  <si>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</si>
  <si>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</si>
  <si>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</si>
  <si>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</si>
  <si>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</si>
  <si>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</si>
  <si>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</si>
  <si>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</si>
  <si>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>Crecer Bolivianos - Fondo Mutuo Mediano Plazo</t>
  </si>
  <si>
    <t>Futuro Asegurado Fondo de Inversión Abierto de Largo Plazo</t>
  </si>
  <si>
    <t>A2.bolp</t>
  </si>
  <si>
    <t>Mercantil Fondo Mutuo - Mediano Plazo</t>
  </si>
  <si>
    <t>Previsor Fondo Mutuo Largo Plazo</t>
  </si>
  <si>
    <t>Prossimo - Fondo de Inversión Abierto - Corto Plazo</t>
  </si>
  <si>
    <t>Superior Fondo Mutuo Mediano Plazo</t>
  </si>
  <si>
    <t>Bonos Subordinados BCP – Emisión II</t>
  </si>
  <si>
    <t>Bonos Banco FIE 2 - Emisión 1</t>
  </si>
  <si>
    <t>Bonos Banco FIE 2 - Emisión 2</t>
  </si>
  <si>
    <t>Bonos Subordinados Banco FIE 3</t>
  </si>
  <si>
    <t>Bonos Subordinados Banco FIE 4</t>
  </si>
  <si>
    <t>Bonos Subordinados ECOFUTURO 2 - Emisión 2</t>
  </si>
  <si>
    <t>Bonos SOFIA I – Emisión 1</t>
  </si>
  <si>
    <t>Bonos SOFIA I - Emisión 2</t>
  </si>
  <si>
    <t>Bonos NUTRIOIL I - Emisión 1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</si>
  <si>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</si>
  <si>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</si>
  <si>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</si>
  <si>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</si>
  <si>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</si>
  <si>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PREMIER </t>
  </si>
  <si>
    <t xml:space="preserve">CAP FIC </t>
  </si>
  <si>
    <t xml:space="preserve">AGROPERATIVO </t>
  </si>
  <si>
    <t xml:space="preserve">K12 FIC </t>
  </si>
  <si>
    <t>NR00391801</t>
  </si>
  <si>
    <t>NR00391802</t>
  </si>
  <si>
    <t>NR00391804</t>
  </si>
  <si>
    <t>NR00391806</t>
  </si>
  <si>
    <t>NR00391807</t>
  </si>
  <si>
    <t xml:space="preserve">Credibolsa S.A. Agencia de Bolsa    </t>
  </si>
  <si>
    <t>ASFI/DSVSC-ED-BEC-004/2018</t>
  </si>
  <si>
    <t>BEC-3-N1U-18</t>
  </si>
  <si>
    <t>Bonos Banco Mercantil Santa Cruz - Emisión 1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</si>
  <si>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</si>
  <si>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</si>
  <si>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</si>
  <si>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</si>
  <si>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</si>
  <si>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</si>
  <si>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</si>
  <si>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</si>
  <si>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Patrimonio Autónomo CRESPAL - BDP ST 035</t>
  </si>
  <si>
    <t>Valores de Titularización CRECER - BDP ST 036</t>
  </si>
  <si>
    <t>Valores de Titularización CRECER IFD - BDP ST 037</t>
  </si>
  <si>
    <t>ASFI/DSVSC-ED-TYS-001/2018</t>
  </si>
  <si>
    <t>TYS-PB2-E1U</t>
  </si>
  <si>
    <t>ASFI/DSVSC-ED-TYS-002/2018</t>
  </si>
  <si>
    <t>TYS-PB2-E2U</t>
  </si>
  <si>
    <t>CCC</t>
  </si>
  <si>
    <t>Ba-</t>
  </si>
  <si>
    <t>US$ 1700000.000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</si>
  <si>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</si>
  <si>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</si>
  <si>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</si>
  <si>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</si>
  <si>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</si>
  <si>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Crecimiento USD.</t>
  </si>
  <si>
    <t>Crecimiento Bs.</t>
  </si>
  <si>
    <t>Previsor Fondo Mutuo</t>
  </si>
  <si>
    <t>BSP</t>
  </si>
  <si>
    <t>CBO</t>
  </si>
  <si>
    <t>FDO</t>
  </si>
  <si>
    <t>PFM</t>
  </si>
  <si>
    <t>Sembrar Exportador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</si>
  <si>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</si>
  <si>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</si>
  <si>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</si>
  <si>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</si>
  <si>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Bonos Subordinados Banco BISA – Emisión 2</t>
  </si>
  <si>
    <t>Bonos Banco Fortaleza</t>
  </si>
  <si>
    <t>Bonos Subordinados Banco Fortaleza - Emisión 1</t>
  </si>
  <si>
    <t>Bonos Subordinados Banco Fortaleza - Emisión 2</t>
  </si>
  <si>
    <t>Bonos Banco FIE 2-Emisión 3</t>
  </si>
  <si>
    <t>ASFI/DSVSC-RED-FIE-008/2018</t>
  </si>
  <si>
    <t>FIE-2-N1A-18</t>
  </si>
  <si>
    <t>FIE-2-N1B-18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</si>
  <si>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</si>
  <si>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</si>
  <si>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</si>
  <si>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</si>
  <si>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</si>
  <si>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</si>
  <si>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 Emisión 4</t>
  </si>
  <si>
    <t>Bonos COBEE IV - Emisión 3</t>
  </si>
  <si>
    <t>Bonos COBEE IV - Emisión 4</t>
  </si>
  <si>
    <t>Bonos COBEE IV - Emisión 5</t>
  </si>
  <si>
    <t>Banco Pyme Eco Futuro S.A.</t>
  </si>
  <si>
    <t>Bonos FANCESA IV - Emisión 1</t>
  </si>
  <si>
    <t>Bonos FANCESA IV - Emisión 2</t>
  </si>
  <si>
    <t>Bonos GAS &amp; ELECTRICIDAD - Emisión 2</t>
  </si>
  <si>
    <t>ASFI/DSVSC-ED-MLP-007/2018</t>
  </si>
  <si>
    <t>MLP-1-N1U-18</t>
  </si>
  <si>
    <t>Bonos IOL II - Emisión 1</t>
  </si>
  <si>
    <t>Bonos ISA - Emisión 1</t>
  </si>
  <si>
    <t>Bonos TELECEL II - Emisión 1</t>
  </si>
  <si>
    <t>Bonos TELECEL II - Emisión 3</t>
  </si>
  <si>
    <t>ASFI/DSVSC-ED-TYS-006/2018</t>
  </si>
  <si>
    <t>TYS-PB2-E3U</t>
  </si>
  <si>
    <t>AESA Ratings S.A. Calificadora de Riesgo</t>
  </si>
  <si>
    <t>FUBODE IFD</t>
  </si>
  <si>
    <t>Crediseguros S.A. Seguros Generales</t>
  </si>
  <si>
    <t>Bonos Subordinados ECOFUTURO 3</t>
  </si>
  <si>
    <t>Patrimonio Autónomo Microcrédito IFD - BDP ST 025</t>
  </si>
  <si>
    <t>ACTIVO UNION BS Fondo de Inversión Abierto - Largo Plazo</t>
  </si>
  <si>
    <t>MSC PRODUCTIVO Fondo de Inversión Cerrado</t>
  </si>
  <si>
    <t>MDS</t>
  </si>
  <si>
    <t>CTM</t>
  </si>
  <si>
    <t>BMS</t>
  </si>
  <si>
    <t xml:space="preserve">+ Beneficio Fondo Mutuo Mediano Plazo </t>
  </si>
  <si>
    <t>MERCANTIL Fondo Mutuo</t>
  </si>
  <si>
    <t>BEN</t>
  </si>
  <si>
    <t>PREMIER</t>
  </si>
  <si>
    <t>+ BENEFICO</t>
  </si>
  <si>
    <t>Dinero Unión Mediano</t>
  </si>
  <si>
    <t>N/A No aplicable</t>
  </si>
  <si>
    <t xml:space="preserve">HORIZONTE </t>
  </si>
  <si>
    <t>OTROS PASIVOS A LARGO PLAZO</t>
  </si>
  <si>
    <t xml:space="preserve">Abril </t>
  </si>
  <si>
    <t xml:space="preserve">Mayo </t>
  </si>
  <si>
    <t>Junio</t>
  </si>
  <si>
    <t xml:space="preserve">Banco de Desarrollo Productivo S.A.M. </t>
  </si>
  <si>
    <t xml:space="preserve">Banco Pyme de la Comunidad S.A. </t>
  </si>
  <si>
    <t>Patrimonio Autónomo Microcrédito IFD - BDP ST 032</t>
  </si>
  <si>
    <t>Patrimonio Autónomo Microcrédito IFD - BDP ST 034</t>
  </si>
  <si>
    <t>Patrimonio Autónomo Microcrédito IFD - BDP ST 036</t>
  </si>
  <si>
    <t>Bonos Participativos emitidos por pequeñas y medianas empresas (PYMES)</t>
  </si>
  <si>
    <t>Clinica Metropolitana de las Americas S.A.</t>
  </si>
  <si>
    <t xml:space="preserve">Madisa Mayoreo y Distribución </t>
  </si>
  <si>
    <t>SEMBRAR Micro capital</t>
  </si>
  <si>
    <t xml:space="preserve">CREDIFONDO GARANTIZA-B </t>
  </si>
  <si>
    <t xml:space="preserve">CREDIFONDO GARANTIZA-A </t>
  </si>
  <si>
    <t>AL 30 DE SEPTIEMBRE DE 2018</t>
  </si>
  <si>
    <t>SEPTIEMBRE DE  2018</t>
  </si>
  <si>
    <t>AL  30  DE  SEPTIEMBRE  DE  2018</t>
  </si>
  <si>
    <t>DENOMINACIÓN   DE  LA  EMISIÓN</t>
  </si>
  <si>
    <t>Bonos Subordiandos BANCO BISA-EMISIÓN 3</t>
  </si>
  <si>
    <t>ASFI/DSVSC-ED-BIS-011/2018</t>
  </si>
  <si>
    <t>BIS-1-N1U-18</t>
  </si>
  <si>
    <t>Bonos Subordinados BANCO BISA – EMISIÓN 2</t>
  </si>
  <si>
    <t>NR00261832</t>
  </si>
  <si>
    <t>NR00261836</t>
  </si>
  <si>
    <t>NR00391832</t>
  </si>
  <si>
    <t>NR00391834</t>
  </si>
  <si>
    <t>NR00391836</t>
  </si>
  <si>
    <t>BONOS SUBORDINADOS BCP – EMISIÓN II</t>
  </si>
  <si>
    <t>BONOS SUBORDINADOS BEC II-EMISIÓN 3</t>
  </si>
  <si>
    <t>BONOS BANCO FORTALEZA</t>
  </si>
  <si>
    <t>Bonos Subordinados BANCO FORTALEZA - EMISIÓN 1</t>
  </si>
  <si>
    <t>Bonos Subordinados BANCO FORTALEZA - Emisión 2</t>
  </si>
  <si>
    <t>BONOS BANCO MERCANTIL SANTA CRUZ - EMISIÓN 1</t>
  </si>
  <si>
    <t>Bonos BANCO MERCANTIL SANTA CRUZ-EMISIÓN 5</t>
  </si>
  <si>
    <t>BONOS SUBORDINADOS BANCO MERCANTIL SANTA CRUZ – EMISIÓN 1</t>
  </si>
  <si>
    <t>BONOS SUBORDINADOS BANCO MERCANTIL SANTA CRUZ – EMISIÓN 2</t>
  </si>
  <si>
    <t>Bonos BANCO FIE 2 - Emisión 1</t>
  </si>
  <si>
    <t>Bonos BANCO FIE 2 - Emisión 2</t>
  </si>
  <si>
    <t>BONOS SUBORDINADOS BANCO FIE 3</t>
  </si>
  <si>
    <t>Bonos Subordinados BANCO FIE 4</t>
  </si>
  <si>
    <t>Bonos BISA LEASING III - EMISION 1</t>
  </si>
  <si>
    <t>BONOS BISA LEASING IV - EMISION 1</t>
  </si>
  <si>
    <t>BONOS BISA LEASING IV - EMISION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</si>
  <si>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</si>
  <si>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</si>
  <si>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</si>
  <si>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</si>
  <si>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Emision 3</t>
  </si>
  <si>
    <t>BONOS COBEE IV - EMISION 4</t>
  </si>
  <si>
    <t>BONOS COBEE IV - EMISIÓN 5</t>
  </si>
  <si>
    <t>BONOS INTI V - EMISIÓN 1</t>
  </si>
  <si>
    <t>BONOS SUBORDINADOS ECOFUTURO 2 - EMISION 2</t>
  </si>
  <si>
    <t>BONOS SUBORDINADOS ECOFUTURO 3</t>
  </si>
  <si>
    <t>BONOS EQUIPETROL-EMISIÓN 1</t>
  </si>
  <si>
    <t>BONOS EQUIPETROL-EMISIÓN 2</t>
  </si>
  <si>
    <t>BONOS FANCESA IV - EMISIÓN 1</t>
  </si>
  <si>
    <t>Bonos FANCESA IV - EMISIÓN 2</t>
  </si>
  <si>
    <t>Bonos Fortaleza Leasing - Emisión I</t>
  </si>
  <si>
    <t>ASFI/DSV-ED-FLE-008/2014</t>
  </si>
  <si>
    <t>FLE-1-N1B-14</t>
  </si>
  <si>
    <t>FLE-1-N1C-14</t>
  </si>
  <si>
    <t>BONOS GAS &amp; ELECTRICIDAD - EMISIÓN 2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</si>
  <si>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</si>
  <si>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</si>
  <si>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</si>
  <si>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</si>
  <si>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</si>
  <si>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BONOS MUNICIPALES GAMLP - EMISIÓN 1</t>
  </si>
  <si>
    <t>BONOS SOFIA I – EMISIÓN 1</t>
  </si>
  <si>
    <t>SOF-1-N1X-14</t>
  </si>
  <si>
    <t>BONOS SOFIA I - EMISION 2</t>
  </si>
  <si>
    <t>BONOS IOL II - Emisión 1</t>
  </si>
  <si>
    <t>PAP-1-N2U-15Q</t>
  </si>
  <si>
    <t>BONOS MERINCO – EMISIÓN 4 DENTRO DEL PROGRAMA</t>
  </si>
  <si>
    <t>BONOS NUTRIOIL I - EMISION 1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</si>
  <si>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</si>
  <si>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</si>
  <si>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</si>
  <si>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</si>
  <si>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</si>
  <si>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</si>
  <si>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</si>
  <si>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</si>
  <si>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VALORES DE TITULARIZACIÓN CRECER - BDP ST 036</t>
  </si>
  <si>
    <t>VALORES DE TITULARIZACIÓN CRECER IFD - BDP ST 037</t>
  </si>
  <si>
    <t>BONOS PILAT I – EMISIÓN 1</t>
  </si>
  <si>
    <t>BONOS PILAT I – EMISIÓN 2</t>
  </si>
  <si>
    <t>BONOS PILAT I - EMISIÓN 3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</si>
  <si>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</si>
  <si>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</si>
  <si>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</si>
  <si>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</si>
  <si>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</si>
  <si>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II-EMISIÓN 2</t>
  </si>
  <si>
    <t>BONOS SOBOCE VII - EMISIÓN 1</t>
  </si>
  <si>
    <t>BONOS TELECEL II - EMISION 1</t>
  </si>
  <si>
    <t>BONOS TELECEL II - EMISIÓN 3</t>
  </si>
  <si>
    <t>Bonos TELECEL II-EMISIÓN 2</t>
  </si>
  <si>
    <t>Bonos Toyosa I - Emisión 2</t>
  </si>
  <si>
    <t>BONOS TOYOSA I - Emisión 3</t>
  </si>
  <si>
    <t>BONOS TOYOSA II - EMISIÓN 1</t>
  </si>
  <si>
    <t>BONOS TOYOSA II - EMISIÓN 2</t>
  </si>
  <si>
    <t>ASFI/DSVSC-ED-TYS-009/2018</t>
  </si>
  <si>
    <t>TYS-PB2-E4U</t>
  </si>
  <si>
    <t>TOYOSA III - EMISIÓN 1</t>
  </si>
  <si>
    <t>Bonos Subordinados Banco BISA - Emisión 1</t>
  </si>
  <si>
    <t>Bonos Subordinados BEC II - Emisión 2</t>
  </si>
  <si>
    <t>Bonos Subordinados BEC II - Emisión 3</t>
  </si>
  <si>
    <t>Bonos Subordinados BEC III -  Emisión 3</t>
  </si>
  <si>
    <t>Bonos Banco Mercantil Santa Cruz - Emisión 5</t>
  </si>
  <si>
    <t>Bonos Subordinados Banco Mercatil Santa Cruz – Emisión 1</t>
  </si>
  <si>
    <t>Bonos Subordinados Banco Mercatil Santa Cruz – Emisión 2</t>
  </si>
  <si>
    <t>Bonos INTI IV - Emisión 1</t>
  </si>
  <si>
    <t>BONOS INTI V - Emisión 1</t>
  </si>
  <si>
    <t>Bonos Subordinados ECOFUTURO</t>
  </si>
  <si>
    <t>Bonos EQUIPETROL- Emisión 1</t>
  </si>
  <si>
    <t>Bonos EQUIPETROL- Emisión 2</t>
  </si>
  <si>
    <t xml:space="preserve">No fue colocada </t>
  </si>
  <si>
    <t xml:space="preserve">Credibolsa S.A. Agencia de Bolsa         </t>
  </si>
  <si>
    <t xml:space="preserve">Credibolsa S.A. Agencia de Bolsa     </t>
  </si>
  <si>
    <t>Bonos MUNICIPALES GAMLP - EMISIÓN 1</t>
  </si>
  <si>
    <t>Bonos ISA - Emisión 2</t>
  </si>
  <si>
    <t>Bonos NUTRIOIL II - Emisión 1</t>
  </si>
  <si>
    <t>Bonos MERINCO – Emisión 4 DENTRO DEL PROGRAMA</t>
  </si>
  <si>
    <t>BONOS PILAT I – Emisión 1</t>
  </si>
  <si>
    <t>BONOS PILAT I – Emisión 2</t>
  </si>
  <si>
    <t>BONOS PILAT I - Emisión 3</t>
  </si>
  <si>
    <t>Bonos TELECEL II - Emisión 2</t>
  </si>
  <si>
    <t>Bonos Subordiandos Banco BISA - Emisión 3</t>
  </si>
  <si>
    <t>Bonos Prolega I - Emisión 6</t>
  </si>
  <si>
    <t>Bonos Prolega I - Emisión 5</t>
  </si>
  <si>
    <t>Bonos Prolega I - Emisión 4</t>
  </si>
  <si>
    <t>Bonos Prolega I – Emisión 3</t>
  </si>
  <si>
    <t>Bonos Prolega II - Emisión 1</t>
  </si>
  <si>
    <t>Bonos Prolega II - Emisión 3</t>
  </si>
  <si>
    <t>Bonos Prolega II- Emisión 2</t>
  </si>
  <si>
    <t>Bonos Soboce VII - Emisión 1</t>
  </si>
  <si>
    <t>Bonos Toyosa I - Emisión 3</t>
  </si>
  <si>
    <t>Bonos Toyosa II - Emisión 1</t>
  </si>
  <si>
    <t>Bonos Toyosa II - Emisión 2</t>
  </si>
  <si>
    <t>Pagarés Bursátiles Toyosa II - Emisión 1</t>
  </si>
  <si>
    <t>Pagarés Bursátiles Toyosa II - Emisión 2</t>
  </si>
  <si>
    <t>Pagarés Bursátiles Toyosa II - Emisión 3</t>
  </si>
  <si>
    <t>Pagarés Bursátiles Toyosa II - Emisión 4</t>
  </si>
  <si>
    <t>Toyosa III - Emisión 1</t>
  </si>
  <si>
    <t>Bancos de Desarrollo Productivo</t>
  </si>
  <si>
    <t xml:space="preserve">Cooperativa de Ahorro y Crédito Abierta Jesús Nazareno R. L.                                                                                                                                            </t>
  </si>
  <si>
    <t>UNIBienes Seguros y Reaseguros Patrimoniales S.A.</t>
  </si>
  <si>
    <t>A-</t>
  </si>
  <si>
    <t>Crediseguro S.A. Seguros Personales</t>
  </si>
  <si>
    <t>BANCOS DE DESARROLLO PRODUCTIVO</t>
  </si>
  <si>
    <t>Bonos Banco Ganadero-Emisión 1</t>
  </si>
  <si>
    <t>Bonos Subordinados BancoSol 2 - Emisión 2</t>
  </si>
  <si>
    <t>D</t>
  </si>
  <si>
    <t>BDD</t>
  </si>
  <si>
    <t>EQUIPO PETROLERO SOCIEDAD ANÓNIMA (EQUIPETROL S.A.)</t>
  </si>
  <si>
    <t>Bs 75000000.000</t>
  </si>
  <si>
    <t>PAGARÉS BURSÁTILES TOYOSA II</t>
  </si>
  <si>
    <t>Valores de Titularización CRECER IFD - BDP ST 041</t>
  </si>
  <si>
    <t>Bs 51000000.000</t>
  </si>
  <si>
    <t>Valores de Titularización CRECER IFD - BDP ST 043</t>
  </si>
  <si>
    <t>Bs 20000000.000</t>
  </si>
  <si>
    <t>Bs 19600000.000</t>
  </si>
  <si>
    <t>Bs 20600000.000</t>
  </si>
  <si>
    <t>Bs 21900000.000</t>
  </si>
  <si>
    <t>Bs 23200000.000</t>
  </si>
  <si>
    <t>Bs 24700000.000</t>
  </si>
  <si>
    <t>Sociedad Anónima</t>
  </si>
  <si>
    <t>Diverso Import-Export Fondo de Inversión Cerrado</t>
  </si>
  <si>
    <t>Cuotas de Participación DIV-FIC</t>
  </si>
  <si>
    <t>MSC Expansión Fondo de Inversión Cerrado</t>
  </si>
  <si>
    <t>Cuotas de Participación MSC Expansión FIC</t>
  </si>
  <si>
    <t>Renta Activa Fondo de Inversión Abierto Corto Plazo</t>
  </si>
  <si>
    <t>Patrimonio Autónomo Microcrédito IFD - BDP ST 041</t>
  </si>
  <si>
    <t>Patrimonio Autónomo Microcrédito IFD - BDP ST 043</t>
  </si>
  <si>
    <t>Patrimonio Autónomo Microcrédito IFD - BDP ST 037</t>
  </si>
  <si>
    <t>Fortaleza Disponible Fondo de Inversión Abierto Corto Plazo</t>
  </si>
  <si>
    <t>Fortaleza Planifica Fondo de Inversión Abierto Largo Plazo</t>
  </si>
  <si>
    <t>Global Fondo de Inversión Cerrado</t>
  </si>
  <si>
    <t>Global UNION $US Fondo de Inversión Abierto Largo Plazo</t>
  </si>
  <si>
    <t>Empresas Mineras Metálicas y No Metálicas</t>
  </si>
  <si>
    <t>SMI</t>
  </si>
  <si>
    <t>AL  30  DE SEPTIEMBRE DE  2018</t>
  </si>
  <si>
    <t>ICT</t>
  </si>
  <si>
    <t>AL 30 DE SEPTIEMBRE DE  2018</t>
  </si>
  <si>
    <t>AL  30 DE SEPTIEMBRE DE 2018</t>
  </si>
  <si>
    <t>AL  30 DE SEPTIEMBRE DE  2018</t>
  </si>
  <si>
    <t>Bonos Participativos emitidos por Pequeñas y Medianas Empresas (PyMES)</t>
  </si>
  <si>
    <t>Unidad de Fomento a la Vivienda</t>
  </si>
  <si>
    <t>FUB</t>
  </si>
  <si>
    <t xml:space="preserve">Unidad de Fomento a la Vivienda </t>
  </si>
  <si>
    <t>FUTURO ASEGURADO</t>
  </si>
  <si>
    <t>FORTALEZA POTENCIA BOLIVIANOS</t>
  </si>
  <si>
    <t>RENTA MIXTA INTERNACIONAL</t>
  </si>
  <si>
    <t>FORTALEZA PORVENIR</t>
  </si>
  <si>
    <t xml:space="preserve">ACTIVO UNIÓN BS </t>
  </si>
  <si>
    <t xml:space="preserve">GLOBAL UNIÓN $US. </t>
  </si>
  <si>
    <t>CRECIMIENTO BS.</t>
  </si>
  <si>
    <t>CRECIMIENTO USD.</t>
  </si>
  <si>
    <t>CRECER BOLIVIANOS</t>
  </si>
  <si>
    <t>AL  30  DE  SEPTIEMBRE DE  2018</t>
  </si>
  <si>
    <t xml:space="preserve">SANTA CRUZ INVESTMENTS </t>
  </si>
  <si>
    <t>AL  30  DE  SEPTIEMBTRE  DE  2018</t>
  </si>
  <si>
    <t>AL  30  DE SEPTIEMBRE DE 2018</t>
  </si>
  <si>
    <t>OBLIGACIONES POR OPERACIONES BURSÁTILES A CORTO PLAZO</t>
  </si>
  <si>
    <t>(En miles de Bolivianos)</t>
  </si>
  <si>
    <t>Julio</t>
  </si>
  <si>
    <t>Agosto</t>
  </si>
  <si>
    <t>Septiembre</t>
  </si>
  <si>
    <t xml:space="preserve">Banco Pyme ECOFUTURO S.A. </t>
  </si>
  <si>
    <t xml:space="preserve">Banco Fassil S.A. </t>
  </si>
  <si>
    <t>INVERSIONES A CORTO PLAZO EN VALORES SIN OFERTA PÚBLICA</t>
  </si>
  <si>
    <t>BALANCE GENERAL DE LAS EMPRESAS DE COMERCIO, MINERÍA, ACTIVIDADES INMOBILIARIAS Y OTROS SERVICIOS FINANCIEROS</t>
  </si>
  <si>
    <t>ESTADO DE GANANCIAS Y  PÉRDIDAS DE LAS EMPRESAS DE COMERCIO, MINERÍA, ACTIVIDADES INMOBILIARIAS Y OTROS SERVICIOS FINANCIEROS</t>
  </si>
  <si>
    <t>INDICADORES FINANCIEROS DE LAS EMPRESAS DE COMERCIO, MINERÍA, ACTIVIDADES INMOBILIARIAS Y OTROS SERVICIOS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</si>
</sst>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_-* #,##0_-;\-* #,##0_-;_-* \-??_-;_-@_-"/>
    <numFmt numFmtId="184" formatCode="mm"/>
    <numFmt numFmtId="185" formatCode="d\.m\.yy"/>
    <numFmt numFmtId="186" formatCode="_-* #,##0.00_-;\-* #,##0.00_-;_-* &quot;-&quot;??_-;_-@_-"/>
    <numFmt numFmtId="187" formatCode="\A\C\C"/>
    <numFmt numFmtId="188" formatCode="bbbb"/>
    <numFmt numFmtId="189" formatCode="bb\L\P"/>
    <numFmt numFmtId="190" formatCode="\L\i\q\u\ide\z\ yy\ \O\t\r\os"/>
    <numFmt numFmtId="191" formatCode="_ * #,##0_ ;_ * \-#,##0_ ;_ * \-??_ ;_ @_ "/>
    <numFmt numFmtId="192" formatCode="_(* #,##0.0_);_(* \(#,##0.0\);_(* \-??_);_(@_)"/>
    <numFmt numFmtId="193" formatCode="_(* #,##0_);_(* \(#,##0\);_(* &quot;-&quot;??_);_(@_)"/>
    <numFmt numFmtId="194" formatCode="_-* #,##0_-;\-* #,##0_-;_-* &quot;-&quot;??_-;_-@_-"/>
    <numFmt numFmtId="195" formatCode="dd/mm/yyyy;@"/>
    <numFmt numFmtId="196" formatCode="_(* #,##0.000_);_(* \(#,##0.000\);_(* \-??_);_(@_)"/>
    <numFmt numFmtId="197" formatCode="#,##0.0000"/>
    <numFmt numFmtId="198" formatCode="_-* #,##0\ _€_-;\-* #,##0\ _€_-;_-* &quot;-&quot;??\ _€_-;_-@_-"/>
    <numFmt numFmtId="199" formatCode="0.0000%"/>
    <numFmt numFmtId="200" formatCode="\ \L\i\q\u\ide\z\ yy\ \O\t\r\os\ "/>
    <numFmt numFmtId="201" formatCode="dd\-mmm\-yy"/>
    <numFmt numFmtId="202" formatCode="bbms"/>
    <numFmt numFmtId="203" formatCode="#,##0.00000000000000000"/>
    <numFmt numFmtId="204" formatCode="bb\Ts"/>
    <numFmt numFmtId="205" formatCode="\C\U\P"/>
    <numFmt numFmtId="206" formatCode="d\P\F"/>
    <numFmt numFmtId="207" formatCode="\V\Td"/>
    <numFmt numFmtId="208" formatCode="\T\o\t\a\l\ General"/>
    <numFmt numFmtId="209" formatCode="\T\O\T\A\L"/>
    <numFmt numFmtId="210" formatCode="_ * #,##0.00_ ;_ * \-#,##0.00_ ;_ * &quot;-&quot;??_ ;_ @_ "/>
  </numFmts>
  <fonts count="1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6"/>
      <name val="Arial"/>
      <family val="2"/>
    </font>
    <font>
      <sz val="7"/>
      <color indexed="8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4"/>
      <color rgb="FF545454"/>
      <name val="Arial"/>
      <family val="2"/>
    </font>
    <font>
      <sz val="9"/>
      <color theme="1"/>
      <name val="Calibri"/>
      <family val="2"/>
      <scheme val="minor"/>
    </font>
    <font>
      <b/>
      <sz val="11"/>
      <color rgb="FFF4F4F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sz val="10"/>
      <name val="Tahoma"/>
      <family val="2"/>
    </font>
    <font>
      <sz val="11"/>
      <color indexed="8"/>
      <name val="Times New Roman"/>
      <family val="1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6"/>
      <color rgb="FFF4F4F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b/>
      <sz val="10"/>
      <color rgb="FF000000"/>
      <name val="Calibri"/>
      <family val="2"/>
      <scheme val="minor"/>
    </font>
    <font>
      <b/>
      <sz val="18"/>
      <color rgb="FFF4F4F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rgb="FF848484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979FAD"/>
      </patternFill>
    </fill>
    <fill>
      <patternFill patternType="solid">
        <fgColor theme="0"/>
        <bgColor indexed="5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88">
    <xf numFmtId="0" fontId="0" fillId="0" borderId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83" fillId="26" borderId="0" applyNumberFormat="0" applyBorder="0" applyAlignment="0" applyProtection="0"/>
    <xf numFmtId="185" fontId="38" fillId="0" borderId="0" applyFill="0" applyBorder="0" applyAlignment="0"/>
    <xf numFmtId="0" fontId="84" fillId="27" borderId="33" applyNumberFormat="0" applyAlignment="0" applyProtection="0"/>
    <xf numFmtId="0" fontId="85" fillId="28" borderId="34" applyNumberFormat="0" applyAlignment="0" applyProtection="0"/>
    <xf numFmtId="0" fontId="86" fillId="0" borderId="35" applyNumberFormat="0" applyFill="0" applyAlignment="0" applyProtection="0"/>
    <xf numFmtId="173" fontId="36" fillId="0" borderId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43" fontId="36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6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6" fillId="0" borderId="0" applyFill="0" applyBorder="0" applyAlignment="0" applyProtection="0"/>
    <xf numFmtId="0" fontId="39" fillId="0" borderId="0" applyNumberFormat="0" applyAlignment="0">
      <alignment horizontal="left"/>
    </xf>
    <xf numFmtId="0" fontId="87" fillId="0" borderId="36" applyNumberFormat="0" applyFill="0" applyAlignment="0" applyProtection="0"/>
    <xf numFmtId="0" fontId="8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40" fillId="0" borderId="0" applyNumberFormat="0" applyAlignment="0">
      <alignment horizontal="left"/>
    </xf>
    <xf numFmtId="0" fontId="89" fillId="35" borderId="33" applyNumberFormat="0" applyAlignment="0" applyProtection="0"/>
    <xf numFmtId="164" fontId="36" fillId="0" borderId="0" applyFill="0" applyBorder="0" applyAlignment="0" applyProtection="0"/>
    <xf numFmtId="38" fontId="35" fillId="3" borderId="0" applyNumberFormat="0" applyBorder="0" applyAlignment="0" applyProtection="0"/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0" fillId="36" borderId="0" applyNumberFormat="0" applyBorder="0" applyAlignment="0" applyProtection="0"/>
    <xf numFmtId="10" fontId="35" fillId="4" borderId="3" applyNumberFormat="0" applyBorder="0" applyAlignment="0" applyProtection="0"/>
    <xf numFmtId="167" fontId="36" fillId="0" borderId="0" applyFill="0" applyBorder="0" applyAlignment="0" applyProtection="0"/>
    <xf numFmtId="168" fontId="36" fillId="0" borderId="0" applyFill="0" applyBorder="0" applyAlignment="0" applyProtection="0"/>
    <xf numFmtId="173" fontId="36" fillId="0" borderId="0" applyFill="0" applyBorder="0" applyAlignment="0" applyProtection="0"/>
    <xf numFmtId="41" fontId="36" fillId="0" borderId="0" applyFont="0" applyFill="0" applyBorder="0" applyAlignment="0" applyProtection="0"/>
    <xf numFmtId="41" fontId="81" fillId="0" borderId="0" applyFont="0" applyFill="0" applyBorder="0" applyAlignment="0" applyProtection="0"/>
    <xf numFmtId="173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7" fontId="36" fillId="0" borderId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36" fillId="0" borderId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65" fontId="36" fillId="0" borderId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0" fontId="91" fillId="37" borderId="0" applyNumberFormat="0" applyBorder="0" applyAlignment="0" applyProtection="0"/>
    <xf numFmtId="0" fontId="3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6" fillId="0" borderId="0"/>
    <xf numFmtId="0" fontId="36" fillId="0" borderId="0"/>
    <xf numFmtId="37" fontId="38" fillId="0" borderId="0"/>
    <xf numFmtId="0" fontId="36" fillId="0" borderId="0"/>
    <xf numFmtId="0" fontId="81" fillId="0" borderId="0"/>
    <xf numFmtId="0" fontId="36" fillId="0" borderId="0"/>
    <xf numFmtId="0" fontId="36" fillId="0" borderId="0"/>
    <xf numFmtId="0" fontId="36" fillId="0" borderId="0"/>
    <xf numFmtId="0" fontId="81" fillId="0" borderId="0"/>
    <xf numFmtId="0" fontId="81" fillId="0" borderId="0"/>
    <xf numFmtId="0" fontId="3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1" fillId="0" borderId="0"/>
    <xf numFmtId="0" fontId="61" fillId="0" borderId="0"/>
    <xf numFmtId="0" fontId="61" fillId="0" borderId="0"/>
    <xf numFmtId="0" fontId="31" fillId="0" borderId="0"/>
    <xf numFmtId="0" fontId="81" fillId="38" borderId="37" applyNumberFormat="0" applyFont="0" applyAlignment="0" applyProtection="0"/>
    <xf numFmtId="0" fontId="81" fillId="38" borderId="37" applyNumberFormat="0" applyFont="0" applyAlignment="0" applyProtection="0"/>
    <xf numFmtId="10" fontId="3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81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81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6" fillId="0" borderId="0" applyFill="0" applyBorder="0" applyAlignment="0" applyProtection="0"/>
    <xf numFmtId="9" fontId="81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14" fontId="41" fillId="0" borderId="0" applyNumberFormat="0" applyFill="0" applyBorder="0" applyAlignment="0" applyProtection="0">
      <alignment horizontal="left"/>
    </xf>
    <xf numFmtId="0" fontId="92" fillId="27" borderId="38" applyNumberFormat="0" applyAlignment="0" applyProtection="0"/>
    <xf numFmtId="40" fontId="42" fillId="0" borderId="0" applyBorder="0">
      <alignment horizontal="right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0" borderId="36" applyNumberFormat="0" applyFill="0" applyAlignment="0" applyProtection="0"/>
    <xf numFmtId="0" fontId="96" fillId="0" borderId="39" applyNumberFormat="0" applyFill="0" applyAlignment="0" applyProtection="0"/>
    <xf numFmtId="0" fontId="88" fillId="0" borderId="40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41" applyNumberFormat="0" applyFill="0" applyAlignment="0" applyProtection="0"/>
    <xf numFmtId="0" fontId="81" fillId="0" borderId="0"/>
    <xf numFmtId="0" fontId="81" fillId="0" borderId="0"/>
    <xf numFmtId="0" fontId="81" fillId="0" borderId="0"/>
    <xf numFmtId="0" fontId="30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38" borderId="37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1" fontId="30" fillId="0" borderId="0" applyFont="0" applyFill="0" applyBorder="0" applyAlignment="0" applyProtection="0"/>
    <xf numFmtId="0" fontId="30" fillId="0" borderId="0"/>
    <xf numFmtId="0" fontId="29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1" fontId="29" fillId="0" borderId="0" applyFont="0" applyFill="0" applyBorder="0" applyAlignment="0" applyProtection="0"/>
    <xf numFmtId="0" fontId="29" fillId="38" borderId="37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3" fillId="26" borderId="0" applyNumberFormat="0" applyBorder="0" applyAlignment="0" applyProtection="0"/>
    <xf numFmtId="43" fontId="31" fillId="0" borderId="0" applyFont="0" applyFill="0" applyBorder="0" applyAlignment="0" applyProtection="0"/>
    <xf numFmtId="0" fontId="27" fillId="38" borderId="37" applyNumberFormat="0" applyFont="0" applyAlignment="0" applyProtection="0"/>
    <xf numFmtId="0" fontId="26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38" borderId="3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38" borderId="37" applyNumberFormat="0" applyFont="0" applyAlignment="0" applyProtection="0"/>
    <xf numFmtId="0" fontId="25" fillId="38" borderId="3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4" fillId="0" borderId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38" borderId="37" applyNumberFormat="0" applyFont="0" applyAlignment="0" applyProtection="0"/>
    <xf numFmtId="9" fontId="24" fillId="0" borderId="0" applyFont="0" applyFill="0" applyBorder="0" applyAlignment="0" applyProtection="0"/>
    <xf numFmtId="0" fontId="23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38" borderId="3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3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62" borderId="0" applyNumberFormat="0" applyBorder="0" applyAlignment="0" applyProtection="0"/>
    <xf numFmtId="0" fontId="22" fillId="6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82" fillId="55" borderId="0" applyNumberFormat="0" applyBorder="0" applyAlignment="0" applyProtection="0"/>
    <xf numFmtId="0" fontId="82" fillId="57" borderId="0" applyNumberFormat="0" applyBorder="0" applyAlignment="0" applyProtection="0"/>
    <xf numFmtId="0" fontId="82" fillId="59" borderId="0" applyNumberFormat="0" applyBorder="0" applyAlignment="0" applyProtection="0"/>
    <xf numFmtId="0" fontId="82" fillId="61" borderId="0" applyNumberFormat="0" applyBorder="0" applyAlignment="0" applyProtection="0"/>
    <xf numFmtId="0" fontId="82" fillId="63" borderId="0" applyNumberFormat="0" applyBorder="0" applyAlignment="0" applyProtection="0"/>
    <xf numFmtId="0" fontId="82" fillId="6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33" applyNumberFormat="0" applyAlignment="0" applyProtection="0"/>
    <xf numFmtId="0" fontId="85" fillId="28" borderId="34" applyNumberFormat="0" applyAlignment="0" applyProtection="0"/>
    <xf numFmtId="0" fontId="86" fillId="0" borderId="35" applyNumberFormat="0" applyFill="0" applyAlignment="0" applyProtection="0"/>
    <xf numFmtId="0" fontId="22" fillId="0" borderId="0"/>
    <xf numFmtId="41" fontId="22" fillId="0" borderId="0" applyFont="0" applyFill="0" applyBorder="0" applyAlignment="0" applyProtection="0"/>
    <xf numFmtId="0" fontId="22" fillId="38" borderId="37" applyNumberFormat="0" applyFont="0" applyAlignment="0" applyProtection="0"/>
    <xf numFmtId="0" fontId="22" fillId="38" borderId="37" applyNumberFormat="0" applyFont="0" applyAlignment="0" applyProtection="0"/>
    <xf numFmtId="0" fontId="22" fillId="0" borderId="0"/>
    <xf numFmtId="9" fontId="2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82" fillId="2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60" borderId="0" applyNumberFormat="0" applyBorder="0" applyAlignment="0" applyProtection="0"/>
    <xf numFmtId="0" fontId="22" fillId="0" borderId="0"/>
    <xf numFmtId="0" fontId="82" fillId="30" borderId="0" applyNumberFormat="0" applyBorder="0" applyAlignment="0" applyProtection="0"/>
    <xf numFmtId="0" fontId="22" fillId="0" borderId="0"/>
    <xf numFmtId="0" fontId="22" fillId="58" borderId="0" applyNumberFormat="0" applyBorder="0" applyAlignment="0" applyProtection="0"/>
    <xf numFmtId="0" fontId="22" fillId="0" borderId="0"/>
    <xf numFmtId="0" fontId="82" fillId="31" borderId="0" applyNumberFormat="0" applyBorder="0" applyAlignment="0" applyProtection="0"/>
    <xf numFmtId="0" fontId="22" fillId="0" borderId="0"/>
    <xf numFmtId="0" fontId="22" fillId="56" borderId="0" applyNumberFormat="0" applyBorder="0" applyAlignment="0" applyProtection="0"/>
    <xf numFmtId="0" fontId="22" fillId="0" borderId="0"/>
    <xf numFmtId="0" fontId="82" fillId="32" borderId="0" applyNumberFormat="0" applyBorder="0" applyAlignment="0" applyProtection="0"/>
    <xf numFmtId="0" fontId="22" fillId="0" borderId="0"/>
    <xf numFmtId="0" fontId="22" fillId="54" borderId="0" applyNumberFormat="0" applyBorder="0" applyAlignment="0" applyProtection="0"/>
    <xf numFmtId="0" fontId="22" fillId="0" borderId="0"/>
    <xf numFmtId="0" fontId="82" fillId="33" borderId="0" applyNumberFormat="0" applyBorder="0" applyAlignment="0" applyProtection="0"/>
    <xf numFmtId="0" fontId="22" fillId="0" borderId="0"/>
    <xf numFmtId="0" fontId="22" fillId="0" borderId="0"/>
    <xf numFmtId="0" fontId="82" fillId="3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89" fillId="35" borderId="33" applyNumberFormat="0" applyAlignment="0" applyProtection="0"/>
    <xf numFmtId="0" fontId="22" fillId="0" borderId="0"/>
    <xf numFmtId="0" fontId="22" fillId="0" borderId="0"/>
    <xf numFmtId="0" fontId="90" fillId="3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38" borderId="37" applyNumberFormat="0" applyFont="0" applyAlignment="0" applyProtection="0"/>
    <xf numFmtId="0" fontId="22" fillId="0" borderId="0"/>
    <xf numFmtId="0" fontId="92" fillId="27" borderId="3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0" borderId="36" applyNumberFormat="0" applyFill="0" applyAlignment="0" applyProtection="0"/>
    <xf numFmtId="0" fontId="96" fillId="0" borderId="39" applyNumberFormat="0" applyFill="0" applyAlignment="0" applyProtection="0"/>
    <xf numFmtId="0" fontId="88" fillId="0" borderId="71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38" borderId="37" applyNumberFormat="0" applyFont="0" applyAlignment="0" applyProtection="0"/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3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38" borderId="3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1" fillId="0" borderId="0"/>
    <xf numFmtId="9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38" borderId="37" applyNumberFormat="0" applyFont="0" applyAlignment="0" applyProtection="0"/>
    <xf numFmtId="0" fontId="18" fillId="38" borderId="37" applyNumberFormat="0" applyFon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38" borderId="37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1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0" fontId="16" fillId="38" borderId="37" applyNumberFormat="0" applyFont="0" applyAlignment="0" applyProtection="0"/>
    <xf numFmtId="9" fontId="16" fillId="0" borderId="0" applyFont="0" applyFill="0" applyBorder="0" applyAlignment="0" applyProtection="0"/>
    <xf numFmtId="0" fontId="61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38" borderId="37" applyNumberFormat="0" applyFont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8" borderId="37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38" borderId="37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1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1" fontId="9" fillId="0" borderId="0" applyFont="0" applyFill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36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4" fillId="27" borderId="33" applyNumberFormat="0" applyAlignment="0" applyProtection="0"/>
    <xf numFmtId="0" fontId="85" fillId="28" borderId="34" applyNumberFormat="0" applyAlignment="0" applyProtection="0"/>
    <xf numFmtId="0" fontId="86" fillId="0" borderId="35" applyNumberFormat="0" applyFill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7" fillId="0" borderId="36" applyNumberFormat="0" applyFill="0" applyAlignment="0" applyProtection="0"/>
    <xf numFmtId="0" fontId="88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43" fontId="9" fillId="0" borderId="0" applyFont="0" applyFill="0" applyBorder="0" applyAlignment="0" applyProtection="0"/>
    <xf numFmtId="0" fontId="89" fillId="35" borderId="33" applyNumberFormat="0" applyAlignment="0" applyProtection="0"/>
    <xf numFmtId="0" fontId="90" fillId="36" borderId="0" applyNumberFormat="0" applyBorder="0" applyAlignment="0" applyProtection="0"/>
    <xf numFmtId="167" fontId="36" fillId="0" borderId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8" borderId="37" applyNumberFormat="0" applyFont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ill="0" applyBorder="0" applyAlignment="0" applyProtection="0"/>
    <xf numFmtId="9" fontId="9" fillId="0" borderId="0" applyFont="0" applyFill="0" applyBorder="0" applyAlignment="0" applyProtection="0"/>
    <xf numFmtId="0" fontId="92" fillId="27" borderId="3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88" fillId="0" borderId="4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1" fontId="9" fillId="0" borderId="0" applyFont="0" applyFill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37" applyNumberFormat="0" applyFont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3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38" borderId="37" applyNumberFormat="0" applyFont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2" borderId="0" applyNumberFormat="0" applyBorder="0" applyAlignment="0" applyProtection="0"/>
    <xf numFmtId="0" fontId="9" fillId="6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9" fillId="38" borderId="37" applyNumberFormat="0" applyFont="0" applyAlignment="0" applyProtection="0"/>
    <xf numFmtId="0" fontId="9" fillId="38" borderId="3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0" borderId="0" applyNumberFormat="0" applyBorder="0" applyAlignment="0" applyProtection="0"/>
    <xf numFmtId="0" fontId="9" fillId="0" borderId="0"/>
    <xf numFmtId="0" fontId="9" fillId="0" borderId="0"/>
    <xf numFmtId="0" fontId="9" fillId="58" borderId="0" applyNumberFormat="0" applyBorder="0" applyAlignment="0" applyProtection="0"/>
    <xf numFmtId="0" fontId="9" fillId="0" borderId="0"/>
    <xf numFmtId="0" fontId="9" fillId="0" borderId="0"/>
    <xf numFmtId="0" fontId="9" fillId="56" borderId="0" applyNumberFormat="0" applyBorder="0" applyAlignment="0" applyProtection="0"/>
    <xf numFmtId="0" fontId="9" fillId="0" borderId="0"/>
    <xf numFmtId="0" fontId="9" fillId="0" borderId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8" borderId="37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8" borderId="37" applyNumberFormat="0" applyFont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38" borderId="37" applyNumberFormat="0" applyFont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36" fillId="0" borderId="0" applyFont="0" applyFill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8" borderId="37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37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8" borderId="37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37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3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167" fontId="36" fillId="0" borderId="0" applyFill="0" applyBorder="0" applyAlignment="0" applyProtection="0"/>
    <xf numFmtId="167" fontId="36" fillId="0" borderId="0" applyFill="0" applyBorder="0" applyAlignment="0" applyProtection="0"/>
    <xf numFmtId="0" fontId="36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0"/>
    <xf numFmtId="167" fontId="36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37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38" borderId="37" applyNumberFormat="0" applyFont="0" applyAlignment="0" applyProtection="0"/>
    <xf numFmtId="0" fontId="5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8" borderId="3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37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1" fillId="0" borderId="0" applyFont="0" applyFill="0" applyBorder="0" applyAlignment="0" applyProtection="0"/>
    <xf numFmtId="0" fontId="3" fillId="38" borderId="37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8" borderId="3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1" fillId="38" borderId="37" applyNumberFormat="0" applyFont="0" applyAlignment="0" applyProtection="0"/>
    <xf numFmtId="0" fontId="88" fillId="0" borderId="40" applyNumberFormat="0" applyFill="0" applyAlignment="0" applyProtection="0"/>
    <xf numFmtId="0" fontId="1" fillId="0" borderId="0"/>
    <xf numFmtId="210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7" fontId="36" fillId="0" borderId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6" fillId="0" borderId="0" applyFill="0" applyBorder="0" applyAlignment="0" applyProtection="0"/>
    <xf numFmtId="165" fontId="36" fillId="0" borderId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ill="0" applyBorder="0" applyAlignment="0" applyProtection="0"/>
    <xf numFmtId="9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37" applyNumberFormat="0" applyFont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2" fillId="55" borderId="0" applyNumberFormat="0" applyBorder="0" applyAlignment="0" applyProtection="0"/>
    <xf numFmtId="0" fontId="82" fillId="57" borderId="0" applyNumberFormat="0" applyBorder="0" applyAlignment="0" applyProtection="0"/>
    <xf numFmtId="0" fontId="82" fillId="59" borderId="0" applyNumberFormat="0" applyBorder="0" applyAlignment="0" applyProtection="0"/>
    <xf numFmtId="0" fontId="82" fillId="61" borderId="0" applyNumberFormat="0" applyBorder="0" applyAlignment="0" applyProtection="0"/>
    <xf numFmtId="0" fontId="82" fillId="63" borderId="0" applyNumberFormat="0" applyBorder="0" applyAlignment="0" applyProtection="0"/>
    <xf numFmtId="0" fontId="82" fillId="65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38" borderId="3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88" fillId="0" borderId="7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37" applyNumberFormat="0" applyFont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37" applyNumberFormat="0" applyFont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37" applyNumberFormat="0" applyFont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38" borderId="37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37" applyNumberFormat="0" applyFont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8" borderId="37" applyNumberFormat="0" applyFont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3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</cellStyleXfs>
  <cellXfs count="1838">
    <xf numFmtId="0" fontId="0" fillId="0" borderId="0" xfId="0"/>
    <xf numFmtId="0" fontId="32" fillId="0" borderId="0" xfId="0" applyFont="1" applyAlignment="1"/>
    <xf numFmtId="0" fontId="33" fillId="0" borderId="0" xfId="88" applyNumberFormat="1" applyFont="1" applyFill="1" applyBorder="1" applyAlignment="1" applyProtection="1">
      <alignment horizontal="justify"/>
    </xf>
    <xf numFmtId="0" fontId="32" fillId="0" borderId="0" xfId="0" applyFont="1" applyFill="1" applyAlignment="1"/>
    <xf numFmtId="0" fontId="32" fillId="0" borderId="0" xfId="0" applyFont="1" applyFill="1" applyBorder="1" applyAlignment="1"/>
    <xf numFmtId="0" fontId="0" fillId="0" borderId="0" xfId="0" applyFill="1" applyBorder="1"/>
    <xf numFmtId="0" fontId="32" fillId="39" borderId="0" xfId="0" applyFont="1" applyFill="1" applyAlignment="1"/>
    <xf numFmtId="0" fontId="33" fillId="39" borderId="0" xfId="88" applyNumberFormat="1" applyFont="1" applyFill="1" applyBorder="1" applyAlignment="1" applyProtection="1">
      <alignment horizontal="justify"/>
    </xf>
    <xf numFmtId="0" fontId="33" fillId="0" borderId="0" xfId="88"/>
    <xf numFmtId="0" fontId="99" fillId="39" borderId="0" xfId="0" applyFont="1" applyFill="1" applyAlignment="1">
      <alignment horizontal="center"/>
    </xf>
    <xf numFmtId="0" fontId="100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01" fillId="0" borderId="0" xfId="0" applyFont="1" applyBorder="1"/>
    <xf numFmtId="0" fontId="102" fillId="39" borderId="0" xfId="0" applyFont="1" applyFill="1" applyAlignment="1">
      <alignment horizontal="center"/>
    </xf>
    <xf numFmtId="0" fontId="31" fillId="0" borderId="0" xfId="300"/>
    <xf numFmtId="0" fontId="31" fillId="0" borderId="0" xfId="300" applyAlignment="1">
      <alignment vertical="center"/>
    </xf>
    <xf numFmtId="0" fontId="35" fillId="5" borderId="0" xfId="0" applyFont="1" applyFill="1" applyBorder="1"/>
    <xf numFmtId="0" fontId="35" fillId="0" borderId="0" xfId="0" applyFont="1" applyFill="1" applyBorder="1"/>
    <xf numFmtId="0" fontId="35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35" fillId="0" borderId="0" xfId="0" applyFont="1" applyFill="1"/>
    <xf numFmtId="0" fontId="58" fillId="0" borderId="0" xfId="0" applyFont="1" applyFill="1" applyBorder="1"/>
    <xf numFmtId="169" fontId="35" fillId="0" borderId="0" xfId="98" applyFont="1" applyFill="1" applyBorder="1" applyAlignment="1" applyProtection="1"/>
    <xf numFmtId="171" fontId="60" fillId="0" borderId="0" xfId="27" applyNumberFormat="1" applyFont="1" applyFill="1" applyBorder="1" applyAlignment="1" applyProtection="1">
      <alignment vertical="center" wrapText="1"/>
    </xf>
    <xf numFmtId="0" fontId="103" fillId="0" borderId="0" xfId="0" applyFont="1"/>
    <xf numFmtId="3" fontId="35" fillId="0" borderId="0" xfId="98" applyNumberFormat="1" applyFont="1" applyFill="1" applyBorder="1" applyAlignment="1" applyProtection="1">
      <alignment horizontal="left" vertical="center" wrapText="1"/>
    </xf>
    <xf numFmtId="3" fontId="60" fillId="40" borderId="0" xfId="98" applyNumberFormat="1" applyFont="1" applyFill="1" applyBorder="1" applyAlignment="1" applyProtection="1">
      <alignment horizontal="left" wrapText="1"/>
    </xf>
    <xf numFmtId="3" fontId="60" fillId="40" borderId="0" xfId="98" applyNumberFormat="1" applyFont="1" applyFill="1" applyBorder="1" applyAlignment="1" applyProtection="1">
      <alignment wrapText="1"/>
    </xf>
    <xf numFmtId="169" fontId="35" fillId="0" borderId="0" xfId="98" applyFont="1" applyFill="1" applyBorder="1" applyAlignment="1" applyProtection="1">
      <alignment horizontal="left"/>
    </xf>
    <xf numFmtId="0" fontId="54" fillId="0" borderId="0" xfId="0" applyFont="1"/>
    <xf numFmtId="3" fontId="35" fillId="0" borderId="0" xfId="98" applyNumberFormat="1" applyFont="1" applyFill="1" applyBorder="1" applyAlignment="1" applyProtection="1">
      <alignment horizontal="left" wrapText="1"/>
    </xf>
    <xf numFmtId="169" fontId="60" fillId="0" borderId="0" xfId="98" applyFont="1" applyFill="1" applyBorder="1" applyAlignment="1" applyProtection="1">
      <alignment horizontal="left" wrapText="1"/>
    </xf>
    <xf numFmtId="0" fontId="104" fillId="41" borderId="5" xfId="0" applyFont="1" applyFill="1" applyBorder="1" applyAlignment="1">
      <alignment horizontal="center" vertical="center"/>
    </xf>
    <xf numFmtId="0" fontId="43" fillId="0" borderId="0" xfId="98" applyNumberFormat="1" applyFont="1" applyFill="1" applyBorder="1" applyAlignment="1" applyProtection="1"/>
    <xf numFmtId="0" fontId="43" fillId="0" borderId="0" xfId="98" applyNumberFormat="1" applyFont="1" applyFill="1" applyBorder="1" applyAlignment="1" applyProtection="1">
      <alignment horizontal="center"/>
    </xf>
    <xf numFmtId="0" fontId="52" fillId="0" borderId="0" xfId="98" applyNumberFormat="1" applyFont="1" applyFill="1" applyBorder="1" applyAlignment="1" applyProtection="1"/>
    <xf numFmtId="0" fontId="52" fillId="0" borderId="0" xfId="98" applyNumberFormat="1" applyFont="1" applyFill="1" applyBorder="1" applyAlignment="1" applyProtection="1">
      <alignment horizontal="center"/>
    </xf>
    <xf numFmtId="170" fontId="52" fillId="0" borderId="0" xfId="278" applyNumberFormat="1" applyFont="1" applyFill="1" applyBorder="1" applyAlignment="1"/>
    <xf numFmtId="170" fontId="52" fillId="0" borderId="0" xfId="278" applyNumberFormat="1" applyFont="1" applyFill="1" applyBorder="1" applyAlignment="1">
      <alignment horizontal="center"/>
    </xf>
    <xf numFmtId="169" fontId="54" fillId="0" borderId="0" xfId="99" applyFont="1" applyFill="1" applyBorder="1" applyAlignment="1" applyProtection="1"/>
    <xf numFmtId="169" fontId="60" fillId="0" borderId="0" xfId="99" applyFont="1" applyFill="1" applyBorder="1" applyAlignment="1" applyProtection="1">
      <alignment horizontal="right" wrapText="1"/>
    </xf>
    <xf numFmtId="3" fontId="60" fillId="0" borderId="0" xfId="99" applyNumberFormat="1" applyFont="1" applyFill="1" applyBorder="1" applyAlignment="1" applyProtection="1">
      <alignment horizontal="right" wrapText="1"/>
    </xf>
    <xf numFmtId="3" fontId="35" fillId="0" borderId="0" xfId="278" applyNumberFormat="1" applyFont="1" applyFill="1" applyBorder="1"/>
    <xf numFmtId="0" fontId="35" fillId="0" borderId="0" xfId="278" applyFont="1" applyFill="1"/>
    <xf numFmtId="0" fontId="54" fillId="0" borderId="0" xfId="99" applyNumberFormat="1" applyFont="1" applyFill="1" applyBorder="1" applyAlignment="1" applyProtection="1">
      <alignment horizontal="left"/>
    </xf>
    <xf numFmtId="0" fontId="36" fillId="0" borderId="0" xfId="278"/>
    <xf numFmtId="3" fontId="60" fillId="0" borderId="0" xfId="27" applyNumberFormat="1" applyFont="1" applyFill="1" applyBorder="1" applyAlignment="1" applyProtection="1">
      <alignment vertical="center" wrapText="1"/>
    </xf>
    <xf numFmtId="0" fontId="60" fillId="0" borderId="0" xfId="301" applyFont="1" applyFill="1" applyBorder="1" applyAlignment="1">
      <alignment horizontal="left" wrapText="1"/>
    </xf>
    <xf numFmtId="0" fontId="60" fillId="0" borderId="0" xfId="301" applyFont="1" applyFill="1" applyBorder="1" applyAlignment="1">
      <alignment horizontal="right" wrapText="1"/>
    </xf>
    <xf numFmtId="0" fontId="59" fillId="0" borderId="0" xfId="0" applyFont="1" applyFill="1" applyBorder="1" applyAlignment="1">
      <alignment horizontal="left"/>
    </xf>
    <xf numFmtId="174" fontId="60" fillId="0" borderId="0" xfId="27" applyNumberFormat="1" applyFont="1" applyFill="1" applyBorder="1" applyAlignment="1" applyProtection="1">
      <alignment vertical="center" wrapText="1"/>
    </xf>
    <xf numFmtId="171" fontId="53" fillId="0" borderId="0" xfId="27" applyNumberFormat="1" applyFont="1" applyFill="1" applyBorder="1" applyAlignment="1" applyProtection="1">
      <alignment vertical="center" wrapText="1"/>
    </xf>
    <xf numFmtId="174" fontId="53" fillId="0" borderId="0" xfId="27" applyNumberFormat="1" applyFont="1" applyFill="1" applyBorder="1" applyAlignment="1" applyProtection="1">
      <alignment vertical="center" wrapText="1"/>
    </xf>
    <xf numFmtId="0" fontId="59" fillId="0" borderId="0" xfId="0" applyFont="1" applyFill="1" applyBorder="1"/>
    <xf numFmtId="0" fontId="59" fillId="40" borderId="0" xfId="0" applyFont="1" applyFill="1" applyBorder="1"/>
    <xf numFmtId="174" fontId="60" fillId="0" borderId="0" xfId="27" applyNumberFormat="1" applyFont="1" applyFill="1" applyBorder="1" applyAlignment="1" applyProtection="1">
      <alignment horizontal="right" vertical="center" wrapText="1"/>
    </xf>
    <xf numFmtId="174" fontId="53" fillId="0" borderId="0" xfId="27" applyNumberFormat="1" applyFont="1" applyFill="1" applyBorder="1" applyAlignment="1" applyProtection="1">
      <alignment horizontal="right" vertical="center" wrapText="1"/>
    </xf>
    <xf numFmtId="172" fontId="59" fillId="40" borderId="0" xfId="0" applyNumberFormat="1" applyFont="1" applyFill="1" applyBorder="1" applyAlignment="1"/>
    <xf numFmtId="0" fontId="35" fillId="0" borderId="0" xfId="0" applyFont="1" applyFill="1" applyBorder="1" applyAlignment="1">
      <alignment horizontal="left"/>
    </xf>
    <xf numFmtId="0" fontId="105" fillId="41" borderId="0" xfId="0" applyFont="1" applyFill="1" applyBorder="1" applyAlignment="1">
      <alignment horizontal="center"/>
    </xf>
    <xf numFmtId="175" fontId="35" fillId="0" borderId="0" xfId="26" applyNumberFormat="1" applyFont="1" applyFill="1" applyBorder="1" applyAlignment="1" applyProtection="1"/>
    <xf numFmtId="0" fontId="0" fillId="0" borderId="0" xfId="0" applyFont="1"/>
    <xf numFmtId="0" fontId="106" fillId="41" borderId="6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/>
    </xf>
    <xf numFmtId="2" fontId="0" fillId="40" borderId="0" xfId="0" applyNumberFormat="1" applyFont="1" applyFill="1" applyBorder="1"/>
    <xf numFmtId="0" fontId="66" fillId="0" borderId="0" xfId="205" applyFont="1" applyFill="1" applyBorder="1"/>
    <xf numFmtId="0" fontId="32" fillId="0" borderId="0" xfId="205" applyFont="1" applyFill="1" applyBorder="1"/>
    <xf numFmtId="0" fontId="35" fillId="0" borderId="0" xfId="205" applyFont="1" applyFill="1" applyBorder="1"/>
    <xf numFmtId="10" fontId="35" fillId="40" borderId="0" xfId="205" applyNumberFormat="1" applyFont="1" applyFill="1" applyBorder="1" applyAlignment="1">
      <alignment horizontal="right" vertical="center" indent="2"/>
    </xf>
    <xf numFmtId="0" fontId="36" fillId="0" borderId="0" xfId="205" applyBorder="1"/>
    <xf numFmtId="0" fontId="35" fillId="0" borderId="0" xfId="205" applyFont="1" applyBorder="1"/>
    <xf numFmtId="0" fontId="54" fillId="0" borderId="0" xfId="205" applyFont="1"/>
    <xf numFmtId="0" fontId="81" fillId="0" borderId="0" xfId="205" applyFont="1"/>
    <xf numFmtId="0" fontId="104" fillId="41" borderId="0" xfId="205" applyFont="1" applyFill="1" applyBorder="1" applyAlignment="1">
      <alignment horizontal="left" vertical="center"/>
    </xf>
    <xf numFmtId="0" fontId="105" fillId="41" borderId="0" xfId="205" applyFont="1" applyFill="1" applyBorder="1" applyAlignment="1">
      <alignment horizontal="right" vertical="center" wrapText="1"/>
    </xf>
    <xf numFmtId="0" fontId="36" fillId="40" borderId="0" xfId="205" applyFont="1" applyFill="1" applyBorder="1"/>
    <xf numFmtId="183" fontId="36" fillId="40" borderId="0" xfId="110" applyNumberFormat="1" applyFont="1" applyFill="1" applyBorder="1" applyAlignment="1" applyProtection="1"/>
    <xf numFmtId="10" fontId="36" fillId="40" borderId="0" xfId="333" applyNumberFormat="1" applyFont="1" applyFill="1" applyBorder="1" applyAlignment="1" applyProtection="1"/>
    <xf numFmtId="0" fontId="81" fillId="0" borderId="0" xfId="205" applyFont="1" applyFill="1"/>
    <xf numFmtId="0" fontId="52" fillId="42" borderId="0" xfId="205" applyFont="1" applyFill="1" applyBorder="1" applyAlignment="1">
      <alignment horizontal="center"/>
    </xf>
    <xf numFmtId="171" fontId="0" fillId="0" borderId="0" xfId="0" applyNumberFormat="1"/>
    <xf numFmtId="0" fontId="54" fillId="0" borderId="0" xfId="245" applyFont="1" applyFill="1" applyBorder="1" applyAlignment="1">
      <alignment vertical="center"/>
    </xf>
    <xf numFmtId="174" fontId="54" fillId="0" borderId="0" xfId="312" applyNumberFormat="1" applyFont="1" applyFill="1" applyBorder="1" applyAlignment="1" applyProtection="1">
      <alignment horizontal="right" vertical="center"/>
    </xf>
    <xf numFmtId="174" fontId="54" fillId="0" borderId="0" xfId="312" applyNumberFormat="1" applyFont="1" applyFill="1" applyBorder="1" applyAlignment="1" applyProtection="1">
      <alignment horizontal="left" vertical="center"/>
    </xf>
    <xf numFmtId="4" fontId="107" fillId="6" borderId="0" xfId="312" applyNumberFormat="1" applyFont="1" applyFill="1" applyBorder="1" applyAlignment="1" applyProtection="1">
      <alignment horizontal="right" vertical="center"/>
    </xf>
    <xf numFmtId="0" fontId="108" fillId="0" borderId="0" xfId="88" applyFont="1"/>
    <xf numFmtId="10" fontId="81" fillId="0" borderId="0" xfId="307" applyNumberFormat="1" applyFont="1" applyFill="1" applyBorder="1" applyAlignment="1" applyProtection="1">
      <alignment horizontal="right"/>
    </xf>
    <xf numFmtId="175" fontId="59" fillId="40" borderId="0" xfId="26" applyNumberFormat="1" applyFont="1" applyFill="1" applyBorder="1" applyAlignment="1" applyProtection="1"/>
    <xf numFmtId="175" fontId="59" fillId="40" borderId="0" xfId="26" applyNumberFormat="1" applyFont="1" applyFill="1" applyBorder="1" applyAlignment="1" applyProtection="1">
      <alignment horizontal="center"/>
    </xf>
    <xf numFmtId="175" fontId="65" fillId="5" borderId="0" xfId="26" applyNumberFormat="1" applyFont="1" applyFill="1" applyBorder="1" applyAlignment="1" applyProtection="1"/>
    <xf numFmtId="4" fontId="109" fillId="40" borderId="0" xfId="26" applyNumberFormat="1" applyFont="1" applyFill="1" applyBorder="1" applyAlignment="1" applyProtection="1">
      <alignment horizontal="right" vertical="center" wrapText="1"/>
    </xf>
    <xf numFmtId="0" fontId="81" fillId="0" borderId="0" xfId="245" applyFill="1" applyAlignment="1">
      <alignment vertical="center"/>
    </xf>
    <xf numFmtId="175" fontId="110" fillId="41" borderId="0" xfId="26" applyNumberFormat="1" applyFont="1" applyFill="1" applyBorder="1" applyAlignment="1" applyProtection="1">
      <alignment horizontal="left" vertical="center" wrapText="1"/>
    </xf>
    <xf numFmtId="0" fontId="110" fillId="41" borderId="0" xfId="245" applyFont="1" applyFill="1" applyAlignment="1">
      <alignment horizontal="right" vertical="center"/>
    </xf>
    <xf numFmtId="174" fontId="54" fillId="6" borderId="0" xfId="312" applyNumberFormat="1" applyFont="1" applyFill="1" applyBorder="1" applyAlignment="1" applyProtection="1">
      <alignment horizontal="right" vertical="center"/>
    </xf>
    <xf numFmtId="174" fontId="54" fillId="6" borderId="0" xfId="312" applyNumberFormat="1" applyFont="1" applyFill="1" applyBorder="1" applyAlignment="1" applyProtection="1">
      <alignment horizontal="left" vertical="center"/>
    </xf>
    <xf numFmtId="4" fontId="54" fillId="6" borderId="0" xfId="312" applyNumberFormat="1" applyFont="1" applyFill="1" applyBorder="1" applyAlignment="1" applyProtection="1">
      <alignment horizontal="right" vertical="center"/>
    </xf>
    <xf numFmtId="0" fontId="70" fillId="0" borderId="0" xfId="245" applyFont="1" applyFill="1" applyBorder="1" applyAlignment="1">
      <alignment horizontal="left" vertical="center" wrapText="1"/>
    </xf>
    <xf numFmtId="0" fontId="54" fillId="0" borderId="0" xfId="245" applyFont="1" applyFill="1" applyBorder="1" applyAlignment="1"/>
    <xf numFmtId="10" fontId="36" fillId="40" borderId="0" xfId="307" applyNumberFormat="1" applyFont="1" applyFill="1" applyBorder="1" applyAlignment="1" applyProtection="1">
      <alignment horizontal="right"/>
    </xf>
    <xf numFmtId="2" fontId="36" fillId="40" borderId="0" xfId="307" applyNumberFormat="1" applyFont="1" applyFill="1" applyBorder="1" applyAlignment="1" applyProtection="1"/>
    <xf numFmtId="10" fontId="81" fillId="0" borderId="0" xfId="307" applyNumberFormat="1" applyFont="1" applyFill="1" applyBorder="1" applyAlignment="1" applyProtection="1"/>
    <xf numFmtId="0" fontId="81" fillId="0" borderId="0" xfId="245"/>
    <xf numFmtId="175" fontId="81" fillId="0" borderId="0" xfId="26" applyNumberFormat="1" applyFont="1" applyFill="1" applyBorder="1" applyAlignment="1" applyProtection="1">
      <alignment vertical="center"/>
    </xf>
    <xf numFmtId="9" fontId="59" fillId="40" borderId="0" xfId="307" applyFont="1" applyFill="1" applyBorder="1" applyAlignment="1" applyProtection="1"/>
    <xf numFmtId="3" fontId="0" fillId="0" borderId="0" xfId="0" applyNumberFormat="1"/>
    <xf numFmtId="0" fontId="35" fillId="0" borderId="0" xfId="0" applyFont="1" applyFill="1" applyBorder="1" applyAlignment="1">
      <alignment horizontal="center"/>
    </xf>
    <xf numFmtId="3" fontId="111" fillId="0" borderId="0" xfId="0" applyNumberFormat="1" applyFont="1"/>
    <xf numFmtId="0" fontId="63" fillId="0" borderId="0" xfId="0" applyFont="1" applyFill="1" applyBorder="1" applyAlignment="1">
      <alignment horizontal="center"/>
    </xf>
    <xf numFmtId="174" fontId="59" fillId="40" borderId="0" xfId="307" applyNumberFormat="1" applyFont="1" applyFill="1" applyBorder="1" applyAlignment="1" applyProtection="1"/>
    <xf numFmtId="174" fontId="59" fillId="40" borderId="0" xfId="307" applyNumberFormat="1" applyFont="1" applyFill="1" applyBorder="1" applyAlignment="1" applyProtection="1">
      <alignment horizontal="center"/>
    </xf>
    <xf numFmtId="175" fontId="35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34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111" fillId="0" borderId="0" xfId="0" applyFont="1"/>
    <xf numFmtId="9" fontId="59" fillId="0" borderId="0" xfId="307" applyFont="1" applyFill="1" applyBorder="1" applyAlignment="1" applyProtection="1"/>
    <xf numFmtId="174" fontId="59" fillId="0" borderId="0" xfId="0" applyNumberFormat="1" applyFont="1" applyFill="1" applyBorder="1" applyAlignment="1"/>
    <xf numFmtId="174" fontId="35" fillId="0" borderId="0" xfId="0" applyNumberFormat="1" applyFont="1" applyFill="1" applyBorder="1"/>
    <xf numFmtId="0" fontId="111" fillId="0" borderId="0" xfId="0" applyFont="1" applyFill="1"/>
    <xf numFmtId="174" fontId="0" fillId="0" borderId="0" xfId="0" applyNumberFormat="1" applyFill="1"/>
    <xf numFmtId="0" fontId="59" fillId="5" borderId="0" xfId="0" applyFont="1" applyFill="1" applyBorder="1" applyAlignment="1"/>
    <xf numFmtId="0" fontId="105" fillId="41" borderId="0" xfId="0" applyFont="1" applyFill="1" applyBorder="1" applyAlignment="1">
      <alignment horizontal="left" vertical="center"/>
    </xf>
    <xf numFmtId="43" fontId="35" fillId="0" borderId="0" xfId="0" applyNumberFormat="1" applyFont="1" applyFill="1" applyBorder="1"/>
    <xf numFmtId="0" fontId="0" fillId="5" borderId="0" xfId="0" applyFill="1"/>
    <xf numFmtId="0" fontId="0" fillId="5" borderId="0" xfId="0" applyFont="1" applyFill="1" applyBorder="1"/>
    <xf numFmtId="0" fontId="64" fillId="5" borderId="0" xfId="0" applyFont="1" applyFill="1" applyBorder="1" applyAlignment="1"/>
    <xf numFmtId="0" fontId="65" fillId="5" borderId="0" xfId="0" applyFont="1" applyFill="1" applyBorder="1"/>
    <xf numFmtId="0" fontId="67" fillId="0" borderId="0" xfId="0" applyFont="1" applyFill="1" applyAlignment="1">
      <alignment horizontal="left" vertical="top" wrapText="1"/>
    </xf>
    <xf numFmtId="0" fontId="64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8" fillId="0" borderId="0" xfId="0" applyFont="1" applyFill="1" applyAlignment="1">
      <alignment horizontal="left" vertical="top" wrapText="1"/>
    </xf>
    <xf numFmtId="0" fontId="64" fillId="40" borderId="0" xfId="0" applyFont="1" applyFill="1" applyBorder="1" applyAlignment="1">
      <alignment horizontal="left"/>
    </xf>
    <xf numFmtId="0" fontId="65" fillId="0" borderId="0" xfId="0" applyFont="1" applyFill="1"/>
    <xf numFmtId="175" fontId="81" fillId="0" borderId="0" xfId="26" applyNumberFormat="1" applyFont="1" applyFill="1" applyBorder="1" applyAlignment="1" applyProtection="1"/>
    <xf numFmtId="0" fontId="81" fillId="0" borderId="0" xfId="245" applyFill="1"/>
    <xf numFmtId="175" fontId="110" fillId="41" borderId="0" xfId="26" applyNumberFormat="1" applyFont="1" applyFill="1" applyBorder="1" applyAlignment="1" applyProtection="1">
      <alignment horizontal="left" wrapText="1"/>
    </xf>
    <xf numFmtId="175" fontId="110" fillId="41" borderId="0" xfId="26" applyNumberFormat="1" applyFont="1" applyFill="1" applyBorder="1" applyAlignment="1" applyProtection="1">
      <alignment horizontal="right" wrapText="1"/>
    </xf>
    <xf numFmtId="0" fontId="110" fillId="41" borderId="0" xfId="245" applyFont="1" applyFill="1" applyAlignment="1">
      <alignment horizontal="right"/>
    </xf>
    <xf numFmtId="0" fontId="44" fillId="40" borderId="0" xfId="245" applyFont="1" applyFill="1" applyBorder="1" applyAlignment="1">
      <alignment horizontal="left"/>
    </xf>
    <xf numFmtId="175" fontId="35" fillId="40" borderId="0" xfId="26" applyNumberFormat="1" applyFont="1" applyFill="1" applyBorder="1" applyAlignment="1" applyProtection="1">
      <alignment horizontal="center"/>
    </xf>
    <xf numFmtId="0" fontId="81" fillId="40" borderId="0" xfId="245" applyFont="1" applyFill="1"/>
    <xf numFmtId="0" fontId="69" fillId="40" borderId="0" xfId="245" applyFont="1" applyFill="1" applyAlignment="1">
      <alignment horizontal="left" vertical="top" wrapText="1"/>
    </xf>
    <xf numFmtId="168" fontId="61" fillId="40" borderId="0" xfId="26" applyNumberFormat="1" applyFont="1" applyFill="1" applyBorder="1" applyAlignment="1" applyProtection="1">
      <alignment horizontal="right" vertical="top" wrapText="1"/>
    </xf>
    <xf numFmtId="0" fontId="0" fillId="0" borderId="0" xfId="0" applyFont="1" applyFill="1" applyBorder="1" applyAlignment="1">
      <alignment horizontal="left"/>
    </xf>
    <xf numFmtId="0" fontId="112" fillId="39" borderId="0" xfId="0" applyFont="1" applyFill="1" applyAlignment="1">
      <alignment vertical="center"/>
    </xf>
    <xf numFmtId="0" fontId="112" fillId="39" borderId="0" xfId="0" applyFont="1" applyFill="1" applyAlignment="1">
      <alignment horizontal="center" vertical="center"/>
    </xf>
    <xf numFmtId="0" fontId="77" fillId="0" borderId="0" xfId="88" applyFont="1"/>
    <xf numFmtId="0" fontId="104" fillId="0" borderId="0" xfId="88" applyFont="1"/>
    <xf numFmtId="0" fontId="54" fillId="0" borderId="0" xfId="88" applyFont="1" applyAlignment="1"/>
    <xf numFmtId="0" fontId="54" fillId="0" borderId="0" xfId="88" applyFont="1"/>
    <xf numFmtId="2" fontId="35" fillId="0" borderId="0" xfId="0" applyNumberFormat="1" applyFont="1" applyBorder="1"/>
    <xf numFmtId="2" fontId="35" fillId="0" borderId="0" xfId="0" applyNumberFormat="1" applyFont="1" applyFill="1" applyBorder="1"/>
    <xf numFmtId="2" fontId="35" fillId="0" borderId="0" xfId="0" applyNumberFormat="1" applyFont="1" applyBorder="1" applyAlignment="1">
      <alignment horizontal="right"/>
    </xf>
    <xf numFmtId="2" fontId="54" fillId="0" borderId="0" xfId="0" applyNumberFormat="1" applyFont="1" applyBorder="1" applyAlignment="1">
      <alignment horizontal="right"/>
    </xf>
    <xf numFmtId="2" fontId="0" fillId="0" borderId="0" xfId="0" applyNumberFormat="1"/>
    <xf numFmtId="2" fontId="35" fillId="0" borderId="0" xfId="0" applyNumberFormat="1" applyFont="1" applyBorder="1" applyAlignment="1"/>
    <xf numFmtId="2" fontId="35" fillId="0" borderId="0" xfId="0" applyNumberFormat="1" applyFont="1" applyFill="1" applyBorder="1" applyAlignment="1"/>
    <xf numFmtId="43" fontId="81" fillId="0" borderId="0" xfId="27" applyFont="1" applyBorder="1"/>
    <xf numFmtId="43" fontId="35" fillId="0" borderId="0" xfId="27" applyFont="1" applyBorder="1" applyAlignment="1"/>
    <xf numFmtId="43" fontId="35" fillId="0" borderId="0" xfId="27" applyFont="1" applyFill="1" applyBorder="1" applyAlignment="1"/>
    <xf numFmtId="43" fontId="81" fillId="0" borderId="0" xfId="27" applyFont="1"/>
    <xf numFmtId="0" fontId="55" fillId="40" borderId="0" xfId="0" applyFont="1" applyFill="1" applyBorder="1" applyAlignment="1"/>
    <xf numFmtId="0" fontId="56" fillId="40" borderId="0" xfId="0" applyFont="1" applyFill="1" applyBorder="1" applyAlignment="1"/>
    <xf numFmtId="0" fontId="104" fillId="41" borderId="0" xfId="0" applyFont="1" applyFill="1" applyBorder="1" applyAlignment="1">
      <alignment horizontal="left"/>
    </xf>
    <xf numFmtId="172" fontId="104" fillId="41" borderId="0" xfId="0" applyNumberFormat="1" applyFont="1" applyFill="1" applyBorder="1" applyAlignment="1">
      <alignment horizontal="right"/>
    </xf>
    <xf numFmtId="0" fontId="53" fillId="0" borderId="0" xfId="301" applyFont="1" applyFill="1" applyBorder="1" applyAlignment="1">
      <alignment horizontal="left" wrapText="1"/>
    </xf>
    <xf numFmtId="0" fontId="105" fillId="0" borderId="0" xfId="0" applyFont="1"/>
    <xf numFmtId="168" fontId="59" fillId="40" borderId="0" xfId="26" applyNumberFormat="1" applyFont="1" applyFill="1" applyBorder="1" applyAlignment="1" applyProtection="1">
      <alignment horizontal="right" wrapText="1"/>
    </xf>
    <xf numFmtId="0" fontId="104" fillId="41" borderId="0" xfId="205" applyFont="1" applyFill="1" applyBorder="1" applyAlignment="1">
      <alignment horizontal="center" vertical="center"/>
    </xf>
    <xf numFmtId="0" fontId="56" fillId="0" borderId="0" xfId="0" applyFont="1" applyFill="1" applyBorder="1" applyAlignment="1"/>
    <xf numFmtId="0" fontId="113" fillId="44" borderId="0" xfId="0" applyFont="1" applyFill="1" applyAlignment="1">
      <alignment horizontal="center" wrapText="1"/>
    </xf>
    <xf numFmtId="0" fontId="53" fillId="43" borderId="0" xfId="0" applyFont="1" applyFill="1" applyBorder="1" applyAlignment="1">
      <alignment horizontal="left" vertical="center"/>
    </xf>
    <xf numFmtId="172" fontId="59" fillId="40" borderId="0" xfId="0" applyNumberFormat="1" applyFont="1" applyFill="1" applyBorder="1" applyAlignment="1">
      <alignment horizontal="center"/>
    </xf>
    <xf numFmtId="171" fontId="0" fillId="0" borderId="0" xfId="0" applyNumberFormat="1" applyFill="1"/>
    <xf numFmtId="3" fontId="53" fillId="40" borderId="0" xfId="302" applyNumberFormat="1" applyFont="1" applyFill="1" applyBorder="1" applyAlignment="1">
      <alignment wrapText="1"/>
    </xf>
    <xf numFmtId="3" fontId="60" fillId="40" borderId="0" xfId="99" applyNumberFormat="1" applyFont="1" applyFill="1" applyBorder="1" applyAlignment="1" applyProtection="1">
      <alignment wrapText="1"/>
    </xf>
    <xf numFmtId="171" fontId="36" fillId="0" borderId="0" xfId="92" applyNumberFormat="1"/>
    <xf numFmtId="171" fontId="35" fillId="0" borderId="0" xfId="0" applyNumberFormat="1" applyFont="1" applyFill="1" applyBorder="1"/>
    <xf numFmtId="14" fontId="104" fillId="45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81" fillId="0" borderId="0" xfId="245" applyNumberFormat="1"/>
    <xf numFmtId="167" fontId="36" fillId="0" borderId="0" xfId="92"/>
    <xf numFmtId="171" fontId="36" fillId="6" borderId="0" xfId="92" applyNumberFormat="1" applyFill="1" applyBorder="1" applyAlignment="1" applyProtection="1">
      <alignment horizontal="right" vertical="top"/>
    </xf>
    <xf numFmtId="171" fontId="36" fillId="0" borderId="0" xfId="92" applyNumberFormat="1" applyFill="1"/>
    <xf numFmtId="171" fontId="36" fillId="0" borderId="0" xfId="92" applyNumberFormat="1" applyFill="1" applyBorder="1" applyAlignment="1" applyProtection="1">
      <alignment horizontal="right" vertical="top"/>
    </xf>
    <xf numFmtId="171" fontId="81" fillId="0" borderId="0" xfId="245" applyNumberFormat="1"/>
    <xf numFmtId="171" fontId="36" fillId="0" borderId="0" xfId="92" applyNumberFormat="1" applyAlignment="1">
      <alignment horizontal="right" vertical="center"/>
    </xf>
    <xf numFmtId="171" fontId="65" fillId="0" borderId="0" xfId="92" applyNumberFormat="1" applyFont="1" applyFill="1" applyBorder="1" applyAlignment="1" applyProtection="1">
      <alignment horizontal="right" vertical="center"/>
    </xf>
    <xf numFmtId="184" fontId="36" fillId="0" borderId="0" xfId="205" applyNumberFormat="1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center" vertical="center"/>
    </xf>
    <xf numFmtId="172" fontId="104" fillId="41" borderId="0" xfId="0" applyNumberFormat="1" applyFont="1" applyFill="1" applyBorder="1" applyAlignment="1">
      <alignment horizontal="center"/>
    </xf>
    <xf numFmtId="171" fontId="53" fillId="46" borderId="0" xfId="27" applyNumberFormat="1" applyFont="1" applyFill="1" applyBorder="1" applyAlignment="1" applyProtection="1">
      <alignment vertical="center" wrapText="1"/>
    </xf>
    <xf numFmtId="0" fontId="104" fillId="41" borderId="0" xfId="0" applyFont="1" applyFill="1" applyBorder="1" applyAlignment="1">
      <alignment horizontal="center" vertical="center"/>
    </xf>
    <xf numFmtId="0" fontId="111" fillId="41" borderId="0" xfId="278" applyFont="1" applyFill="1" applyBorder="1" applyAlignment="1">
      <alignment horizontal="center" vertical="center"/>
    </xf>
    <xf numFmtId="0" fontId="111" fillId="0" borderId="0" xfId="278" applyFont="1" applyFill="1" applyBorder="1" applyAlignment="1">
      <alignment horizontal="right"/>
    </xf>
    <xf numFmtId="0" fontId="111" fillId="0" borderId="0" xfId="278" applyFont="1" applyFill="1" applyBorder="1" applyAlignment="1">
      <alignment horizontal="center"/>
    </xf>
    <xf numFmtId="3" fontId="105" fillId="0" borderId="0" xfId="0" applyNumberFormat="1" applyFont="1"/>
    <xf numFmtId="3" fontId="54" fillId="0" borderId="0" xfId="0" applyNumberFormat="1" applyFont="1"/>
    <xf numFmtId="3" fontId="53" fillId="0" borderId="0" xfId="27" applyNumberFormat="1" applyFont="1" applyFill="1" applyBorder="1" applyAlignment="1" applyProtection="1">
      <alignment vertical="center" wrapText="1"/>
    </xf>
    <xf numFmtId="172" fontId="104" fillId="41" borderId="0" xfId="0" applyNumberFormat="1" applyFont="1" applyFill="1" applyBorder="1" applyAlignment="1">
      <alignment horizontal="center"/>
    </xf>
    <xf numFmtId="3" fontId="109" fillId="0" borderId="0" xfId="94" applyNumberFormat="1" applyFont="1" applyFill="1" applyBorder="1" applyAlignment="1" applyProtection="1">
      <alignment horizontal="right" vertical="center"/>
    </xf>
    <xf numFmtId="0" fontId="106" fillId="41" borderId="0" xfId="205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5" fillId="7" borderId="0" xfId="205" applyFont="1" applyFill="1" applyAlignment="1">
      <alignment horizontal="center"/>
    </xf>
    <xf numFmtId="0" fontId="48" fillId="44" borderId="0" xfId="206" applyFont="1" applyFill="1" applyBorder="1" applyAlignment="1">
      <alignment horizontal="left" vertical="center"/>
    </xf>
    <xf numFmtId="0" fontId="78" fillId="0" borderId="0" xfId="206" applyFont="1" applyBorder="1"/>
    <xf numFmtId="194" fontId="46" fillId="0" borderId="0" xfId="111" applyNumberFormat="1" applyFont="1" applyBorder="1"/>
    <xf numFmtId="10" fontId="46" fillId="0" borderId="0" xfId="334" applyNumberFormat="1" applyFont="1" applyBorder="1"/>
    <xf numFmtId="0" fontId="114" fillId="0" borderId="0" xfId="0" applyFont="1"/>
    <xf numFmtId="172" fontId="104" fillId="41" borderId="0" xfId="0" applyNumberFormat="1" applyFont="1" applyFill="1" applyBorder="1" applyAlignment="1">
      <alignment horizontal="center"/>
    </xf>
    <xf numFmtId="3" fontId="67" fillId="0" borderId="0" xfId="302" applyNumberFormat="1" applyFont="1" applyFill="1" applyBorder="1" applyAlignment="1">
      <alignment wrapText="1"/>
    </xf>
    <xf numFmtId="3" fontId="67" fillId="0" borderId="0" xfId="302" applyNumberFormat="1" applyFont="1" applyFill="1" applyBorder="1" applyAlignment="1">
      <alignment horizontal="left" wrapText="1"/>
    </xf>
    <xf numFmtId="3" fontId="68" fillId="0" borderId="0" xfId="302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right"/>
    </xf>
    <xf numFmtId="0" fontId="0" fillId="40" borderId="0" xfId="0" applyFont="1" applyFill="1" applyBorder="1" applyAlignment="1"/>
    <xf numFmtId="4" fontId="35" fillId="40" borderId="0" xfId="0" applyNumberFormat="1" applyFont="1" applyFill="1" applyBorder="1" applyAlignment="1"/>
    <xf numFmtId="167" fontId="36" fillId="0" borderId="0" xfId="92" applyFill="1" applyBorder="1" applyAlignment="1" applyProtection="1">
      <alignment vertical="center" wrapText="1"/>
    </xf>
    <xf numFmtId="0" fontId="0" fillId="0" borderId="0" xfId="0" applyFill="1" applyBorder="1" applyAlignment="1">
      <alignment horizontal="left"/>
    </xf>
    <xf numFmtId="172" fontId="110" fillId="41" borderId="0" xfId="0" applyNumberFormat="1" applyFont="1" applyFill="1" applyBorder="1" applyAlignment="1">
      <alignment horizontal="left" vertical="center" wrapText="1"/>
    </xf>
    <xf numFmtId="0" fontId="54" fillId="4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72" fontId="104" fillId="41" borderId="0" xfId="0" applyNumberFormat="1" applyFont="1" applyFill="1" applyBorder="1" applyAlignment="1">
      <alignment horizontal="center"/>
    </xf>
    <xf numFmtId="0" fontId="50" fillId="43" borderId="0" xfId="303" applyFont="1" applyFill="1" applyBorder="1" applyAlignment="1">
      <alignment horizontal="center" vertical="center" wrapText="1"/>
    </xf>
    <xf numFmtId="170" fontId="43" fillId="0" borderId="0" xfId="0" applyNumberFormat="1" applyFont="1" applyFill="1" applyBorder="1" applyAlignment="1">
      <alignment vertical="center" wrapText="1"/>
    </xf>
    <xf numFmtId="170" fontId="43" fillId="0" borderId="0" xfId="0" applyNumberFormat="1" applyFont="1" applyFill="1" applyBorder="1" applyAlignment="1">
      <alignment wrapText="1"/>
    </xf>
    <xf numFmtId="169" fontId="43" fillId="0" borderId="0" xfId="98" applyFont="1" applyFill="1" applyBorder="1" applyAlignment="1" applyProtection="1"/>
    <xf numFmtId="0" fontId="53" fillId="40" borderId="0" xfId="302" applyFont="1" applyFill="1" applyBorder="1" applyAlignment="1">
      <alignment wrapText="1"/>
    </xf>
    <xf numFmtId="0" fontId="54" fillId="0" borderId="0" xfId="0" applyFont="1" applyFill="1"/>
    <xf numFmtId="3" fontId="60" fillId="0" borderId="0" xfId="99" applyNumberFormat="1" applyFont="1" applyFill="1" applyBorder="1" applyAlignment="1" applyProtection="1">
      <alignment wrapText="1"/>
    </xf>
    <xf numFmtId="172" fontId="104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/>
    </xf>
    <xf numFmtId="175" fontId="59" fillId="0" borderId="0" xfId="26" applyNumberFormat="1" applyFont="1" applyFill="1" applyBorder="1" applyAlignment="1" applyProtection="1">
      <alignment horizontal="right" wrapText="1"/>
    </xf>
    <xf numFmtId="0" fontId="60" fillId="0" borderId="0" xfId="0" applyFont="1" applyFill="1" applyBorder="1" applyAlignment="1">
      <alignment horizontal="left" vertical="top" wrapText="1"/>
    </xf>
    <xf numFmtId="167" fontId="36" fillId="0" borderId="0" xfId="92" applyFill="1" applyBorder="1" applyAlignment="1" applyProtection="1">
      <alignment horizontal="right" vertical="center"/>
    </xf>
    <xf numFmtId="172" fontId="104" fillId="41" borderId="0" xfId="0" applyNumberFormat="1" applyFont="1" applyFill="1" applyBorder="1" applyAlignment="1">
      <alignment horizontal="center"/>
    </xf>
    <xf numFmtId="0" fontId="50" fillId="43" borderId="0" xfId="303" applyFont="1" applyFill="1" applyBorder="1" applyAlignment="1">
      <alignment horizontal="center" vertical="center"/>
    </xf>
    <xf numFmtId="43" fontId="0" fillId="0" borderId="0" xfId="0" applyNumberFormat="1"/>
    <xf numFmtId="196" fontId="36" fillId="0" borderId="0" xfId="92" applyNumberFormat="1"/>
    <xf numFmtId="0" fontId="81" fillId="0" borderId="0" xfId="129"/>
    <xf numFmtId="0" fontId="81" fillId="0" borderId="0" xfId="129" applyFill="1"/>
    <xf numFmtId="0" fontId="81" fillId="0" borderId="0" xfId="129" applyFont="1" applyFill="1"/>
    <xf numFmtId="0" fontId="35" fillId="0" borderId="0" xfId="129" applyFont="1" applyFill="1" applyBorder="1" applyAlignment="1">
      <alignment vertical="center"/>
    </xf>
    <xf numFmtId="175" fontId="35" fillId="0" borderId="0" xfId="96" applyNumberFormat="1" applyFont="1" applyFill="1" applyBorder="1" applyAlignment="1" applyProtection="1"/>
    <xf numFmtId="0" fontId="82" fillId="0" borderId="0" xfId="129" applyFont="1"/>
    <xf numFmtId="0" fontId="104" fillId="41" borderId="0" xfId="129" applyFont="1" applyFill="1" applyBorder="1" applyAlignment="1">
      <alignment horizontal="left" vertical="center"/>
    </xf>
    <xf numFmtId="0" fontId="103" fillId="48" borderId="0" xfId="129" applyFont="1" applyFill="1"/>
    <xf numFmtId="0" fontId="35" fillId="0" borderId="0" xfId="129" applyFont="1" applyFill="1" applyBorder="1" applyAlignment="1">
      <alignment vertical="center" wrapText="1"/>
    </xf>
    <xf numFmtId="0" fontId="60" fillId="0" borderId="0" xfId="129" applyFont="1" applyFill="1" applyAlignment="1">
      <alignment horizontal="left" wrapText="1"/>
    </xf>
    <xf numFmtId="0" fontId="59" fillId="0" borderId="0" xfId="129" applyFont="1" applyFill="1" applyBorder="1" applyAlignment="1">
      <alignment horizontal="left" vertical="center"/>
    </xf>
    <xf numFmtId="3" fontId="59" fillId="0" borderId="0" xfId="129" applyNumberFormat="1" applyFont="1" applyFill="1" applyBorder="1" applyAlignment="1">
      <alignment vertical="center"/>
    </xf>
    <xf numFmtId="0" fontId="35" fillId="0" borderId="0" xfId="129" applyFont="1" applyFill="1" applyBorder="1"/>
    <xf numFmtId="0" fontId="81" fillId="0" borderId="0" xfId="129" applyFill="1" applyBorder="1"/>
    <xf numFmtId="10" fontId="81" fillId="0" borderId="0" xfId="129" applyNumberFormat="1" applyFill="1" applyBorder="1"/>
    <xf numFmtId="0" fontId="59" fillId="0" borderId="0" xfId="129" applyFont="1" applyFill="1" applyBorder="1" applyAlignment="1">
      <alignment horizontal="center" vertical="center"/>
    </xf>
    <xf numFmtId="3" fontId="59" fillId="0" borderId="0" xfId="129" applyNumberFormat="1" applyFont="1" applyFill="1" applyBorder="1" applyAlignment="1">
      <alignment horizontal="right" vertical="center"/>
    </xf>
    <xf numFmtId="0" fontId="103" fillId="0" borderId="0" xfId="129" applyFont="1"/>
    <xf numFmtId="0" fontId="54" fillId="0" borderId="0" xfId="129" applyFont="1" applyFill="1" applyBorder="1"/>
    <xf numFmtId="0" fontId="54" fillId="0" borderId="0" xfId="129" applyFont="1" applyFill="1" applyBorder="1" applyAlignment="1"/>
    <xf numFmtId="0" fontId="71" fillId="0" borderId="0" xfId="129" applyFont="1" applyFill="1" applyBorder="1"/>
    <xf numFmtId="179" fontId="59" fillId="0" borderId="0" xfId="129" applyNumberFormat="1" applyFont="1" applyFill="1" applyBorder="1" applyAlignment="1">
      <alignment horizontal="right" vertical="center"/>
    </xf>
    <xf numFmtId="179" fontId="59" fillId="0" borderId="0" xfId="129" applyNumberFormat="1" applyFont="1" applyFill="1" applyBorder="1" applyAlignment="1">
      <alignment vertical="center"/>
    </xf>
    <xf numFmtId="0" fontId="59" fillId="40" borderId="0" xfId="129" applyFont="1" applyFill="1" applyBorder="1" applyAlignment="1">
      <alignment horizontal="left" vertical="center"/>
    </xf>
    <xf numFmtId="0" fontId="59" fillId="40" borderId="0" xfId="129" applyFont="1" applyFill="1" applyBorder="1" applyAlignment="1">
      <alignment horizontal="center" vertical="center"/>
    </xf>
    <xf numFmtId="179" fontId="59" fillId="40" borderId="0" xfId="129" applyNumberFormat="1" applyFont="1" applyFill="1" applyBorder="1" applyAlignment="1">
      <alignment horizontal="right" vertical="center"/>
    </xf>
    <xf numFmtId="179" fontId="59" fillId="40" borderId="0" xfId="129" applyNumberFormat="1" applyFont="1" applyFill="1" applyBorder="1" applyAlignment="1">
      <alignment vertical="center"/>
    </xf>
    <xf numFmtId="10" fontId="59" fillId="40" borderId="0" xfId="331" applyNumberFormat="1" applyFont="1" applyFill="1" applyBorder="1" applyAlignment="1" applyProtection="1">
      <alignment horizontal="right" vertical="center" indent="2"/>
    </xf>
    <xf numFmtId="179" fontId="72" fillId="0" borderId="0" xfId="129" applyNumberFormat="1" applyFont="1" applyFill="1" applyBorder="1" applyAlignment="1">
      <alignment horizontal="right" vertical="center"/>
    </xf>
    <xf numFmtId="0" fontId="106" fillId="41" borderId="6" xfId="129" applyFont="1" applyFill="1" applyBorder="1" applyAlignment="1">
      <alignment horizontal="left" vertical="center"/>
    </xf>
    <xf numFmtId="0" fontId="106" fillId="41" borderId="6" xfId="129" applyFont="1" applyFill="1" applyBorder="1" applyAlignment="1">
      <alignment horizontal="right" vertical="center" wrapText="1"/>
    </xf>
    <xf numFmtId="0" fontId="106" fillId="41" borderId="0" xfId="129" applyFont="1" applyFill="1" applyBorder="1" applyAlignment="1">
      <alignment horizontal="right" vertical="center" wrapText="1"/>
    </xf>
    <xf numFmtId="3" fontId="60" fillId="0" borderId="0" xfId="129" applyNumberFormat="1" applyFont="1" applyFill="1" applyBorder="1" applyAlignment="1">
      <alignment horizontal="right"/>
    </xf>
    <xf numFmtId="0" fontId="59" fillId="40" borderId="0" xfId="129" applyFont="1" applyFill="1" applyBorder="1" applyAlignment="1">
      <alignment vertical="center"/>
    </xf>
    <xf numFmtId="3" fontId="59" fillId="40" borderId="0" xfId="129" applyNumberFormat="1" applyFont="1" applyFill="1" applyBorder="1" applyAlignment="1">
      <alignment horizontal="right" vertical="center"/>
    </xf>
    <xf numFmtId="10" fontId="59" fillId="40" borderId="0" xfId="129" applyNumberFormat="1" applyFont="1" applyFill="1" applyBorder="1" applyAlignment="1">
      <alignment horizontal="right" vertical="center"/>
    </xf>
    <xf numFmtId="4" fontId="81" fillId="0" borderId="0" xfId="129" applyNumberFormat="1" applyFill="1" applyBorder="1"/>
    <xf numFmtId="4" fontId="60" fillId="0" borderId="0" xfId="129" applyNumberFormat="1" applyFont="1" applyFill="1" applyAlignment="1">
      <alignment horizontal="right"/>
    </xf>
    <xf numFmtId="179" fontId="35" fillId="0" borderId="0" xfId="129" applyNumberFormat="1" applyFont="1" applyFill="1" applyBorder="1"/>
    <xf numFmtId="171" fontId="81" fillId="0" borderId="0" xfId="124" applyNumberFormat="1" applyFill="1" applyBorder="1"/>
    <xf numFmtId="10" fontId="35" fillId="0" borderId="0" xfId="331" applyNumberFormat="1" applyFont="1" applyFill="1" applyBorder="1" applyAlignment="1">
      <alignment horizontal="right" vertical="center"/>
    </xf>
    <xf numFmtId="10" fontId="35" fillId="0" borderId="21" xfId="331" applyNumberFormat="1" applyFont="1" applyFill="1" applyBorder="1" applyAlignment="1">
      <alignment horizontal="right" vertical="center"/>
    </xf>
    <xf numFmtId="180" fontId="54" fillId="0" borderId="0" xfId="129" applyNumberFormat="1" applyFont="1" applyFill="1" applyBorder="1" applyAlignment="1">
      <alignment horizontal="left"/>
    </xf>
    <xf numFmtId="0" fontId="64" fillId="0" borderId="0" xfId="129" applyFont="1" applyFill="1" applyBorder="1"/>
    <xf numFmtId="0" fontId="110" fillId="41" borderId="6" xfId="129" applyFont="1" applyFill="1" applyBorder="1" applyAlignment="1">
      <alignment horizontal="left" vertical="center"/>
    </xf>
    <xf numFmtId="0" fontId="35" fillId="40" borderId="0" xfId="129" applyFont="1" applyFill="1" applyBorder="1" applyAlignment="1">
      <alignment horizontal="center" vertical="center" wrapText="1"/>
    </xf>
    <xf numFmtId="0" fontId="35" fillId="40" borderId="0" xfId="129" applyFont="1" applyFill="1" applyBorder="1" applyAlignment="1">
      <alignment vertical="center" wrapText="1"/>
    </xf>
    <xf numFmtId="178" fontId="35" fillId="40" borderId="0" xfId="129" applyNumberFormat="1" applyFont="1" applyFill="1" applyBorder="1" applyAlignment="1">
      <alignment horizontal="right" vertical="center" indent="2"/>
    </xf>
    <xf numFmtId="10" fontId="35" fillId="40" borderId="0" xfId="129" applyNumberFormat="1" applyFont="1" applyFill="1" applyBorder="1" applyAlignment="1">
      <alignment horizontal="right" vertical="center"/>
    </xf>
    <xf numFmtId="10" fontId="81" fillId="0" borderId="0" xfId="331" applyNumberFormat="1"/>
    <xf numFmtId="0" fontId="81" fillId="0" borderId="0" xfId="129" applyFont="1"/>
    <xf numFmtId="0" fontId="35" fillId="0" borderId="0" xfId="129" applyFont="1" applyFill="1" applyBorder="1" applyAlignment="1">
      <alignment horizontal="center" vertical="center"/>
    </xf>
    <xf numFmtId="0" fontId="35" fillId="0" borderId="2" xfId="205" applyFont="1" applyFill="1" applyBorder="1"/>
    <xf numFmtId="0" fontId="32" fillId="0" borderId="0" xfId="129" applyFont="1"/>
    <xf numFmtId="0" fontId="110" fillId="41" borderId="0" xfId="205" applyFont="1" applyFill="1" applyBorder="1" applyAlignment="1">
      <alignment horizontal="left" vertical="center"/>
    </xf>
    <xf numFmtId="14" fontId="110" fillId="41" borderId="0" xfId="205" applyNumberFormat="1" applyFont="1" applyFill="1" applyBorder="1" applyAlignment="1">
      <alignment horizontal="right" vertical="center" wrapText="1"/>
    </xf>
    <xf numFmtId="14" fontId="110" fillId="41" borderId="0" xfId="205" applyNumberFormat="1" applyFont="1" applyFill="1" applyBorder="1" applyAlignment="1">
      <alignment horizontal="right" vertical="center"/>
    </xf>
    <xf numFmtId="0" fontId="54" fillId="0" borderId="0" xfId="129" applyFont="1" applyFill="1" applyBorder="1" applyAlignment="1">
      <alignment horizontal="left" vertical="center"/>
    </xf>
    <xf numFmtId="0" fontId="81" fillId="0" borderId="0" xfId="129" applyFont="1" applyFill="1" applyBorder="1" applyAlignment="1">
      <alignment vertical="center"/>
    </xf>
    <xf numFmtId="3" fontId="82" fillId="0" borderId="0" xfId="129" applyNumberFormat="1" applyFont="1"/>
    <xf numFmtId="197" fontId="82" fillId="0" borderId="0" xfId="129" applyNumberFormat="1" applyFont="1"/>
    <xf numFmtId="0" fontId="81" fillId="0" borderId="0" xfId="129" applyFont="1" applyFill="1" applyBorder="1" applyAlignment="1">
      <alignment horizontal="left" vertical="center"/>
    </xf>
    <xf numFmtId="0" fontId="54" fillId="0" borderId="0" xfId="129" applyFont="1" applyFill="1" applyBorder="1" applyAlignment="1">
      <alignment vertical="center"/>
    </xf>
    <xf numFmtId="179" fontId="73" fillId="40" borderId="0" xfId="129" applyNumberFormat="1" applyFont="1" applyFill="1" applyBorder="1" applyAlignment="1">
      <alignment horizontal="right" vertical="center"/>
    </xf>
    <xf numFmtId="10" fontId="59" fillId="40" borderId="0" xfId="331" applyNumberFormat="1" applyFont="1" applyFill="1" applyBorder="1" applyAlignment="1" applyProtection="1">
      <alignment horizontal="right" vertical="center" indent="3"/>
    </xf>
    <xf numFmtId="41" fontId="35" fillId="0" borderId="0" xfId="96" applyFont="1" applyFill="1" applyBorder="1" applyAlignment="1" applyProtection="1">
      <alignment vertical="center"/>
    </xf>
    <xf numFmtId="1" fontId="35" fillId="0" borderId="0" xfId="96" applyNumberFormat="1" applyFont="1" applyFill="1" applyBorder="1" applyAlignment="1" applyProtection="1">
      <alignment horizontal="center" vertical="center"/>
    </xf>
    <xf numFmtId="10" fontId="35" fillId="0" borderId="0" xfId="331" applyNumberFormat="1" applyFont="1" applyFill="1" applyBorder="1" applyAlignment="1" applyProtection="1">
      <alignment horizontal="center"/>
    </xf>
    <xf numFmtId="10" fontId="81" fillId="0" borderId="0" xfId="331" applyNumberFormat="1" applyFont="1" applyFill="1" applyBorder="1" applyAlignment="1" applyProtection="1">
      <alignment horizontal="center"/>
    </xf>
    <xf numFmtId="181" fontId="52" fillId="0" borderId="0" xfId="129" applyNumberFormat="1" applyFont="1" applyFill="1" applyBorder="1" applyAlignment="1">
      <alignment horizontal="center" vertical="center"/>
    </xf>
    <xf numFmtId="0" fontId="36" fillId="0" borderId="0" xfId="129" applyFont="1" applyFill="1" applyBorder="1" applyAlignment="1">
      <alignment vertical="center"/>
    </xf>
    <xf numFmtId="3" fontId="36" fillId="0" borderId="0" xfId="129" applyNumberFormat="1" applyFont="1" applyFill="1" applyBorder="1" applyAlignment="1">
      <alignment vertical="center"/>
    </xf>
    <xf numFmtId="3" fontId="103" fillId="0" borderId="0" xfId="331" applyNumberFormat="1" applyFont="1" applyFill="1" applyBorder="1" applyAlignment="1" applyProtection="1">
      <alignment horizontal="center"/>
    </xf>
    <xf numFmtId="3" fontId="36" fillId="0" borderId="0" xfId="129" applyNumberFormat="1" applyFont="1" applyFill="1" applyBorder="1" applyAlignment="1">
      <alignment horizontal="center" vertical="center"/>
    </xf>
    <xf numFmtId="10" fontId="36" fillId="0" borderId="0" xfId="129" applyNumberFormat="1" applyFont="1" applyFill="1" applyBorder="1" applyAlignment="1">
      <alignment horizontal="center" vertical="center"/>
    </xf>
    <xf numFmtId="10" fontId="61" fillId="0" borderId="0" xfId="129" applyNumberFormat="1" applyFont="1" applyFill="1" applyAlignment="1">
      <alignment horizontal="right"/>
    </xf>
    <xf numFmtId="3" fontId="36" fillId="0" borderId="0" xfId="129" applyNumberFormat="1" applyFont="1" applyFill="1" applyAlignment="1">
      <alignment horizontal="right"/>
    </xf>
    <xf numFmtId="3" fontId="103" fillId="0" borderId="0" xfId="331" applyNumberFormat="1" applyFont="1" applyFill="1" applyBorder="1" applyAlignment="1" applyProtection="1">
      <alignment horizontal="right"/>
    </xf>
    <xf numFmtId="3" fontId="36" fillId="0" borderId="0" xfId="129" applyNumberFormat="1" applyFont="1" applyFill="1" applyBorder="1" applyAlignment="1">
      <alignment horizontal="right" vertical="center"/>
    </xf>
    <xf numFmtId="0" fontId="81" fillId="0" borderId="0" xfId="129" applyFont="1" applyFill="1" applyBorder="1" applyAlignment="1">
      <alignment horizontal="center" vertical="center"/>
    </xf>
    <xf numFmtId="3" fontId="57" fillId="0" borderId="0" xfId="129" applyNumberFormat="1" applyFont="1" applyFill="1" applyAlignment="1">
      <alignment horizontal="right"/>
    </xf>
    <xf numFmtId="10" fontId="54" fillId="0" borderId="0" xfId="129" applyNumberFormat="1" applyFont="1" applyFill="1" applyBorder="1" applyAlignment="1">
      <alignment horizontal="center" vertical="center"/>
    </xf>
    <xf numFmtId="10" fontId="57" fillId="0" borderId="0" xfId="129" applyNumberFormat="1" applyFont="1" applyFill="1" applyAlignment="1">
      <alignment horizontal="right"/>
    </xf>
    <xf numFmtId="3" fontId="103" fillId="0" borderId="0" xfId="129" applyNumberFormat="1" applyFont="1"/>
    <xf numFmtId="4" fontId="35" fillId="0" borderId="0" xfId="331" applyNumberFormat="1" applyFont="1" applyFill="1" applyBorder="1" applyAlignment="1" applyProtection="1">
      <alignment horizontal="center"/>
    </xf>
    <xf numFmtId="0" fontId="110" fillId="41" borderId="0" xfId="129" applyFont="1" applyFill="1" applyBorder="1" applyAlignment="1">
      <alignment horizontal="right"/>
    </xf>
    <xf numFmtId="3" fontId="66" fillId="0" borderId="0" xfId="129" applyNumberFormat="1" applyFont="1" applyFill="1" applyBorder="1" applyAlignment="1">
      <alignment vertical="center"/>
    </xf>
    <xf numFmtId="181" fontId="116" fillId="0" borderId="0" xfId="129" applyNumberFormat="1" applyFont="1" applyFill="1" applyBorder="1" applyAlignment="1">
      <alignment horizontal="center" vertical="center"/>
    </xf>
    <xf numFmtId="0" fontId="116" fillId="0" borderId="0" xfId="129" applyFont="1" applyFill="1" applyBorder="1" applyAlignment="1">
      <alignment horizontal="center" vertical="center" wrapText="1"/>
    </xf>
    <xf numFmtId="10" fontId="117" fillId="0" borderId="0" xfId="129" applyNumberFormat="1" applyFont="1" applyFill="1" applyBorder="1" applyAlignment="1">
      <alignment horizontal="center" vertical="center"/>
    </xf>
    <xf numFmtId="10" fontId="117" fillId="0" borderId="0" xfId="129" applyNumberFormat="1" applyFont="1" applyFill="1" applyAlignment="1">
      <alignment horizontal="right"/>
    </xf>
    <xf numFmtId="171" fontId="54" fillId="2" borderId="0" xfId="92" applyNumberFormat="1" applyFont="1" applyFill="1" applyBorder="1" applyAlignment="1" applyProtection="1">
      <alignment horizontal="right" vertical="top"/>
    </xf>
    <xf numFmtId="0" fontId="104" fillId="41" borderId="0" xfId="129" applyFont="1" applyFill="1" applyBorder="1" applyAlignment="1">
      <alignment horizontal="center" wrapText="1"/>
    </xf>
    <xf numFmtId="171" fontId="60" fillId="0" borderId="0" xfId="124" applyNumberFormat="1" applyFont="1" applyFill="1" applyBorder="1" applyAlignment="1" applyProtection="1">
      <alignment vertical="center" wrapText="1"/>
    </xf>
    <xf numFmtId="174" fontId="60" fillId="0" borderId="0" xfId="124" applyNumberFormat="1" applyFont="1" applyFill="1" applyBorder="1" applyAlignment="1" applyProtection="1">
      <alignment vertical="center" wrapText="1"/>
    </xf>
    <xf numFmtId="0" fontId="59" fillId="0" borderId="0" xfId="129" applyFont="1" applyFill="1" applyBorder="1"/>
    <xf numFmtId="171" fontId="53" fillId="0" borderId="0" xfId="124" applyNumberFormat="1" applyFont="1" applyFill="1" applyBorder="1" applyAlignment="1" applyProtection="1">
      <alignment vertical="center" wrapText="1"/>
    </xf>
    <xf numFmtId="174" fontId="53" fillId="0" borderId="0" xfId="124" applyNumberFormat="1" applyFont="1" applyFill="1" applyBorder="1" applyAlignment="1" applyProtection="1">
      <alignment vertical="center" wrapText="1"/>
    </xf>
    <xf numFmtId="0" fontId="113" fillId="44" borderId="0" xfId="129" applyFont="1" applyFill="1" applyAlignment="1">
      <alignment horizontal="center" wrapText="1"/>
    </xf>
    <xf numFmtId="174" fontId="81" fillId="0" borderId="0" xfId="331" applyNumberFormat="1" applyFill="1"/>
    <xf numFmtId="0" fontId="104" fillId="41" borderId="0" xfId="129" applyFont="1" applyFill="1" applyBorder="1" applyAlignment="1">
      <alignment horizontal="right" wrapText="1"/>
    </xf>
    <xf numFmtId="198" fontId="78" fillId="0" borderId="0" xfId="122" applyNumberFormat="1" applyFont="1" applyFill="1" applyBorder="1" applyAlignment="1">
      <alignment horizontal="right"/>
    </xf>
    <xf numFmtId="0" fontId="46" fillId="0" borderId="0" xfId="257" applyFont="1" applyFill="1" applyBorder="1"/>
    <xf numFmtId="43" fontId="81" fillId="0" borderId="0" xfId="245" applyNumberFormat="1"/>
    <xf numFmtId="174" fontId="64" fillId="51" borderId="0" xfId="312" applyNumberFormat="1" applyFont="1" applyFill="1" applyBorder="1" applyAlignment="1" applyProtection="1">
      <alignment horizontal="left" vertical="center"/>
    </xf>
    <xf numFmtId="191" fontId="36" fillId="0" borderId="0" xfId="27" applyNumberFormat="1" applyFont="1" applyFill="1" applyBorder="1" applyAlignment="1" applyProtection="1">
      <alignment horizontal="center"/>
    </xf>
    <xf numFmtId="0" fontId="64" fillId="40" borderId="0" xfId="0" applyFont="1" applyFill="1" applyBorder="1" applyAlignment="1"/>
    <xf numFmtId="0" fontId="118" fillId="0" borderId="0" xfId="245" applyFont="1" applyFill="1" applyBorder="1" applyAlignment="1">
      <alignment vertical="center" wrapText="1"/>
    </xf>
    <xf numFmtId="0" fontId="64" fillId="42" borderId="0" xfId="0" applyFont="1" applyFill="1" applyBorder="1" applyAlignment="1"/>
    <xf numFmtId="0" fontId="117" fillId="0" borderId="0" xfId="0" applyFont="1"/>
    <xf numFmtId="3" fontId="81" fillId="0" borderId="0" xfId="129" applyNumberFormat="1"/>
    <xf numFmtId="43" fontId="81" fillId="0" borderId="0" xfId="129" applyNumberFormat="1"/>
    <xf numFmtId="0" fontId="119" fillId="0" borderId="0" xfId="0" applyFont="1"/>
    <xf numFmtId="43" fontId="0" fillId="0" borderId="0" xfId="124" applyFont="1"/>
    <xf numFmtId="193" fontId="0" fillId="0" borderId="0" xfId="0" applyNumberFormat="1"/>
    <xf numFmtId="0" fontId="0" fillId="40" borderId="0" xfId="0" applyFill="1"/>
    <xf numFmtId="171" fontId="60" fillId="0" borderId="0" xfId="101" applyNumberFormat="1" applyFont="1" applyFill="1" applyBorder="1" applyAlignment="1" applyProtection="1">
      <alignment vertical="center" wrapText="1"/>
    </xf>
    <xf numFmtId="3" fontId="60" fillId="0" borderId="0" xfId="302" applyNumberFormat="1" applyFont="1" applyFill="1" applyBorder="1" applyAlignment="1">
      <alignment horizontal="left" wrapText="1"/>
    </xf>
    <xf numFmtId="171" fontId="54" fillId="6" borderId="0" xfId="92" applyNumberFormat="1" applyFont="1" applyFill="1" applyBorder="1" applyAlignment="1" applyProtection="1">
      <alignment horizontal="right" vertical="top"/>
    </xf>
    <xf numFmtId="4" fontId="109" fillId="0" borderId="0" xfId="0" applyNumberFormat="1" applyFont="1" applyAlignment="1">
      <alignment horizontal="right" vertical="center"/>
    </xf>
    <xf numFmtId="171" fontId="54" fillId="47" borderId="0" xfId="92" applyNumberFormat="1" applyFont="1" applyFill="1" applyAlignment="1">
      <alignment horizontal="right" vertical="center"/>
    </xf>
    <xf numFmtId="4" fontId="109" fillId="0" borderId="0" xfId="0" applyNumberFormat="1" applyFont="1" applyFill="1" applyBorder="1" applyAlignment="1">
      <alignment horizontal="right" vertical="center" wrapText="1"/>
    </xf>
    <xf numFmtId="4" fontId="64" fillId="52" borderId="0" xfId="0" applyNumberFormat="1" applyFont="1" applyFill="1" applyBorder="1" applyAlignment="1">
      <alignment horizontal="right" vertical="center" wrapText="1"/>
    </xf>
    <xf numFmtId="191" fontId="65" fillId="0" borderId="0" xfId="101" applyNumberFormat="1" applyFont="1" applyFill="1" applyBorder="1" applyAlignment="1" applyProtection="1">
      <alignment horizontal="center"/>
    </xf>
    <xf numFmtId="191" fontId="64" fillId="0" borderId="0" xfId="101" applyNumberFormat="1" applyFont="1" applyFill="1" applyBorder="1" applyAlignment="1" applyProtection="1">
      <alignment horizontal="center"/>
    </xf>
    <xf numFmtId="191" fontId="65" fillId="0" borderId="0" xfId="27" applyNumberFormat="1" applyFont="1" applyFill="1" applyBorder="1" applyAlignment="1" applyProtection="1"/>
    <xf numFmtId="43" fontId="0" fillId="0" borderId="0" xfId="101" applyFont="1"/>
    <xf numFmtId="167" fontId="65" fillId="0" borderId="0" xfId="92" applyNumberFormat="1" applyFont="1" applyFill="1" applyBorder="1"/>
    <xf numFmtId="171" fontId="64" fillId="0" borderId="0" xfId="92" applyNumberFormat="1" applyFont="1" applyFill="1" applyBorder="1" applyAlignment="1" applyProtection="1">
      <alignment horizontal="right" wrapText="1"/>
    </xf>
    <xf numFmtId="0" fontId="35" fillId="0" borderId="0" xfId="200" applyFont="1" applyFill="1" applyBorder="1"/>
    <xf numFmtId="2" fontId="35" fillId="0" borderId="0" xfId="200" applyNumberFormat="1" applyFont="1" applyBorder="1" applyAlignment="1"/>
    <xf numFmtId="2" fontId="35" fillId="0" borderId="0" xfId="200" applyNumberFormat="1" applyFont="1" applyFill="1" applyBorder="1" applyAlignment="1"/>
    <xf numFmtId="2" fontId="35" fillId="0" borderId="0" xfId="200" applyNumberFormat="1" applyFont="1" applyBorder="1"/>
    <xf numFmtId="2" fontId="35" fillId="0" borderId="0" xfId="200" applyNumberFormat="1" applyFont="1" applyFill="1" applyBorder="1"/>
    <xf numFmtId="174" fontId="0" fillId="0" borderId="0" xfId="0" applyNumberFormat="1"/>
    <xf numFmtId="3" fontId="35" fillId="0" borderId="0" xfId="0" applyNumberFormat="1" applyFont="1" applyFill="1" applyAlignment="1">
      <alignment horizontal="right" vertical="center"/>
    </xf>
    <xf numFmtId="0" fontId="60" fillId="0" borderId="0" xfId="0" applyFont="1" applyFill="1" applyAlignment="1">
      <alignment horizontal="left" wrapText="1"/>
    </xf>
    <xf numFmtId="0" fontId="35" fillId="0" borderId="0" xfId="0" applyFont="1" applyFill="1" applyBorder="1" applyAlignment="1">
      <alignment horizontal="left" vertical="center"/>
    </xf>
    <xf numFmtId="178" fontId="60" fillId="0" borderId="0" xfId="0" applyNumberFormat="1" applyFont="1" applyFill="1" applyAlignment="1">
      <alignment vertical="center"/>
    </xf>
    <xf numFmtId="10" fontId="53" fillId="0" borderId="0" xfId="27" applyNumberFormat="1" applyFont="1" applyFill="1" applyBorder="1" applyAlignment="1" applyProtection="1">
      <alignment horizontal="right" vertical="center" wrapText="1"/>
    </xf>
    <xf numFmtId="10" fontId="60" fillId="0" borderId="0" xfId="27" applyNumberFormat="1" applyFont="1" applyFill="1" applyBorder="1" applyAlignment="1" applyProtection="1">
      <alignment horizontal="right" vertical="center" wrapText="1"/>
    </xf>
    <xf numFmtId="0" fontId="93" fillId="0" borderId="0" xfId="129" applyFont="1"/>
    <xf numFmtId="3" fontId="61" fillId="0" borderId="0" xfId="0" applyNumberFormat="1" applyFont="1" applyFill="1" applyAlignment="1">
      <alignment horizontal="right"/>
    </xf>
    <xf numFmtId="3" fontId="30" fillId="0" borderId="0" xfId="369" applyNumberFormat="1" applyFont="1" applyFill="1" applyBorder="1" applyAlignment="1" applyProtection="1">
      <alignment horizontal="right"/>
    </xf>
    <xf numFmtId="10" fontId="81" fillId="0" borderId="0" xfId="129" applyNumberFormat="1"/>
    <xf numFmtId="10" fontId="35" fillId="0" borderId="0" xfId="205" applyNumberFormat="1" applyFont="1" applyFill="1" applyBorder="1" applyAlignment="1">
      <alignment horizontal="right" vertical="center"/>
    </xf>
    <xf numFmtId="199" fontId="54" fillId="0" borderId="0" xfId="331" applyNumberFormat="1" applyFont="1" applyFill="1" applyBorder="1" applyAlignment="1" applyProtection="1">
      <alignment horizontal="right" vertical="center" indent="3"/>
    </xf>
    <xf numFmtId="10" fontId="122" fillId="0" borderId="0" xfId="0" applyNumberFormat="1" applyFont="1" applyFill="1" applyBorder="1" applyAlignment="1">
      <alignment horizontal="right" vertical="center"/>
    </xf>
    <xf numFmtId="14" fontId="104" fillId="41" borderId="0" xfId="205" applyNumberFormat="1" applyFont="1" applyFill="1" applyBorder="1" applyAlignment="1">
      <alignment horizontal="right" vertical="center" wrapText="1"/>
    </xf>
    <xf numFmtId="14" fontId="104" fillId="41" borderId="0" xfId="205" applyNumberFormat="1" applyFont="1" applyFill="1" applyBorder="1" applyAlignment="1">
      <alignment horizontal="right" vertical="center"/>
    </xf>
    <xf numFmtId="10" fontId="35" fillId="0" borderId="22" xfId="205" applyNumberFormat="1" applyFont="1" applyFill="1" applyBorder="1" applyAlignment="1">
      <alignment horizontal="center" vertical="center"/>
    </xf>
    <xf numFmtId="0" fontId="106" fillId="41" borderId="0" xfId="0" applyFont="1" applyFill="1" applyBorder="1" applyAlignment="1">
      <alignment horizontal="right" wrapText="1"/>
    </xf>
    <xf numFmtId="0" fontId="118" fillId="0" borderId="0" xfId="0" applyFont="1"/>
    <xf numFmtId="0" fontId="35" fillId="0" borderId="0" xfId="129" applyFont="1" applyFill="1" applyBorder="1" applyAlignment="1">
      <alignment vertical="center"/>
    </xf>
    <xf numFmtId="171" fontId="59" fillId="0" borderId="0" xfId="92" applyNumberFormat="1" applyFont="1" applyFill="1" applyBorder="1" applyAlignment="1" applyProtection="1">
      <alignment horizontal="right" wrapText="1"/>
    </xf>
    <xf numFmtId="2" fontId="65" fillId="0" borderId="0" xfId="0" applyNumberFormat="1" applyFont="1"/>
    <xf numFmtId="0" fontId="104" fillId="41" borderId="0" xfId="0" applyFont="1" applyFill="1" applyBorder="1" applyAlignment="1">
      <alignment horizontal="center"/>
    </xf>
    <xf numFmtId="0" fontId="0" fillId="0" borderId="0" xfId="0"/>
    <xf numFmtId="172" fontId="104" fillId="0" borderId="0" xfId="0" applyNumberFormat="1" applyFont="1" applyFill="1" applyBorder="1" applyAlignment="1">
      <alignment horizontal="center"/>
    </xf>
    <xf numFmtId="172" fontId="104" fillId="41" borderId="0" xfId="0" applyNumberFormat="1" applyFont="1" applyFill="1" applyBorder="1" applyAlignment="1">
      <alignment horizontal="center"/>
    </xf>
    <xf numFmtId="171" fontId="60" fillId="0" borderId="0" xfId="406" applyNumberFormat="1" applyFont="1" applyFill="1" applyBorder="1" applyAlignment="1" applyProtection="1">
      <alignment vertical="center" wrapText="1"/>
    </xf>
    <xf numFmtId="174" fontId="60" fillId="0" borderId="0" xfId="406" applyNumberFormat="1" applyFont="1" applyFill="1" applyBorder="1" applyAlignment="1" applyProtection="1">
      <alignment horizontal="right" vertical="center" wrapText="1"/>
    </xf>
    <xf numFmtId="174" fontId="60" fillId="0" borderId="0" xfId="406" applyNumberFormat="1" applyFont="1" applyFill="1" applyBorder="1" applyAlignment="1" applyProtection="1">
      <alignment vertical="center" wrapText="1"/>
    </xf>
    <xf numFmtId="171" fontId="53" fillId="0" borderId="0" xfId="406" applyNumberFormat="1" applyFont="1" applyFill="1" applyBorder="1" applyAlignment="1" applyProtection="1">
      <alignment vertical="center" wrapText="1"/>
    </xf>
    <xf numFmtId="174" fontId="53" fillId="0" borderId="0" xfId="406" applyNumberFormat="1" applyFont="1" applyFill="1" applyBorder="1" applyAlignment="1" applyProtection="1">
      <alignment vertical="center" wrapText="1"/>
    </xf>
    <xf numFmtId="9" fontId="59" fillId="40" borderId="0" xfId="407" applyFont="1" applyFill="1" applyBorder="1" applyAlignment="1" applyProtection="1"/>
    <xf numFmtId="174" fontId="59" fillId="40" borderId="0" xfId="407" applyNumberFormat="1" applyFont="1" applyFill="1" applyBorder="1" applyAlignment="1" applyProtection="1"/>
    <xf numFmtId="174" fontId="59" fillId="40" borderId="0" xfId="407" applyNumberFormat="1" applyFont="1" applyFill="1" applyBorder="1" applyAlignment="1" applyProtection="1">
      <alignment horizontal="center"/>
    </xf>
    <xf numFmtId="174" fontId="35" fillId="0" borderId="0" xfId="407" applyNumberFormat="1" applyFont="1" applyFill="1" applyBorder="1" applyAlignment="1" applyProtection="1"/>
    <xf numFmtId="167" fontId="0" fillId="0" borderId="0" xfId="92" applyFont="1"/>
    <xf numFmtId="193" fontId="0" fillId="0" borderId="0" xfId="92" applyNumberFormat="1" applyFont="1"/>
    <xf numFmtId="0" fontId="60" fillId="0" borderId="0" xfId="245" applyFont="1" applyFill="1" applyAlignment="1">
      <alignment vertical="top"/>
    </xf>
    <xf numFmtId="0" fontId="124" fillId="0" borderId="0" xfId="245" applyFont="1" applyFill="1" applyAlignment="1">
      <alignment vertical="top"/>
    </xf>
    <xf numFmtId="0" fontId="0" fillId="0" borderId="0" xfId="0"/>
    <xf numFmtId="0" fontId="53" fillId="40" borderId="0" xfId="302" applyFont="1" applyFill="1" applyBorder="1" applyAlignment="1">
      <alignment horizontal="left" wrapText="1"/>
    </xf>
    <xf numFmtId="0" fontId="0" fillId="0" borderId="0" xfId="0"/>
    <xf numFmtId="10" fontId="59" fillId="0" borderId="0" xfId="475" applyNumberFormat="1" applyFont="1" applyFill="1" applyBorder="1" applyAlignment="1" applyProtection="1">
      <alignment horizontal="right" vertical="center" indent="3"/>
    </xf>
    <xf numFmtId="10" fontId="35" fillId="0" borderId="0" xfId="475" applyNumberFormat="1" applyFont="1" applyFill="1" applyBorder="1" applyAlignment="1" applyProtection="1">
      <alignment horizontal="right" vertical="center"/>
    </xf>
    <xf numFmtId="10" fontId="59" fillId="0" borderId="0" xfId="475" applyNumberFormat="1" applyFont="1" applyFill="1" applyBorder="1" applyAlignment="1" applyProtection="1">
      <alignment vertical="center"/>
    </xf>
    <xf numFmtId="0" fontId="61" fillId="0" borderId="4" xfId="301" applyFont="1" applyFill="1" applyBorder="1" applyAlignment="1">
      <alignment horizontal="right" wrapText="1"/>
    </xf>
    <xf numFmtId="0" fontId="60" fillId="0" borderId="0" xfId="205" applyFont="1" applyFill="1" applyAlignment="1">
      <alignment horizontal="center" vertical="center" wrapText="1"/>
    </xf>
    <xf numFmtId="191" fontId="64" fillId="0" borderId="0" xfId="27" applyNumberFormat="1" applyFont="1" applyFill="1" applyBorder="1" applyAlignment="1" applyProtection="1">
      <alignment horizontal="center"/>
    </xf>
    <xf numFmtId="10" fontId="35" fillId="0" borderId="22" xfId="330" applyNumberFormat="1" applyFont="1" applyFill="1" applyBorder="1" applyAlignment="1" applyProtection="1">
      <alignment horizontal="center" vertical="center"/>
    </xf>
    <xf numFmtId="191" fontId="65" fillId="0" borderId="0" xfId="27" applyNumberFormat="1" applyFont="1" applyFill="1" applyBorder="1" applyAlignment="1" applyProtection="1">
      <alignment horizontal="center"/>
    </xf>
    <xf numFmtId="10" fontId="59" fillId="0" borderId="0" xfId="330" applyNumberFormat="1" applyFont="1" applyFill="1" applyBorder="1" applyAlignment="1" applyProtection="1">
      <alignment horizontal="right" vertical="center" wrapText="1"/>
    </xf>
    <xf numFmtId="10" fontId="35" fillId="0" borderId="0" xfId="330" applyNumberFormat="1" applyFont="1" applyFill="1" applyBorder="1" applyAlignment="1" applyProtection="1">
      <alignment horizontal="right" vertical="center" wrapText="1"/>
    </xf>
    <xf numFmtId="191" fontId="64" fillId="0" borderId="0" xfId="27" applyNumberFormat="1" applyFont="1" applyFill="1" applyBorder="1" applyAlignment="1" applyProtection="1"/>
    <xf numFmtId="166" fontId="64" fillId="0" borderId="0" xfId="27" applyNumberFormat="1" applyFont="1" applyFill="1" applyBorder="1" applyAlignment="1" applyProtection="1"/>
    <xf numFmtId="171" fontId="64" fillId="47" borderId="0" xfId="92" applyNumberFormat="1" applyFont="1" applyFill="1" applyBorder="1" applyAlignment="1" applyProtection="1">
      <alignment horizontal="right" vertical="center"/>
    </xf>
    <xf numFmtId="0" fontId="54" fillId="0" borderId="0" xfId="0" applyFont="1" applyAlignment="1">
      <alignment horizontal="center"/>
    </xf>
    <xf numFmtId="0" fontId="0" fillId="0" borderId="0" xfId="0"/>
    <xf numFmtId="2" fontId="65" fillId="0" borderId="0" xfId="0" applyNumberFormat="1" applyFont="1" applyFill="1" applyBorder="1" applyAlignment="1">
      <alignment horizontal="right"/>
    </xf>
    <xf numFmtId="2" fontId="65" fillId="0" borderId="0" xfId="0" applyNumberFormat="1" applyFont="1" applyFill="1" applyAlignment="1">
      <alignment horizontal="right"/>
    </xf>
    <xf numFmtId="0" fontId="22" fillId="0" borderId="0" xfId="552"/>
    <xf numFmtId="0" fontId="48" fillId="44" borderId="47" xfId="552" applyFont="1" applyFill="1" applyBorder="1" applyAlignment="1">
      <alignment horizontal="center" vertical="center"/>
    </xf>
    <xf numFmtId="0" fontId="48" fillId="44" borderId="48" xfId="552" applyFont="1" applyFill="1" applyBorder="1" applyAlignment="1">
      <alignment horizontal="center" vertical="center" wrapText="1"/>
    </xf>
    <xf numFmtId="0" fontId="48" fillId="44" borderId="48" xfId="552" applyFont="1" applyFill="1" applyBorder="1" applyAlignment="1">
      <alignment horizontal="center" vertical="center"/>
    </xf>
    <xf numFmtId="0" fontId="22" fillId="0" borderId="0" xfId="552" applyAlignment="1">
      <alignment horizontal="center" vertical="center"/>
    </xf>
    <xf numFmtId="0" fontId="22" fillId="0" borderId="0" xfId="552" applyFont="1"/>
    <xf numFmtId="3" fontId="123" fillId="44" borderId="0" xfId="552" applyNumberFormat="1" applyFont="1" applyFill="1" applyBorder="1" applyAlignment="1">
      <alignment horizontal="right"/>
    </xf>
    <xf numFmtId="0" fontId="51" fillId="0" borderId="0" xfId="552" applyFont="1" applyBorder="1"/>
    <xf numFmtId="0" fontId="51" fillId="39" borderId="0" xfId="552" applyFont="1" applyFill="1" applyBorder="1"/>
    <xf numFmtId="0" fontId="46" fillId="0" borderId="0" xfId="0" applyFont="1"/>
    <xf numFmtId="169" fontId="48" fillId="0" borderId="0" xfId="98" applyFont="1" applyFill="1" applyBorder="1" applyAlignment="1" applyProtection="1"/>
    <xf numFmtId="169" fontId="49" fillId="0" borderId="0" xfId="98" applyFont="1" applyFill="1" applyBorder="1" applyAlignment="1" applyProtection="1">
      <alignment horizontal="right"/>
    </xf>
    <xf numFmtId="169" fontId="127" fillId="0" borderId="0" xfId="98" applyFont="1" applyFill="1" applyBorder="1" applyAlignment="1" applyProtection="1">
      <alignment horizontal="right"/>
    </xf>
    <xf numFmtId="0" fontId="46" fillId="0" borderId="0" xfId="0" applyFont="1" applyAlignment="1">
      <alignment horizontal="right"/>
    </xf>
    <xf numFmtId="171" fontId="47" fillId="43" borderId="0" xfId="100" applyNumberFormat="1" applyFont="1" applyFill="1" applyBorder="1" applyAlignment="1" applyProtection="1">
      <alignment vertical="center"/>
    </xf>
    <xf numFmtId="171" fontId="127" fillId="0" borderId="0" xfId="100" applyNumberFormat="1" applyFont="1" applyFill="1" applyBorder="1" applyAlignment="1" applyProtection="1">
      <alignment vertical="center" wrapText="1"/>
    </xf>
    <xf numFmtId="171" fontId="127" fillId="0" borderId="0" xfId="100" applyNumberFormat="1" applyFont="1" applyFill="1" applyBorder="1" applyAlignment="1" applyProtection="1">
      <alignment horizontal="right" vertical="center" wrapText="1"/>
    </xf>
    <xf numFmtId="171" fontId="127" fillId="40" borderId="0" xfId="100" applyNumberFormat="1" applyFont="1" applyFill="1" applyBorder="1" applyAlignment="1" applyProtection="1"/>
    <xf numFmtId="171" fontId="127" fillId="40" borderId="0" xfId="100" applyNumberFormat="1" applyFont="1" applyFill="1" applyBorder="1" applyAlignment="1" applyProtection="1">
      <alignment horizontal="right"/>
    </xf>
    <xf numFmtId="171" fontId="127" fillId="0" borderId="0" xfId="100" applyNumberFormat="1" applyFont="1" applyFill="1" applyBorder="1" applyAlignment="1" applyProtection="1"/>
    <xf numFmtId="171" fontId="46" fillId="0" borderId="0" xfId="100" applyNumberFormat="1" applyFont="1" applyFill="1" applyBorder="1" applyAlignment="1" applyProtection="1">
      <alignment horizontal="right"/>
    </xf>
    <xf numFmtId="171" fontId="46" fillId="0" borderId="0" xfId="0" applyNumberFormat="1" applyFont="1" applyAlignment="1">
      <alignment horizontal="right"/>
    </xf>
    <xf numFmtId="171" fontId="48" fillId="0" borderId="0" xfId="100" applyNumberFormat="1" applyFont="1" applyFill="1" applyBorder="1" applyAlignment="1" applyProtection="1">
      <alignment vertical="center" wrapText="1"/>
    </xf>
    <xf numFmtId="171" fontId="48" fillId="0" borderId="0" xfId="92" applyNumberFormat="1" applyFont="1" applyFill="1" applyBorder="1" applyAlignment="1" applyProtection="1">
      <alignment horizontal="right" vertical="center" wrapText="1"/>
    </xf>
    <xf numFmtId="171" fontId="48" fillId="0" borderId="0" xfId="100" applyNumberFormat="1" applyFont="1" applyFill="1" applyBorder="1" applyAlignment="1" applyProtection="1">
      <alignment horizontal="left" vertical="center" wrapText="1"/>
    </xf>
    <xf numFmtId="171" fontId="46" fillId="0" borderId="0" xfId="100" applyNumberFormat="1" applyFont="1" applyFill="1" applyBorder="1" applyAlignment="1" applyProtection="1">
      <alignment horizontal="left" vertical="center" wrapText="1"/>
    </xf>
    <xf numFmtId="171" fontId="46" fillId="0" borderId="0" xfId="100" applyNumberFormat="1" applyFont="1" applyFill="1" applyBorder="1" applyAlignment="1" applyProtection="1">
      <alignment vertical="center" wrapText="1"/>
    </xf>
    <xf numFmtId="171" fontId="46" fillId="0" borderId="0" xfId="100" applyNumberFormat="1" applyFont="1" applyFill="1" applyBorder="1" applyAlignment="1" applyProtection="1">
      <alignment horizontal="right" vertical="center" wrapText="1"/>
    </xf>
    <xf numFmtId="171" fontId="128" fillId="43" borderId="0" xfId="100" applyNumberFormat="1" applyFont="1" applyFill="1" applyBorder="1" applyAlignment="1" applyProtection="1">
      <alignment horizontal="right"/>
    </xf>
    <xf numFmtId="171" fontId="60" fillId="0" borderId="0" xfId="577" applyNumberFormat="1" applyFont="1" applyFill="1" applyBorder="1" applyAlignment="1" applyProtection="1">
      <alignment vertical="center" wrapText="1"/>
    </xf>
    <xf numFmtId="171" fontId="47" fillId="0" borderId="0" xfId="27" applyNumberFormat="1" applyFont="1" applyFill="1" applyBorder="1" applyAlignment="1" applyProtection="1">
      <alignment vertical="center" wrapText="1"/>
    </xf>
    <xf numFmtId="171" fontId="78" fillId="0" borderId="0" xfId="577" applyNumberFormat="1" applyFont="1" applyFill="1" applyBorder="1" applyAlignment="1" applyProtection="1">
      <alignment vertical="center" wrapText="1"/>
    </xf>
    <xf numFmtId="171" fontId="78" fillId="0" borderId="0" xfId="27" applyNumberFormat="1" applyFont="1" applyFill="1" applyBorder="1" applyAlignment="1" applyProtection="1">
      <alignment vertical="center" wrapText="1"/>
    </xf>
    <xf numFmtId="171" fontId="78" fillId="0" borderId="0" xfId="101" applyNumberFormat="1" applyFont="1" applyFill="1" applyBorder="1" applyAlignment="1" applyProtection="1">
      <alignment vertical="center" wrapText="1"/>
    </xf>
    <xf numFmtId="171" fontId="46" fillId="0" borderId="0" xfId="100" applyNumberFormat="1" applyFont="1" applyFill="1" applyBorder="1" applyAlignment="1" applyProtection="1">
      <alignment vertical="center"/>
    </xf>
    <xf numFmtId="171" fontId="46" fillId="0" borderId="0" xfId="100" applyNumberFormat="1" applyFont="1" applyFill="1" applyBorder="1" applyAlignment="1" applyProtection="1">
      <alignment horizontal="left" vertical="center"/>
    </xf>
    <xf numFmtId="171" fontId="48" fillId="0" borderId="0" xfId="92" applyNumberFormat="1" applyFont="1" applyFill="1" applyBorder="1" applyAlignment="1" applyProtection="1">
      <alignment horizontal="right" wrapText="1"/>
    </xf>
    <xf numFmtId="171" fontId="48" fillId="0" borderId="0" xfId="92" applyNumberFormat="1" applyFont="1" applyFill="1" applyBorder="1"/>
    <xf numFmtId="4" fontId="22" fillId="0" borderId="0" xfId="688" applyNumberFormat="1" applyFont="1" applyBorder="1"/>
    <xf numFmtId="3" fontId="60" fillId="0" borderId="0" xfId="577" applyNumberFormat="1" applyFont="1" applyFill="1" applyBorder="1" applyAlignment="1" applyProtection="1">
      <alignment vertical="center" wrapText="1"/>
    </xf>
    <xf numFmtId="4" fontId="22" fillId="0" borderId="0" xfId="698" applyNumberFormat="1" applyFont="1" applyBorder="1" applyAlignment="1"/>
    <xf numFmtId="4" fontId="22" fillId="0" borderId="0" xfId="698" applyNumberFormat="1" applyFont="1" applyBorder="1" applyAlignment="1">
      <alignment horizontal="right"/>
    </xf>
    <xf numFmtId="4" fontId="22" fillId="0" borderId="0" xfId="698" applyNumberFormat="1"/>
    <xf numFmtId="0" fontId="0" fillId="0" borderId="0" xfId="0"/>
    <xf numFmtId="0" fontId="0" fillId="0" borderId="0" xfId="0"/>
    <xf numFmtId="0" fontId="60" fillId="0" borderId="0" xfId="27" applyNumberFormat="1" applyFont="1" applyFill="1" applyBorder="1" applyAlignment="1" applyProtection="1">
      <alignment horizontal="right" vertical="center" wrapText="1"/>
    </xf>
    <xf numFmtId="0" fontId="21" fillId="0" borderId="0" xfId="713"/>
    <xf numFmtId="171" fontId="60" fillId="0" borderId="0" xfId="727" applyNumberFormat="1" applyFont="1" applyFill="1" applyBorder="1" applyAlignment="1" applyProtection="1">
      <alignment vertical="center" wrapText="1"/>
    </xf>
    <xf numFmtId="171" fontId="60" fillId="0" borderId="0" xfId="731" applyNumberFormat="1" applyFont="1" applyFill="1" applyBorder="1" applyAlignment="1" applyProtection="1">
      <alignment vertical="center" wrapText="1"/>
    </xf>
    <xf numFmtId="171" fontId="60" fillId="0" borderId="0" xfId="726" applyNumberFormat="1" applyFont="1" applyFill="1" applyBorder="1" applyAlignment="1" applyProtection="1">
      <alignment vertical="center" wrapText="1"/>
    </xf>
    <xf numFmtId="171" fontId="60" fillId="0" borderId="0" xfId="732" applyNumberFormat="1" applyFont="1" applyFill="1" applyBorder="1" applyAlignment="1" applyProtection="1">
      <alignment vertical="center" wrapText="1"/>
    </xf>
    <xf numFmtId="0" fontId="32" fillId="0" borderId="0" xfId="713" applyFont="1"/>
    <xf numFmtId="0" fontId="66" fillId="0" borderId="0" xfId="713" applyFont="1"/>
    <xf numFmtId="176" fontId="65" fillId="0" borderId="15" xfId="730" applyNumberFormat="1" applyFont="1" applyFill="1" applyBorder="1" applyAlignment="1" applyProtection="1">
      <alignment horizontal="right"/>
    </xf>
    <xf numFmtId="176" fontId="65" fillId="0" borderId="15" xfId="730" applyNumberFormat="1" applyFont="1" applyFill="1" applyBorder="1" applyAlignment="1" applyProtection="1"/>
    <xf numFmtId="0" fontId="21" fillId="0" borderId="15" xfId="713" applyBorder="1"/>
    <xf numFmtId="4" fontId="65" fillId="0" borderId="16" xfId="713" applyNumberFormat="1" applyFont="1" applyBorder="1" applyAlignment="1">
      <alignment vertical="center"/>
    </xf>
    <xf numFmtId="4" fontId="65" fillId="39" borderId="0" xfId="713" applyNumberFormat="1" applyFont="1" applyFill="1" applyBorder="1"/>
    <xf numFmtId="176" fontId="65" fillId="39" borderId="0" xfId="730" applyNumberFormat="1" applyFont="1" applyFill="1" applyBorder="1" applyAlignment="1" applyProtection="1"/>
    <xf numFmtId="0" fontId="35" fillId="0" borderId="0" xfId="713" applyFont="1"/>
    <xf numFmtId="0" fontId="21" fillId="0" borderId="0" xfId="713" applyFont="1"/>
    <xf numFmtId="49" fontId="104" fillId="41" borderId="0" xfId="713" applyNumberFormat="1" applyFont="1" applyFill="1" applyBorder="1" applyAlignment="1">
      <alignment horizontal="right"/>
    </xf>
    <xf numFmtId="49" fontId="104" fillId="41" borderId="21" xfId="713" applyNumberFormat="1" applyFont="1" applyFill="1" applyBorder="1" applyAlignment="1">
      <alignment horizontal="right"/>
    </xf>
    <xf numFmtId="167" fontId="117" fillId="0" borderId="0" xfId="92" applyFont="1" applyFill="1" applyBorder="1" applyAlignment="1" applyProtection="1">
      <alignment horizontal="right" vertical="center"/>
    </xf>
    <xf numFmtId="4" fontId="35" fillId="0" borderId="2" xfId="93" applyNumberFormat="1" applyFont="1" applyFill="1" applyBorder="1" applyAlignment="1" applyProtection="1"/>
    <xf numFmtId="0" fontId="130" fillId="0" borderId="0" xfId="129" applyFont="1"/>
    <xf numFmtId="4" fontId="54" fillId="6" borderId="0" xfId="312" applyNumberFormat="1" applyFont="1" applyFill="1" applyBorder="1" applyAlignment="1" applyProtection="1">
      <alignment horizontal="right" vertical="center"/>
    </xf>
    <xf numFmtId="191" fontId="59" fillId="0" borderId="0" xfId="727" applyNumberFormat="1" applyFont="1" applyFill="1" applyBorder="1" applyAlignment="1" applyProtection="1">
      <alignment horizontal="center"/>
    </xf>
    <xf numFmtId="191" fontId="35" fillId="0" borderId="0" xfId="727" applyNumberFormat="1" applyFont="1" applyFill="1" applyBorder="1" applyAlignment="1" applyProtection="1">
      <alignment horizontal="center"/>
    </xf>
    <xf numFmtId="175" fontId="110" fillId="41" borderId="0" xfId="742" applyNumberFormat="1" applyFont="1" applyFill="1" applyBorder="1" applyAlignment="1" applyProtection="1">
      <alignment horizontal="right" vertical="center" wrapText="1"/>
    </xf>
    <xf numFmtId="175" fontId="110" fillId="41" borderId="0" xfId="742" applyNumberFormat="1" applyFont="1" applyFill="1" applyBorder="1" applyAlignment="1" applyProtection="1">
      <alignment horizontal="center" vertical="center" wrapText="1"/>
    </xf>
    <xf numFmtId="0" fontId="78" fillId="0" borderId="0" xfId="206" applyFont="1" applyBorder="1"/>
    <xf numFmtId="194" fontId="46" fillId="0" borderId="0" xfId="111" applyNumberFormat="1" applyFont="1" applyBorder="1"/>
    <xf numFmtId="10" fontId="46" fillId="0" borderId="0" xfId="334" applyNumberFormat="1" applyFont="1" applyBorder="1"/>
    <xf numFmtId="3" fontId="78" fillId="0" borderId="0" xfId="853" applyNumberFormat="1" applyFont="1" applyFill="1" applyBorder="1" applyAlignment="1">
      <alignment horizontal="right" vertical="center" wrapText="1"/>
    </xf>
    <xf numFmtId="0" fontId="78" fillId="0" borderId="0" xfId="853" applyFont="1" applyFill="1" applyBorder="1" applyAlignment="1">
      <alignment vertical="center" wrapText="1"/>
    </xf>
    <xf numFmtId="3" fontId="78" fillId="0" borderId="0" xfId="853" applyNumberFormat="1" applyFont="1" applyFill="1" applyBorder="1" applyAlignment="1">
      <alignment horizontal="right" vertical="center" wrapText="1"/>
    </xf>
    <xf numFmtId="167" fontId="36" fillId="0" borderId="0" xfId="92" applyFill="1" applyBorder="1" applyAlignment="1">
      <alignment horizontal="center" vertical="center"/>
    </xf>
    <xf numFmtId="10" fontId="19" fillId="0" borderId="0" xfId="307" applyNumberFormat="1" applyFont="1" applyFill="1" applyBorder="1" applyAlignment="1" applyProtection="1">
      <alignment horizontal="right"/>
    </xf>
    <xf numFmtId="0" fontId="0" fillId="0" borderId="0" xfId="0"/>
    <xf numFmtId="2" fontId="81" fillId="0" borderId="0" xfId="129" applyNumberFormat="1"/>
    <xf numFmtId="0" fontId="131" fillId="0" borderId="0" xfId="205" applyFont="1"/>
    <xf numFmtId="194" fontId="36" fillId="48" borderId="0" xfId="111" applyNumberFormat="1" applyFont="1" applyFill="1" applyBorder="1"/>
    <xf numFmtId="10" fontId="36" fillId="48" borderId="0" xfId="334" applyNumberFormat="1" applyFont="1" applyFill="1" applyBorder="1"/>
    <xf numFmtId="0" fontId="0" fillId="0" borderId="0" xfId="0"/>
    <xf numFmtId="0" fontId="66" fillId="0" borderId="0" xfId="205" applyFont="1" applyBorder="1"/>
    <xf numFmtId="171" fontId="60" fillId="0" borderId="0" xfId="920" applyNumberFormat="1" applyFont="1" applyFill="1" applyBorder="1" applyAlignment="1" applyProtection="1">
      <alignment vertical="center" wrapText="1"/>
    </xf>
    <xf numFmtId="171" fontId="35" fillId="0" borderId="0" xfId="100" applyNumberFormat="1" applyFont="1" applyFill="1" applyBorder="1" applyAlignment="1" applyProtection="1">
      <alignment vertical="center" wrapText="1"/>
    </xf>
    <xf numFmtId="0" fontId="0" fillId="0" borderId="0" xfId="0"/>
    <xf numFmtId="171" fontId="67" fillId="0" borderId="0" xfId="577" applyNumberFormat="1" applyFont="1" applyFill="1" applyBorder="1" applyAlignment="1" applyProtection="1">
      <alignment vertical="center" wrapText="1"/>
    </xf>
    <xf numFmtId="0" fontId="67" fillId="0" borderId="0" xfId="302" applyFont="1" applyFill="1" applyBorder="1" applyAlignment="1">
      <alignment horizontal="left" wrapText="1"/>
    </xf>
    <xf numFmtId="0" fontId="0" fillId="0" borderId="0" xfId="0" applyAlignment="1"/>
    <xf numFmtId="171" fontId="64" fillId="0" borderId="0" xfId="92" applyNumberFormat="1" applyFont="1" applyFill="1" applyBorder="1"/>
    <xf numFmtId="167" fontId="0" fillId="0" borderId="0" xfId="0" applyNumberFormat="1" applyFill="1"/>
    <xf numFmtId="171" fontId="60" fillId="0" borderId="0" xfId="961" applyNumberFormat="1" applyFont="1" applyFill="1" applyBorder="1" applyAlignment="1" applyProtection="1">
      <alignment vertical="center" wrapText="1"/>
    </xf>
    <xf numFmtId="2" fontId="65" fillId="0" borderId="0" xfId="0" applyNumberFormat="1" applyFont="1" applyFill="1"/>
    <xf numFmtId="0" fontId="60" fillId="0" borderId="0" xfId="27" applyNumberFormat="1" applyFont="1" applyFill="1" applyBorder="1" applyAlignment="1" applyProtection="1">
      <alignment vertical="center" wrapText="1"/>
    </xf>
    <xf numFmtId="167" fontId="117" fillId="0" borderId="0" xfId="92" applyFont="1" applyFill="1" applyBorder="1" applyAlignment="1" applyProtection="1">
      <alignment vertical="center" wrapText="1"/>
    </xf>
    <xf numFmtId="172" fontId="104" fillId="41" borderId="0" xfId="981" applyNumberFormat="1" applyFont="1" applyFill="1" applyBorder="1" applyAlignment="1">
      <alignment horizontal="right"/>
    </xf>
    <xf numFmtId="171" fontId="60" fillId="0" borderId="0" xfId="988" applyNumberFormat="1" applyFont="1" applyFill="1" applyBorder="1" applyAlignment="1" applyProtection="1">
      <alignment vertical="center" wrapText="1"/>
    </xf>
    <xf numFmtId="171" fontId="60" fillId="0" borderId="0" xfId="989" applyNumberFormat="1" applyFont="1" applyFill="1" applyBorder="1" applyAlignment="1" applyProtection="1">
      <alignment vertical="center" wrapText="1"/>
    </xf>
    <xf numFmtId="171" fontId="60" fillId="0" borderId="0" xfId="974" applyNumberFormat="1" applyFont="1" applyFill="1" applyBorder="1" applyAlignment="1" applyProtection="1">
      <alignment vertical="center" wrapText="1"/>
    </xf>
    <xf numFmtId="174" fontId="124" fillId="0" borderId="0" xfId="27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>
      <alignment vertical="center"/>
    </xf>
    <xf numFmtId="14" fontId="105" fillId="41" borderId="0" xfId="1002" applyNumberFormat="1" applyFont="1" applyFill="1" applyBorder="1" applyAlignment="1">
      <alignment horizontal="right"/>
    </xf>
    <xf numFmtId="3" fontId="60" fillId="0" borderId="0" xfId="1003" applyNumberFormat="1" applyFont="1" applyFill="1" applyBorder="1" applyAlignment="1">
      <alignment horizontal="right"/>
    </xf>
    <xf numFmtId="14" fontId="105" fillId="41" borderId="0" xfId="1004" applyNumberFormat="1" applyFont="1" applyFill="1" applyBorder="1" applyAlignment="1">
      <alignment horizontal="right" vertical="center"/>
    </xf>
    <xf numFmtId="3" fontId="60" fillId="0" borderId="0" xfId="1005" applyNumberFormat="1" applyFont="1" applyFill="1" applyBorder="1" applyAlignment="1">
      <alignment horizontal="right"/>
    </xf>
    <xf numFmtId="0" fontId="35" fillId="0" borderId="0" xfId="1006" applyFont="1" applyFill="1" applyBorder="1"/>
    <xf numFmtId="0" fontId="35" fillId="0" borderId="0" xfId="1007" applyFont="1" applyFill="1" applyBorder="1"/>
    <xf numFmtId="3" fontId="60" fillId="0" borderId="0" xfId="1008" applyNumberFormat="1" applyFont="1" applyFill="1" applyBorder="1" applyAlignment="1">
      <alignment horizontal="right"/>
    </xf>
    <xf numFmtId="17" fontId="105" fillId="45" borderId="0" xfId="1010" quotePrefix="1" applyNumberFormat="1" applyFont="1" applyFill="1" applyBorder="1" applyAlignment="1">
      <alignment horizontal="right" vertical="center" wrapText="1"/>
    </xf>
    <xf numFmtId="4" fontId="17" fillId="0" borderId="0" xfId="1010" applyNumberFormat="1" applyFont="1" applyFill="1" applyBorder="1"/>
    <xf numFmtId="41" fontId="17" fillId="0" borderId="0" xfId="996" applyFont="1" applyFill="1" applyBorder="1" applyAlignment="1" applyProtection="1"/>
    <xf numFmtId="2" fontId="17" fillId="0" borderId="0" xfId="980" applyNumberFormat="1" applyFont="1" applyFill="1" applyBorder="1" applyAlignment="1" applyProtection="1"/>
    <xf numFmtId="2" fontId="17" fillId="0" borderId="0" xfId="1014" applyNumberFormat="1" applyFont="1" applyFill="1" applyBorder="1"/>
    <xf numFmtId="10" fontId="17" fillId="0" borderId="0" xfId="980" applyNumberFormat="1" applyFont="1" applyFill="1" applyBorder="1" applyAlignment="1" applyProtection="1">
      <alignment horizontal="right" vertical="center"/>
    </xf>
    <xf numFmtId="10" fontId="35" fillId="0" borderId="0" xfId="205" applyNumberFormat="1" applyFont="1" applyFill="1" applyBorder="1" applyAlignment="1">
      <alignment horizontal="right" vertical="center"/>
    </xf>
    <xf numFmtId="3" fontId="67" fillId="0" borderId="0" xfId="1008" applyNumberFormat="1" applyFont="1" applyFill="1" applyBorder="1" applyAlignment="1">
      <alignment horizontal="center"/>
    </xf>
    <xf numFmtId="193" fontId="54" fillId="44" borderId="0" xfId="27" applyNumberFormat="1" applyFont="1" applyFill="1" applyAlignment="1">
      <alignment horizontal="center"/>
    </xf>
    <xf numFmtId="10" fontId="66" fillId="0" borderId="0" xfId="331" applyNumberFormat="1" applyFont="1" applyFill="1" applyBorder="1" applyAlignment="1" applyProtection="1">
      <alignment horizontal="right" vertical="center"/>
    </xf>
    <xf numFmtId="4" fontId="61" fillId="0" borderId="4" xfId="1040" applyNumberFormat="1" applyFont="1" applyFill="1" applyBorder="1" applyAlignment="1">
      <alignment horizontal="right" wrapText="1"/>
    </xf>
    <xf numFmtId="201" fontId="61" fillId="0" borderId="4" xfId="1040" applyNumberFormat="1" applyFont="1" applyFill="1" applyBorder="1" applyAlignment="1">
      <alignment horizontal="right" wrapText="1"/>
    </xf>
    <xf numFmtId="0" fontId="61" fillId="0" borderId="4" xfId="1040" applyFont="1" applyFill="1" applyBorder="1" applyAlignment="1">
      <alignment wrapText="1"/>
    </xf>
    <xf numFmtId="194" fontId="36" fillId="0" borderId="0" xfId="111" applyNumberFormat="1" applyFont="1" applyBorder="1"/>
    <xf numFmtId="10" fontId="36" fillId="0" borderId="0" xfId="334" applyNumberFormat="1" applyFont="1" applyBorder="1"/>
    <xf numFmtId="0" fontId="54" fillId="0" borderId="0" xfId="205" applyFont="1" applyBorder="1"/>
    <xf numFmtId="183" fontId="104" fillId="0" borderId="0" xfId="110" applyNumberFormat="1" applyFont="1" applyFill="1" applyBorder="1" applyAlignment="1" applyProtection="1"/>
    <xf numFmtId="4" fontId="120" fillId="0" borderId="0" xfId="1036" applyNumberFormat="1" applyFont="1"/>
    <xf numFmtId="171" fontId="60" fillId="0" borderId="0" xfId="1044" applyNumberFormat="1" applyFont="1" applyFill="1" applyBorder="1" applyAlignment="1" applyProtection="1">
      <alignment vertical="center" wrapText="1"/>
    </xf>
    <xf numFmtId="174" fontId="60" fillId="0" borderId="0" xfId="124" applyNumberFormat="1" applyFont="1" applyFill="1" applyBorder="1" applyAlignment="1" applyProtection="1">
      <alignment horizontal="right" wrapText="1"/>
    </xf>
    <xf numFmtId="0" fontId="35" fillId="0" borderId="0" xfId="1063" applyFont="1" applyFill="1" applyBorder="1"/>
    <xf numFmtId="172" fontId="104" fillId="41" borderId="0" xfId="1064" applyNumberFormat="1" applyFont="1" applyFill="1" applyBorder="1" applyAlignment="1">
      <alignment horizontal="right" vertical="center"/>
    </xf>
    <xf numFmtId="0" fontId="35" fillId="0" borderId="0" xfId="1065" applyFont="1" applyFill="1" applyBorder="1"/>
    <xf numFmtId="171" fontId="60" fillId="0" borderId="0" xfId="1042" applyNumberFormat="1" applyFont="1" applyFill="1" applyBorder="1" applyAlignment="1" applyProtection="1">
      <alignment vertical="center" wrapText="1"/>
    </xf>
    <xf numFmtId="171" fontId="60" fillId="0" borderId="0" xfId="1035" applyNumberFormat="1" applyFont="1" applyFill="1" applyBorder="1" applyAlignment="1" applyProtection="1">
      <alignment vertical="center" wrapText="1"/>
    </xf>
    <xf numFmtId="0" fontId="35" fillId="0" borderId="0" xfId="1069" applyFont="1" applyFill="1" applyBorder="1"/>
    <xf numFmtId="167" fontId="60" fillId="0" borderId="0" xfId="1035" applyNumberFormat="1" applyFont="1" applyFill="1" applyBorder="1" applyAlignment="1" applyProtection="1">
      <alignment vertical="center" wrapText="1"/>
    </xf>
    <xf numFmtId="9" fontId="54" fillId="0" borderId="0" xfId="330" applyFont="1" applyFill="1" applyBorder="1" applyAlignment="1" applyProtection="1"/>
    <xf numFmtId="0" fontId="110" fillId="41" borderId="0" xfId="205" applyFont="1" applyFill="1" applyBorder="1" applyAlignment="1">
      <alignment horizontal="right" vertical="center" wrapText="1"/>
    </xf>
    <xf numFmtId="0" fontId="35" fillId="0" borderId="0" xfId="1073" applyFont="1" applyFill="1" applyBorder="1"/>
    <xf numFmtId="4" fontId="109" fillId="0" borderId="0" xfId="1076" applyNumberFormat="1" applyFont="1" applyFill="1" applyBorder="1" applyAlignment="1">
      <alignment horizontal="right" vertical="center" wrapText="1"/>
    </xf>
    <xf numFmtId="4" fontId="109" fillId="0" borderId="0" xfId="1077" applyNumberFormat="1" applyFont="1" applyFill="1" applyBorder="1" applyAlignment="1">
      <alignment horizontal="right" vertical="center" wrapText="1"/>
    </xf>
    <xf numFmtId="4" fontId="109" fillId="0" borderId="0" xfId="1078" applyNumberFormat="1" applyFont="1" applyFill="1" applyBorder="1" applyAlignment="1">
      <alignment horizontal="right" vertical="center" wrapText="1"/>
    </xf>
    <xf numFmtId="4" fontId="109" fillId="0" borderId="0" xfId="1080" applyNumberFormat="1" applyFont="1" applyFill="1" applyBorder="1" applyAlignment="1">
      <alignment horizontal="right" vertical="center" wrapText="1"/>
    </xf>
    <xf numFmtId="0" fontId="51" fillId="48" borderId="3" xfId="300" applyFont="1" applyFill="1" applyBorder="1" applyAlignment="1">
      <alignment horizontal="left" vertical="center" wrapText="1"/>
    </xf>
    <xf numFmtId="0" fontId="105" fillId="41" borderId="0" xfId="0" applyFont="1" applyFill="1" applyBorder="1" applyAlignment="1">
      <alignment horizontal="center" vertical="center"/>
    </xf>
    <xf numFmtId="3" fontId="60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105" fillId="41" borderId="0" xfId="0" applyFont="1" applyFill="1" applyBorder="1" applyAlignment="1">
      <alignment horizontal="center" vertical="center"/>
    </xf>
    <xf numFmtId="0" fontId="0" fillId="0" borderId="0" xfId="0"/>
    <xf numFmtId="0" fontId="123" fillId="44" borderId="76" xfId="552" applyFont="1" applyFill="1" applyBorder="1"/>
    <xf numFmtId="3" fontId="123" fillId="44" borderId="44" xfId="552" applyNumberFormat="1" applyFont="1" applyFill="1" applyBorder="1" applyAlignment="1">
      <alignment horizontal="right"/>
    </xf>
    <xf numFmtId="3" fontId="123" fillId="44" borderId="1" xfId="552" applyNumberFormat="1" applyFont="1" applyFill="1" applyBorder="1" applyAlignment="1">
      <alignment horizontal="right"/>
    </xf>
    <xf numFmtId="3" fontId="123" fillId="44" borderId="45" xfId="552" applyNumberFormat="1" applyFont="1" applyFill="1" applyBorder="1" applyAlignment="1">
      <alignment horizontal="right"/>
    </xf>
    <xf numFmtId="3" fontId="123" fillId="44" borderId="76" xfId="552" applyNumberFormat="1" applyFont="1" applyFill="1" applyBorder="1" applyAlignment="1">
      <alignment horizontal="right"/>
    </xf>
    <xf numFmtId="3" fontId="46" fillId="0" borderId="46" xfId="1090" applyNumberFormat="1" applyFont="1" applyFill="1" applyBorder="1" applyAlignment="1">
      <alignment horizontal="right"/>
    </xf>
    <xf numFmtId="3" fontId="46" fillId="0" borderId="54" xfId="1090" applyNumberFormat="1" applyFont="1" applyFill="1" applyBorder="1" applyAlignment="1">
      <alignment horizontal="right"/>
    </xf>
    <xf numFmtId="3" fontId="46" fillId="0" borderId="43" xfId="1090" applyNumberFormat="1" applyFont="1" applyFill="1" applyBorder="1" applyAlignment="1">
      <alignment horizontal="right"/>
    </xf>
    <xf numFmtId="171" fontId="60" fillId="0" borderId="0" xfId="1108" applyNumberFormat="1" applyFont="1" applyFill="1" applyBorder="1" applyAlignment="1" applyProtection="1">
      <alignment vertical="center" wrapText="1"/>
    </xf>
    <xf numFmtId="171" fontId="60" fillId="0" borderId="0" xfId="1107" applyNumberFormat="1" applyFont="1" applyFill="1" applyBorder="1" applyAlignment="1" applyProtection="1">
      <alignment vertical="center" wrapText="1"/>
    </xf>
    <xf numFmtId="171" fontId="60" fillId="0" borderId="0" xfId="1106" applyNumberFormat="1" applyFont="1" applyFill="1" applyBorder="1" applyAlignment="1" applyProtection="1">
      <alignment vertical="center" wrapText="1"/>
    </xf>
    <xf numFmtId="3" fontId="60" fillId="40" borderId="0" xfId="98" applyNumberFormat="1" applyFont="1" applyFill="1" applyBorder="1" applyAlignment="1" applyProtection="1">
      <alignment wrapText="1"/>
    </xf>
    <xf numFmtId="169" fontId="35" fillId="0" borderId="0" xfId="98" applyFont="1" applyFill="1" applyBorder="1" applyAlignment="1" applyProtection="1"/>
    <xf numFmtId="169" fontId="35" fillId="0" borderId="0" xfId="98" applyFont="1" applyFill="1" applyBorder="1" applyAlignment="1" applyProtection="1">
      <alignment horizontal="left"/>
    </xf>
    <xf numFmtId="0" fontId="113" fillId="44" borderId="0" xfId="0" applyFont="1" applyFill="1" applyAlignment="1">
      <alignment horizontal="center" wrapText="1"/>
    </xf>
    <xf numFmtId="3" fontId="59" fillId="48" borderId="0" xfId="98" applyNumberFormat="1" applyFont="1" applyFill="1" applyBorder="1" applyAlignment="1" applyProtection="1">
      <alignment horizontal="left" wrapText="1"/>
    </xf>
    <xf numFmtId="171" fontId="53" fillId="48" borderId="0" xfId="1116" applyNumberFormat="1" applyFont="1" applyFill="1" applyBorder="1" applyAlignment="1" applyProtection="1">
      <alignment vertical="center" wrapText="1"/>
    </xf>
    <xf numFmtId="3" fontId="35" fillId="48" borderId="0" xfId="98" applyNumberFormat="1" applyFont="1" applyFill="1" applyBorder="1" applyAlignment="1" applyProtection="1">
      <alignment horizontal="left" wrapText="1"/>
    </xf>
    <xf numFmtId="171" fontId="60" fillId="48" borderId="0" xfId="1117" applyNumberFormat="1" applyFont="1" applyFill="1" applyBorder="1" applyAlignment="1" applyProtection="1">
      <alignment vertical="center" wrapText="1"/>
    </xf>
    <xf numFmtId="3" fontId="60" fillId="0" borderId="0" xfId="1118" applyNumberFormat="1" applyFont="1" applyFill="1" applyBorder="1" applyAlignment="1" applyProtection="1">
      <alignment vertical="center" wrapText="1"/>
    </xf>
    <xf numFmtId="0" fontId="113" fillId="44" borderId="45" xfId="0" applyFont="1" applyFill="1" applyBorder="1" applyAlignment="1">
      <alignment horizontal="center" wrapText="1"/>
    </xf>
    <xf numFmtId="0" fontId="113" fillId="44" borderId="1" xfId="0" applyFont="1" applyFill="1" applyBorder="1" applyAlignment="1">
      <alignment horizontal="center" wrapText="1"/>
    </xf>
    <xf numFmtId="2" fontId="35" fillId="0" borderId="0" xfId="1139" applyNumberFormat="1" applyFont="1" applyBorder="1" applyAlignment="1"/>
    <xf numFmtId="2" fontId="35" fillId="0" borderId="0" xfId="1139" applyNumberFormat="1" applyFont="1" applyFill="1" applyBorder="1" applyAlignment="1"/>
    <xf numFmtId="4" fontId="14" fillId="0" borderId="0" xfId="1143" applyNumberFormat="1" applyFont="1" applyBorder="1"/>
    <xf numFmtId="4" fontId="14" fillId="0" borderId="0" xfId="1143" applyNumberFormat="1" applyFont="1" applyFill="1" applyBorder="1"/>
    <xf numFmtId="4" fontId="14" fillId="0" borderId="0" xfId="1143" applyNumberFormat="1"/>
    <xf numFmtId="171" fontId="104" fillId="0" borderId="0" xfId="92" applyNumberFormat="1" applyFont="1" applyFill="1" applyBorder="1" applyAlignment="1" applyProtection="1">
      <alignment vertical="center" wrapText="1"/>
    </xf>
    <xf numFmtId="171" fontId="104" fillId="0" borderId="0" xfId="0" applyNumberFormat="1" applyFont="1"/>
    <xf numFmtId="174" fontId="68" fillId="0" borderId="0" xfId="406" applyNumberFormat="1" applyFont="1" applyFill="1" applyBorder="1" applyAlignment="1" applyProtection="1">
      <alignment horizontal="right" vertical="center" wrapText="1"/>
    </xf>
    <xf numFmtId="174" fontId="65" fillId="0" borderId="0" xfId="330" applyNumberFormat="1" applyFont="1"/>
    <xf numFmtId="174" fontId="67" fillId="0" borderId="0" xfId="406" applyNumberFormat="1" applyFont="1" applyFill="1" applyBorder="1" applyAlignment="1" applyProtection="1">
      <alignment vertical="center" wrapText="1"/>
    </xf>
    <xf numFmtId="174" fontId="65" fillId="0" borderId="0" xfId="330" applyNumberFormat="1" applyFont="1" applyAlignment="1">
      <alignment vertical="center"/>
    </xf>
    <xf numFmtId="9" fontId="64" fillId="0" borderId="0" xfId="330" applyFont="1" applyFill="1" applyBorder="1" applyAlignment="1" applyProtection="1">
      <alignment vertical="center" wrapText="1"/>
    </xf>
    <xf numFmtId="171" fontId="68" fillId="0" borderId="0" xfId="977" applyNumberFormat="1" applyFont="1" applyFill="1" applyBorder="1" applyAlignment="1" applyProtection="1">
      <alignment vertical="center" wrapText="1"/>
    </xf>
    <xf numFmtId="171" fontId="68" fillId="0" borderId="0" xfId="976" applyNumberFormat="1" applyFont="1" applyFill="1" applyBorder="1" applyAlignment="1" applyProtection="1">
      <alignment vertical="center" wrapText="1"/>
    </xf>
    <xf numFmtId="171" fontId="68" fillId="0" borderId="0" xfId="970" applyNumberFormat="1" applyFont="1" applyFill="1" applyBorder="1" applyAlignment="1" applyProtection="1">
      <alignment vertical="center" wrapText="1"/>
    </xf>
    <xf numFmtId="171" fontId="68" fillId="0" borderId="0" xfId="969" applyNumberFormat="1" applyFont="1" applyFill="1" applyBorder="1" applyAlignment="1" applyProtection="1">
      <alignment vertical="center" wrapText="1"/>
    </xf>
    <xf numFmtId="171" fontId="68" fillId="0" borderId="0" xfId="979" applyNumberFormat="1" applyFont="1" applyFill="1" applyBorder="1" applyAlignment="1" applyProtection="1">
      <alignment vertical="center" wrapText="1"/>
    </xf>
    <xf numFmtId="171" fontId="68" fillId="0" borderId="0" xfId="968" applyNumberFormat="1" applyFont="1" applyFill="1" applyBorder="1" applyAlignment="1" applyProtection="1">
      <alignment vertical="center" wrapText="1"/>
    </xf>
    <xf numFmtId="171" fontId="68" fillId="0" borderId="0" xfId="406" applyNumberFormat="1" applyFont="1" applyFill="1" applyBorder="1" applyAlignment="1" applyProtection="1">
      <alignment vertical="center" wrapText="1"/>
    </xf>
    <xf numFmtId="171" fontId="68" fillId="0" borderId="0" xfId="696" applyNumberFormat="1" applyFont="1" applyFill="1" applyBorder="1" applyAlignment="1" applyProtection="1">
      <alignment vertical="center" wrapText="1"/>
    </xf>
    <xf numFmtId="171" fontId="68" fillId="0" borderId="0" xfId="695" applyNumberFormat="1" applyFont="1" applyFill="1" applyBorder="1" applyAlignment="1" applyProtection="1">
      <alignment vertical="center" wrapText="1"/>
    </xf>
    <xf numFmtId="0" fontId="68" fillId="0" borderId="0" xfId="406" applyNumberFormat="1" applyFont="1" applyFill="1" applyBorder="1" applyAlignment="1" applyProtection="1">
      <alignment horizontal="right" vertical="center" wrapText="1"/>
    </xf>
    <xf numFmtId="174" fontId="65" fillId="0" borderId="0" xfId="330" applyNumberFormat="1" applyFont="1" applyFill="1" applyBorder="1" applyAlignment="1" applyProtection="1">
      <alignment vertical="center" wrapText="1"/>
    </xf>
    <xf numFmtId="174" fontId="105" fillId="0" borderId="0" xfId="27" applyNumberFormat="1" applyFont="1" applyFill="1" applyBorder="1" applyAlignment="1" applyProtection="1">
      <alignment vertical="center" wrapText="1"/>
    </xf>
    <xf numFmtId="174" fontId="106" fillId="0" borderId="0" xfId="27" applyNumberFormat="1" applyFont="1" applyFill="1" applyBorder="1" applyAlignment="1" applyProtection="1">
      <alignment vertical="center" wrapText="1"/>
    </xf>
    <xf numFmtId="171" fontId="68" fillId="0" borderId="0" xfId="27" applyNumberFormat="1" applyFont="1" applyFill="1" applyBorder="1" applyAlignment="1" applyProtection="1">
      <alignment vertical="center" wrapText="1"/>
    </xf>
    <xf numFmtId="171" fontId="64" fillId="0" borderId="0" xfId="0" applyNumberFormat="1" applyFont="1" applyFill="1"/>
    <xf numFmtId="171" fontId="64" fillId="0" borderId="0" xfId="0" applyNumberFormat="1" applyFont="1"/>
    <xf numFmtId="171" fontId="68" fillId="0" borderId="0" xfId="962" applyNumberFormat="1" applyFont="1" applyFill="1" applyBorder="1" applyAlignment="1" applyProtection="1">
      <alignment vertical="center" wrapText="1"/>
    </xf>
    <xf numFmtId="193" fontId="68" fillId="0" borderId="0" xfId="27" applyNumberFormat="1" applyFont="1" applyFill="1" applyBorder="1" applyAlignment="1" applyProtection="1">
      <alignment vertical="center" wrapText="1"/>
    </xf>
    <xf numFmtId="171" fontId="106" fillId="0" borderId="0" xfId="27" applyNumberFormat="1" applyFont="1" applyFill="1" applyBorder="1" applyAlignment="1" applyProtection="1">
      <alignment vertical="center" wrapText="1"/>
    </xf>
    <xf numFmtId="174" fontId="106" fillId="0" borderId="0" xfId="27" applyNumberFormat="1" applyFont="1" applyFill="1" applyBorder="1" applyAlignment="1" applyProtection="1">
      <alignment horizontal="right" vertical="center" wrapText="1"/>
    </xf>
    <xf numFmtId="174" fontId="68" fillId="0" borderId="0" xfId="27" applyNumberFormat="1" applyFont="1" applyFill="1" applyBorder="1" applyAlignment="1" applyProtection="1">
      <alignment horizontal="right" vertical="center" wrapText="1"/>
    </xf>
    <xf numFmtId="192" fontId="115" fillId="0" borderId="0" xfId="92" applyNumberFormat="1" applyFont="1" applyFill="1" applyBorder="1" applyAlignment="1" applyProtection="1">
      <alignment vertical="center" wrapText="1"/>
    </xf>
    <xf numFmtId="176" fontId="65" fillId="0" borderId="75" xfId="730" applyNumberFormat="1" applyFont="1" applyFill="1" applyBorder="1" applyAlignment="1" applyProtection="1">
      <alignment horizontal="right"/>
    </xf>
    <xf numFmtId="176" fontId="65" fillId="0" borderId="75" xfId="730" applyNumberFormat="1" applyFont="1" applyFill="1" applyBorder="1" applyAlignment="1" applyProtection="1"/>
    <xf numFmtId="0" fontId="21" fillId="0" borderId="75" xfId="713" applyBorder="1"/>
    <xf numFmtId="10" fontId="59" fillId="0" borderId="0" xfId="27" applyNumberFormat="1" applyFont="1" applyFill="1" applyBorder="1" applyAlignment="1" applyProtection="1">
      <alignment horizontal="right" vertical="center" wrapText="1"/>
    </xf>
    <xf numFmtId="3" fontId="60" fillId="0" borderId="0" xfId="0" applyNumberFormat="1" applyFont="1" applyFill="1" applyBorder="1" applyAlignment="1">
      <alignment horizontal="right"/>
    </xf>
    <xf numFmtId="14" fontId="105" fillId="41" borderId="0" xfId="0" applyNumberFormat="1" applyFont="1" applyFill="1" applyBorder="1" applyAlignment="1">
      <alignment horizontal="right"/>
    </xf>
    <xf numFmtId="10" fontId="60" fillId="0" borderId="0" xfId="1158" applyNumberFormat="1" applyFont="1" applyFill="1" applyBorder="1" applyAlignment="1" applyProtection="1">
      <alignment vertical="center"/>
    </xf>
    <xf numFmtId="10" fontId="35" fillId="0" borderId="0" xfId="1158" applyNumberFormat="1" applyFont="1" applyFill="1" applyBorder="1" applyAlignment="1" applyProtection="1">
      <alignment horizontal="right" vertical="center"/>
    </xf>
    <xf numFmtId="14" fontId="105" fillId="41" borderId="0" xfId="1169" applyNumberFormat="1" applyFont="1" applyFill="1" applyBorder="1" applyAlignment="1">
      <alignment horizontal="right" vertical="center"/>
    </xf>
    <xf numFmtId="3" fontId="60" fillId="0" borderId="0" xfId="1169" applyNumberFormat="1" applyFont="1" applyFill="1" applyBorder="1" applyAlignment="1">
      <alignment horizontal="right"/>
    </xf>
    <xf numFmtId="3" fontId="59" fillId="0" borderId="0" xfId="1169" applyNumberFormat="1" applyFont="1" applyFill="1" applyBorder="1" applyAlignment="1">
      <alignment horizontal="right" vertical="center"/>
    </xf>
    <xf numFmtId="3" fontId="60" fillId="0" borderId="0" xfId="1170" applyNumberFormat="1" applyFont="1" applyFill="1" applyBorder="1" applyAlignment="1">
      <alignment horizontal="right"/>
    </xf>
    <xf numFmtId="3" fontId="60" fillId="0" borderId="0" xfId="1171" applyNumberFormat="1" applyFont="1" applyFill="1" applyBorder="1" applyAlignment="1">
      <alignment horizontal="right"/>
    </xf>
    <xf numFmtId="0" fontId="35" fillId="0" borderId="23" xfId="205" applyFont="1" applyFill="1" applyBorder="1" applyAlignment="1">
      <alignment vertical="center" wrapText="1"/>
    </xf>
    <xf numFmtId="0" fontId="35" fillId="0" borderId="0" xfId="205" applyFont="1" applyFill="1" applyBorder="1" applyAlignment="1">
      <alignment horizontal="left" vertical="center" wrapText="1"/>
    </xf>
    <xf numFmtId="0" fontId="11" fillId="0" borderId="0" xfId="1174"/>
    <xf numFmtId="0" fontId="82" fillId="0" borderId="0" xfId="1174" applyFont="1"/>
    <xf numFmtId="0" fontId="54" fillId="0" borderId="0" xfId="1174" applyFont="1" applyFill="1" applyBorder="1" applyAlignment="1">
      <alignment horizontal="center"/>
    </xf>
    <xf numFmtId="0" fontId="104" fillId="41" borderId="74" xfId="1174" applyFont="1" applyFill="1" applyBorder="1" applyAlignment="1">
      <alignment horizontal="right" vertical="center" wrapText="1"/>
    </xf>
    <xf numFmtId="0" fontId="35" fillId="0" borderId="0" xfId="1174" applyFont="1" applyFill="1" applyBorder="1" applyAlignment="1">
      <alignment vertical="center" wrapText="1"/>
    </xf>
    <xf numFmtId="0" fontId="35" fillId="0" borderId="0" xfId="1174" applyFont="1" applyFill="1" applyBorder="1"/>
    <xf numFmtId="0" fontId="35" fillId="0" borderId="0" xfId="1174" applyFont="1" applyFill="1" applyBorder="1" applyAlignment="1">
      <alignment horizontal="left" vertical="center"/>
    </xf>
    <xf numFmtId="0" fontId="59" fillId="0" borderId="0" xfId="1174" applyFont="1" applyFill="1" applyBorder="1" applyAlignment="1">
      <alignment vertical="center"/>
    </xf>
    <xf numFmtId="2" fontId="82" fillId="0" borderId="0" xfId="1174" applyNumberFormat="1" applyFont="1"/>
    <xf numFmtId="0" fontId="59" fillId="40" borderId="0" xfId="1174" applyFont="1" applyFill="1" applyBorder="1" applyAlignment="1">
      <alignment vertical="center"/>
    </xf>
    <xf numFmtId="0" fontId="59" fillId="40" borderId="0" xfId="1174" applyFont="1" applyFill="1" applyBorder="1" applyAlignment="1">
      <alignment horizontal="center" vertical="center"/>
    </xf>
    <xf numFmtId="10" fontId="59" fillId="40" borderId="0" xfId="1175" applyNumberFormat="1" applyFont="1" applyFill="1" applyBorder="1" applyAlignment="1" applyProtection="1">
      <alignment horizontal="center" vertical="center"/>
    </xf>
    <xf numFmtId="10" fontId="53" fillId="40" borderId="0" xfId="1175" applyNumberFormat="1" applyFont="1" applyFill="1" applyBorder="1" applyAlignment="1" applyProtection="1">
      <alignment horizontal="center" vertical="center"/>
    </xf>
    <xf numFmtId="10" fontId="59" fillId="40" borderId="0" xfId="1174" applyNumberFormat="1" applyFont="1" applyFill="1" applyBorder="1" applyAlignment="1">
      <alignment horizontal="right" vertical="center" indent="2"/>
    </xf>
    <xf numFmtId="10" fontId="59" fillId="40" borderId="0" xfId="1174" applyNumberFormat="1" applyFont="1" applyFill="1" applyBorder="1" applyAlignment="1">
      <alignment horizontal="right" vertical="center" indent="1"/>
    </xf>
    <xf numFmtId="0" fontId="11" fillId="0" borderId="0" xfId="1174" applyFill="1" applyBorder="1"/>
    <xf numFmtId="10" fontId="35" fillId="0" borderId="0" xfId="1175" applyNumberFormat="1" applyFont="1" applyFill="1" applyBorder="1" applyAlignment="1" applyProtection="1">
      <alignment horizontal="center" vertical="center"/>
    </xf>
    <xf numFmtId="179" fontId="35" fillId="0" borderId="0" xfId="1174" applyNumberFormat="1" applyFont="1" applyFill="1" applyBorder="1" applyAlignment="1">
      <alignment horizontal="right" vertical="center"/>
    </xf>
    <xf numFmtId="10" fontId="11" fillId="0" borderId="0" xfId="1175" applyNumberFormat="1" applyFill="1" applyBorder="1" applyAlignment="1">
      <alignment horizontal="right" vertical="center"/>
    </xf>
    <xf numFmtId="10" fontId="35" fillId="0" borderId="15" xfId="1175" applyNumberFormat="1" applyFont="1" applyFill="1" applyBorder="1" applyAlignment="1" applyProtection="1">
      <alignment horizontal="right"/>
    </xf>
    <xf numFmtId="0" fontId="35" fillId="0" borderId="0" xfId="1174" applyFont="1" applyFill="1" applyBorder="1" applyAlignment="1">
      <alignment horizontal="left" vertical="center" wrapText="1"/>
    </xf>
    <xf numFmtId="0" fontId="35" fillId="0" borderId="0" xfId="1174" applyFont="1" applyFill="1" applyBorder="1" applyAlignment="1">
      <alignment horizontal="left"/>
    </xf>
    <xf numFmtId="10" fontId="59" fillId="0" borderId="75" xfId="1175" applyNumberFormat="1" applyFont="1" applyFill="1" applyBorder="1" applyAlignment="1" applyProtection="1">
      <alignment horizontal="right"/>
    </xf>
    <xf numFmtId="174" fontId="59" fillId="40" borderId="0" xfId="1175" applyNumberFormat="1" applyFont="1" applyFill="1" applyBorder="1" applyAlignment="1" applyProtection="1">
      <alignment horizontal="center" vertical="center"/>
    </xf>
    <xf numFmtId="0" fontId="11" fillId="0" borderId="0" xfId="1174" applyFill="1"/>
    <xf numFmtId="0" fontId="54" fillId="0" borderId="0" xfId="1174" applyFont="1" applyFill="1" applyBorder="1" applyAlignment="1"/>
    <xf numFmtId="0" fontId="11" fillId="0" borderId="0" xfId="1174" applyFont="1" applyFill="1" applyBorder="1"/>
    <xf numFmtId="0" fontId="104" fillId="41" borderId="29" xfId="1174" applyFont="1" applyFill="1" applyBorder="1" applyAlignment="1">
      <alignment horizontal="center" vertical="center"/>
    </xf>
    <xf numFmtId="0" fontId="104" fillId="41" borderId="78" xfId="1174" applyFont="1" applyFill="1" applyBorder="1" applyAlignment="1">
      <alignment horizontal="center" vertical="center"/>
    </xf>
    <xf numFmtId="0" fontId="35" fillId="0" borderId="81" xfId="1174" applyFont="1" applyFill="1" applyBorder="1" applyAlignment="1">
      <alignment horizontal="left" vertical="center" wrapText="1"/>
    </xf>
    <xf numFmtId="0" fontId="60" fillId="0" borderId="81" xfId="1174" applyFont="1" applyFill="1" applyBorder="1" applyAlignment="1">
      <alignment horizontal="left" wrapText="1"/>
    </xf>
    <xf numFmtId="10" fontId="35" fillId="0" borderId="3" xfId="1175" applyNumberFormat="1" applyFont="1" applyFill="1" applyBorder="1" applyAlignment="1" applyProtection="1">
      <alignment vertical="center"/>
    </xf>
    <xf numFmtId="0" fontId="60" fillId="0" borderId="0" xfId="1174" applyFont="1" applyFill="1" applyAlignment="1">
      <alignment horizontal="left" wrapText="1"/>
    </xf>
    <xf numFmtId="0" fontId="0" fillId="0" borderId="0" xfId="0"/>
    <xf numFmtId="0" fontId="104" fillId="41" borderId="74" xfId="205" applyFont="1" applyFill="1" applyBorder="1" applyAlignment="1">
      <alignment horizontal="center" vertical="center" wrapText="1"/>
    </xf>
    <xf numFmtId="10" fontId="35" fillId="0" borderId="15" xfId="330" applyNumberFormat="1" applyFont="1" applyFill="1" applyBorder="1" applyAlignment="1" applyProtection="1">
      <alignment horizontal="center"/>
    </xf>
    <xf numFmtId="10" fontId="35" fillId="0" borderId="75" xfId="330" applyNumberFormat="1" applyFont="1" applyFill="1" applyBorder="1" applyAlignment="1" applyProtection="1">
      <alignment horizontal="center"/>
    </xf>
    <xf numFmtId="10" fontId="35" fillId="0" borderId="74" xfId="330" applyNumberFormat="1" applyFont="1" applyFill="1" applyBorder="1" applyAlignment="1" applyProtection="1">
      <alignment horizontal="center"/>
    </xf>
    <xf numFmtId="10" fontId="35" fillId="0" borderId="84" xfId="330" applyNumberFormat="1" applyFont="1" applyFill="1" applyBorder="1" applyAlignment="1" applyProtection="1">
      <alignment horizontal="center"/>
    </xf>
    <xf numFmtId="10" fontId="35" fillId="0" borderId="83" xfId="330" applyNumberFormat="1" applyFont="1" applyFill="1" applyBorder="1" applyAlignment="1" applyProtection="1">
      <alignment horizontal="center"/>
    </xf>
    <xf numFmtId="10" fontId="35" fillId="0" borderId="16" xfId="330" applyNumberFormat="1" applyFont="1" applyFill="1" applyBorder="1" applyAlignment="1" applyProtection="1">
      <alignment horizontal="center"/>
    </xf>
    <xf numFmtId="10" fontId="35" fillId="0" borderId="82" xfId="330" applyNumberFormat="1" applyFont="1" applyFill="1" applyBorder="1" applyAlignment="1" applyProtection="1">
      <alignment horizontal="center"/>
    </xf>
    <xf numFmtId="10" fontId="35" fillId="0" borderId="3" xfId="330" applyNumberFormat="1" applyFont="1" applyFill="1" applyBorder="1" applyAlignment="1" applyProtection="1">
      <alignment horizontal="center"/>
    </xf>
    <xf numFmtId="0" fontId="35" fillId="0" borderId="0" xfId="205" applyFont="1" applyFill="1" applyBorder="1"/>
    <xf numFmtId="4" fontId="35" fillId="0" borderId="0" xfId="93" applyNumberFormat="1" applyFont="1" applyFill="1" applyBorder="1" applyAlignment="1" applyProtection="1"/>
    <xf numFmtId="0" fontId="35" fillId="0" borderId="22" xfId="205" applyFont="1" applyFill="1" applyBorder="1"/>
    <xf numFmtId="4" fontId="35" fillId="0" borderId="22" xfId="93" applyNumberFormat="1" applyFont="1" applyFill="1" applyBorder="1" applyAlignment="1" applyProtection="1"/>
    <xf numFmtId="0" fontId="35" fillId="0" borderId="23" xfId="205" applyFont="1" applyFill="1" applyBorder="1"/>
    <xf numFmtId="4" fontId="35" fillId="0" borderId="23" xfId="93" applyNumberFormat="1" applyFont="1" applyFill="1" applyBorder="1" applyAlignment="1" applyProtection="1"/>
    <xf numFmtId="0" fontId="35" fillId="0" borderId="3" xfId="205" applyFont="1" applyFill="1" applyBorder="1" applyAlignment="1">
      <alignment vertical="center" wrapText="1"/>
    </xf>
    <xf numFmtId="10" fontId="35" fillId="0" borderId="3" xfId="330" applyNumberFormat="1" applyFont="1" applyFill="1" applyBorder="1" applyAlignment="1" applyProtection="1">
      <alignment horizontal="center" vertical="center"/>
    </xf>
    <xf numFmtId="10" fontId="35" fillId="0" borderId="3" xfId="205" applyNumberFormat="1" applyFont="1" applyFill="1" applyBorder="1" applyAlignment="1">
      <alignment horizontal="center" vertical="center"/>
    </xf>
    <xf numFmtId="10" fontId="35" fillId="0" borderId="75" xfId="205" applyNumberFormat="1" applyFont="1" applyFill="1" applyBorder="1" applyAlignment="1">
      <alignment horizontal="center" vertical="center"/>
    </xf>
    <xf numFmtId="10" fontId="35" fillId="0" borderId="15" xfId="205" applyNumberFormat="1" applyFont="1" applyFill="1" applyBorder="1" applyAlignment="1">
      <alignment horizontal="center" vertical="center"/>
    </xf>
    <xf numFmtId="10" fontId="35" fillId="0" borderId="74" xfId="205" applyNumberFormat="1" applyFont="1" applyFill="1" applyBorder="1" applyAlignment="1">
      <alignment horizontal="center" vertical="center"/>
    </xf>
    <xf numFmtId="0" fontId="35" fillId="0" borderId="74" xfId="205" applyFont="1" applyFill="1" applyBorder="1" applyAlignment="1">
      <alignment horizontal="left" vertical="center"/>
    </xf>
    <xf numFmtId="0" fontId="60" fillId="0" borderId="74" xfId="205" applyFont="1" applyFill="1" applyBorder="1" applyAlignment="1">
      <alignment horizontal="left" wrapText="1"/>
    </xf>
    <xf numFmtId="0" fontId="35" fillId="0" borderId="75" xfId="205" applyFont="1" applyFill="1" applyBorder="1"/>
    <xf numFmtId="0" fontId="35" fillId="0" borderId="15" xfId="205" applyFont="1" applyFill="1" applyBorder="1"/>
    <xf numFmtId="0" fontId="35" fillId="0" borderId="74" xfId="205" applyFont="1" applyFill="1" applyBorder="1"/>
    <xf numFmtId="0" fontId="35" fillId="0" borderId="75" xfId="205" applyFont="1" applyFill="1" applyBorder="1" applyAlignment="1">
      <alignment vertical="center"/>
    </xf>
    <xf numFmtId="0" fontId="35" fillId="0" borderId="74" xfId="205" applyFont="1" applyFill="1" applyBorder="1" applyAlignment="1">
      <alignment vertical="center"/>
    </xf>
    <xf numFmtId="4" fontId="35" fillId="0" borderId="23" xfId="93" applyNumberFormat="1" applyFont="1" applyFill="1" applyBorder="1" applyAlignment="1" applyProtection="1">
      <alignment horizontal="center" vertical="center"/>
    </xf>
    <xf numFmtId="181" fontId="105" fillId="41" borderId="0" xfId="205" applyNumberFormat="1" applyFont="1" applyFill="1" applyBorder="1" applyAlignment="1">
      <alignment horizontal="right" vertical="center"/>
    </xf>
    <xf numFmtId="181" fontId="105" fillId="41" borderId="0" xfId="205" applyNumberFormat="1" applyFont="1" applyFill="1" applyBorder="1" applyAlignment="1">
      <alignment horizontal="right" vertical="center"/>
    </xf>
    <xf numFmtId="4" fontId="35" fillId="0" borderId="0" xfId="93" applyNumberFormat="1" applyFont="1" applyFill="1" applyBorder="1" applyAlignment="1" applyProtection="1"/>
    <xf numFmtId="4" fontId="35" fillId="0" borderId="22" xfId="93" applyNumberFormat="1" applyFont="1" applyFill="1" applyBorder="1" applyAlignment="1" applyProtection="1"/>
    <xf numFmtId="4" fontId="35" fillId="0" borderId="23" xfId="93" applyNumberFormat="1" applyFont="1" applyFill="1" applyBorder="1" applyAlignment="1" applyProtection="1"/>
    <xf numFmtId="2" fontId="35" fillId="0" borderId="0" xfId="93" applyNumberFormat="1" applyFont="1" applyFill="1" applyBorder="1" applyAlignment="1" applyProtection="1">
      <alignment horizontal="center" vertical="center"/>
    </xf>
    <xf numFmtId="0" fontId="110" fillId="41" borderId="0" xfId="205" applyFont="1" applyFill="1" applyBorder="1" applyAlignment="1">
      <alignment horizontal="left" vertical="center"/>
    </xf>
    <xf numFmtId="181" fontId="105" fillId="41" borderId="0" xfId="205" applyNumberFormat="1" applyFont="1" applyFill="1" applyBorder="1" applyAlignment="1">
      <alignment horizontal="right" vertical="center"/>
    </xf>
    <xf numFmtId="0" fontId="35" fillId="40" borderId="0" xfId="205" applyFont="1" applyFill="1" applyBorder="1"/>
    <xf numFmtId="0" fontId="35" fillId="40" borderId="0" xfId="205" applyFont="1" applyFill="1" applyBorder="1" applyAlignment="1">
      <alignment horizontal="left" vertical="center"/>
    </xf>
    <xf numFmtId="182" fontId="35" fillId="40" borderId="0" xfId="93" applyNumberFormat="1" applyFont="1" applyFill="1" applyBorder="1" applyAlignment="1" applyProtection="1"/>
    <xf numFmtId="0" fontId="0" fillId="0" borderId="0" xfId="0"/>
    <xf numFmtId="10" fontId="103" fillId="0" borderId="83" xfId="980" applyNumberFormat="1" applyFont="1" applyFill="1" applyBorder="1" applyAlignment="1" applyProtection="1">
      <alignment horizontal="right" vertical="center"/>
    </xf>
    <xf numFmtId="10" fontId="17" fillId="0" borderId="22" xfId="980" applyNumberFormat="1" applyFont="1" applyFill="1" applyBorder="1" applyAlignment="1" applyProtection="1">
      <alignment horizontal="right" vertical="center"/>
    </xf>
    <xf numFmtId="178" fontId="61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0" fontId="103" fillId="0" borderId="16" xfId="980" applyNumberFormat="1" applyFont="1" applyFill="1" applyBorder="1" applyAlignment="1" applyProtection="1">
      <alignment horizontal="right" vertical="center"/>
    </xf>
    <xf numFmtId="178" fontId="6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103" fillId="0" borderId="82" xfId="980" applyNumberFormat="1" applyFont="1" applyFill="1" applyBorder="1" applyAlignment="1" applyProtection="1">
      <alignment horizontal="right" vertical="center"/>
    </xf>
    <xf numFmtId="10" fontId="17" fillId="0" borderId="23" xfId="980" applyNumberFormat="1" applyFont="1" applyFill="1" applyBorder="1" applyAlignment="1" applyProtection="1">
      <alignment horizontal="right" vertical="center"/>
    </xf>
    <xf numFmtId="178" fontId="61" fillId="0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78" fontId="61" fillId="0" borderId="2" xfId="0" applyNumberFormat="1" applyFont="1" applyFill="1" applyBorder="1" applyAlignment="1">
      <alignment vertical="center"/>
    </xf>
    <xf numFmtId="10" fontId="17" fillId="0" borderId="2" xfId="980" applyNumberFormat="1" applyFont="1" applyFill="1" applyBorder="1" applyAlignment="1" applyProtection="1">
      <alignment horizontal="right" vertical="center"/>
    </xf>
    <xf numFmtId="10" fontId="103" fillId="0" borderId="84" xfId="980" applyNumberFormat="1" applyFont="1" applyFill="1" applyBorder="1" applyAlignment="1" applyProtection="1">
      <alignment horizontal="right" vertical="center"/>
    </xf>
    <xf numFmtId="0" fontId="81" fillId="0" borderId="3" xfId="129" applyFont="1" applyFill="1" applyBorder="1" applyAlignment="1">
      <alignment vertical="center"/>
    </xf>
    <xf numFmtId="0" fontId="81" fillId="0" borderId="3" xfId="129" applyFont="1" applyBorder="1"/>
    <xf numFmtId="0" fontId="19" fillId="0" borderId="74" xfId="129" applyFont="1" applyFill="1" applyBorder="1" applyAlignment="1">
      <alignment vertical="center"/>
    </xf>
    <xf numFmtId="0" fontId="81" fillId="0" borderId="15" xfId="129" applyFont="1" applyFill="1" applyBorder="1" applyAlignment="1">
      <alignment vertical="center"/>
    </xf>
    <xf numFmtId="0" fontId="81" fillId="0" borderId="75" xfId="129" applyFont="1" applyFill="1" applyBorder="1" applyAlignment="1">
      <alignment vertical="center"/>
    </xf>
    <xf numFmtId="0" fontId="81" fillId="0" borderId="74" xfId="129" applyFont="1" applyFill="1" applyBorder="1" applyAlignment="1">
      <alignment vertical="center"/>
    </xf>
    <xf numFmtId="0" fontId="19" fillId="0" borderId="75" xfId="129" applyFont="1" applyFill="1" applyBorder="1" applyAlignment="1">
      <alignment vertical="center"/>
    </xf>
    <xf numFmtId="0" fontId="81" fillId="0" borderId="3" xfId="129" applyFont="1" applyFill="1" applyBorder="1" applyAlignment="1">
      <alignment horizontal="left" vertical="center"/>
    </xf>
    <xf numFmtId="0" fontId="19" fillId="0" borderId="3" xfId="129" applyFont="1" applyFill="1" applyBorder="1" applyAlignment="1">
      <alignment horizontal="left" vertical="center"/>
    </xf>
    <xf numFmtId="198" fontId="78" fillId="0" borderId="0" xfId="122" applyNumberFormat="1" applyFont="1" applyFill="1" applyBorder="1" applyAlignment="1">
      <alignment horizontal="right"/>
    </xf>
    <xf numFmtId="198" fontId="78" fillId="0" borderId="0" xfId="122" applyNumberFormat="1" applyFont="1" applyFill="1" applyBorder="1" applyAlignment="1">
      <alignment horizontal="right"/>
    </xf>
    <xf numFmtId="1" fontId="116" fillId="0" borderId="0" xfId="312" applyNumberFormat="1" applyFont="1" applyFill="1" applyBorder="1" applyAlignment="1" applyProtection="1">
      <alignment horizontal="left" vertical="center"/>
    </xf>
    <xf numFmtId="198" fontId="78" fillId="0" borderId="0" xfId="122" applyNumberFormat="1" applyFont="1" applyFill="1" applyBorder="1" applyAlignment="1">
      <alignment horizontal="right"/>
    </xf>
    <xf numFmtId="198" fontId="78" fillId="0" borderId="0" xfId="122" applyNumberFormat="1" applyFont="1" applyFill="1" applyBorder="1" applyAlignment="1">
      <alignment horizontal="right"/>
    </xf>
    <xf numFmtId="198" fontId="81" fillId="0" borderId="0" xfId="129" applyNumberFormat="1"/>
    <xf numFmtId="0" fontId="46" fillId="0" borderId="0" xfId="2313" applyFont="1" applyFill="1" applyBorder="1"/>
    <xf numFmtId="43" fontId="9" fillId="0" borderId="0" xfId="2302" applyNumberFormat="1"/>
    <xf numFmtId="0" fontId="9" fillId="0" borderId="0" xfId="2315"/>
    <xf numFmtId="193" fontId="9" fillId="0" borderId="0" xfId="2295" applyNumberFormat="1" applyFont="1"/>
    <xf numFmtId="43" fontId="9" fillId="0" borderId="0" xfId="2315" applyNumberFormat="1" applyAlignment="1">
      <alignment horizontal="left" indent="1"/>
    </xf>
    <xf numFmtId="4" fontId="120" fillId="0" borderId="0" xfId="0" applyNumberFormat="1" applyFont="1" applyAlignment="1">
      <alignment horizontal="right"/>
    </xf>
    <xf numFmtId="191" fontId="36" fillId="0" borderId="0" xfId="727" applyNumberFormat="1" applyFont="1" applyFill="1" applyBorder="1" applyAlignment="1" applyProtection="1">
      <alignment horizontal="center"/>
    </xf>
    <xf numFmtId="3" fontId="138" fillId="0" borderId="0" xfId="494" applyNumberFormat="1" applyFont="1" applyFill="1" applyBorder="1" applyAlignment="1" applyProtection="1">
      <alignment horizontal="right" indent="1"/>
    </xf>
    <xf numFmtId="3" fontId="64" fillId="47" borderId="0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Border="1" applyAlignment="1">
      <alignment horizontal="right" vertical="center" wrapText="1"/>
    </xf>
    <xf numFmtId="4" fontId="65" fillId="0" borderId="0" xfId="94" applyNumberFormat="1" applyFont="1" applyFill="1" applyBorder="1" applyAlignment="1" applyProtection="1">
      <alignment horizontal="right" vertical="center"/>
    </xf>
    <xf numFmtId="3" fontId="65" fillId="47" borderId="0" xfId="0" applyNumberFormat="1" applyFont="1" applyFill="1" applyBorder="1" applyAlignment="1">
      <alignment horizontal="right" vertical="center" wrapText="1"/>
    </xf>
    <xf numFmtId="3" fontId="65" fillId="47" borderId="0" xfId="94" applyNumberFormat="1" applyFont="1" applyFill="1" applyBorder="1" applyAlignment="1" applyProtection="1">
      <alignment horizontal="right" vertical="center"/>
    </xf>
    <xf numFmtId="3" fontId="138" fillId="0" borderId="0" xfId="2331" applyNumberFormat="1" applyFont="1" applyFill="1" applyAlignment="1">
      <alignment vertical="top"/>
    </xf>
    <xf numFmtId="3" fontId="65" fillId="0" borderId="0" xfId="0" applyNumberFormat="1" applyFont="1" applyFill="1" applyBorder="1" applyAlignment="1">
      <alignment horizontal="right" vertical="center" wrapText="1"/>
    </xf>
    <xf numFmtId="3" fontId="65" fillId="0" borderId="0" xfId="94" applyNumberFormat="1" applyFont="1" applyFill="1" applyBorder="1" applyAlignment="1" applyProtection="1">
      <alignment horizontal="right" vertical="center"/>
    </xf>
    <xf numFmtId="3" fontId="64" fillId="47" borderId="0" xfId="94" applyNumberFormat="1" applyFont="1" applyFill="1" applyBorder="1" applyAlignment="1" applyProtection="1">
      <alignment horizontal="right" vertical="center"/>
    </xf>
    <xf numFmtId="4" fontId="65" fillId="0" borderId="0" xfId="1086" applyNumberFormat="1" applyFont="1" applyFill="1" applyBorder="1" applyAlignment="1">
      <alignment horizontal="right" vertical="center" wrapText="1"/>
    </xf>
    <xf numFmtId="0" fontId="67" fillId="0" borderId="0" xfId="245" applyFont="1" applyFill="1" applyBorder="1" applyAlignment="1">
      <alignment horizontal="left" vertical="center" wrapText="1"/>
    </xf>
    <xf numFmtId="171" fontId="65" fillId="0" borderId="0" xfId="92" applyNumberFormat="1" applyFont="1" applyFill="1" applyBorder="1" applyAlignment="1">
      <alignment horizontal="right" vertical="center" wrapText="1"/>
    </xf>
    <xf numFmtId="174" fontId="64" fillId="6" borderId="0" xfId="312" applyNumberFormat="1" applyFont="1" applyFill="1" applyBorder="1" applyAlignment="1" applyProtection="1">
      <alignment horizontal="right" vertical="center"/>
    </xf>
    <xf numFmtId="174" fontId="64" fillId="6" borderId="0" xfId="312" applyNumberFormat="1" applyFont="1" applyFill="1" applyBorder="1" applyAlignment="1" applyProtection="1">
      <alignment horizontal="left" vertical="center"/>
    </xf>
    <xf numFmtId="0" fontId="67" fillId="0" borderId="0" xfId="1054" applyFont="1" applyFill="1" applyBorder="1" applyAlignment="1">
      <alignment horizontal="left" vertical="center" wrapText="1"/>
    </xf>
    <xf numFmtId="174" fontId="64" fillId="0" borderId="0" xfId="312" applyNumberFormat="1" applyFont="1" applyFill="1" applyBorder="1" applyAlignment="1" applyProtection="1">
      <alignment horizontal="right" vertical="center"/>
    </xf>
    <xf numFmtId="174" fontId="64" fillId="0" borderId="0" xfId="312" applyNumberFormat="1" applyFont="1" applyFill="1" applyBorder="1" applyAlignment="1" applyProtection="1">
      <alignment horizontal="left" vertical="center"/>
    </xf>
    <xf numFmtId="3" fontId="138" fillId="0" borderId="0" xfId="2345" applyNumberFormat="1" applyFont="1" applyFill="1"/>
    <xf numFmtId="4" fontId="65" fillId="0" borderId="0" xfId="2336" applyNumberFormat="1" applyFont="1" applyFill="1" applyBorder="1" applyAlignment="1">
      <alignment horizontal="right" vertical="center" wrapText="1"/>
    </xf>
    <xf numFmtId="3" fontId="138" fillId="0" borderId="0" xfId="2346" applyNumberFormat="1" applyFont="1" applyFill="1"/>
    <xf numFmtId="4" fontId="65" fillId="0" borderId="0" xfId="2337" applyNumberFormat="1" applyFont="1" applyFill="1" applyBorder="1" applyAlignment="1">
      <alignment horizontal="right" vertical="center" wrapText="1"/>
    </xf>
    <xf numFmtId="4" fontId="65" fillId="0" borderId="0" xfId="2338" applyNumberFormat="1" applyFont="1" applyFill="1" applyBorder="1" applyAlignment="1">
      <alignment horizontal="right" vertical="center" wrapText="1"/>
    </xf>
    <xf numFmtId="3" fontId="138" fillId="0" borderId="0" xfId="2347" applyNumberFormat="1" applyFont="1" applyFill="1"/>
    <xf numFmtId="4" fontId="65" fillId="0" borderId="0" xfId="2339" applyNumberFormat="1" applyFont="1" applyFill="1" applyBorder="1" applyAlignment="1">
      <alignment horizontal="right" vertical="center" wrapText="1"/>
    </xf>
    <xf numFmtId="3" fontId="138" fillId="0" borderId="0" xfId="2348" applyNumberFormat="1" applyFont="1" applyFill="1"/>
    <xf numFmtId="4" fontId="65" fillId="0" borderId="0" xfId="2340" applyNumberFormat="1" applyFont="1" applyFill="1" applyBorder="1" applyAlignment="1">
      <alignment horizontal="right" vertical="center" wrapText="1"/>
    </xf>
    <xf numFmtId="3" fontId="138" fillId="0" borderId="0" xfId="2349" applyNumberFormat="1" applyFont="1" applyFill="1"/>
    <xf numFmtId="4" fontId="65" fillId="0" borderId="0" xfId="2341" applyNumberFormat="1" applyFont="1" applyFill="1" applyBorder="1" applyAlignment="1">
      <alignment horizontal="right" vertical="center" wrapText="1"/>
    </xf>
    <xf numFmtId="4" fontId="65" fillId="0" borderId="0" xfId="2342" applyNumberFormat="1" applyFont="1" applyFill="1" applyBorder="1" applyAlignment="1">
      <alignment horizontal="right" vertical="center" wrapText="1"/>
    </xf>
    <xf numFmtId="174" fontId="68" fillId="6" borderId="0" xfId="312" applyNumberFormat="1" applyFont="1" applyFill="1" applyBorder="1" applyAlignment="1" applyProtection="1">
      <alignment horizontal="left" vertical="center"/>
    </xf>
    <xf numFmtId="194" fontId="36" fillId="0" borderId="0" xfId="112" applyNumberFormat="1" applyFont="1" applyBorder="1"/>
    <xf numFmtId="10" fontId="36" fillId="0" borderId="0" xfId="335" applyNumberFormat="1" applyFont="1" applyBorder="1"/>
    <xf numFmtId="171" fontId="36" fillId="0" borderId="0" xfId="92" applyNumberFormat="1" applyFont="1"/>
    <xf numFmtId="0" fontId="7" fillId="0" borderId="74" xfId="129" applyFont="1" applyFill="1" applyBorder="1" applyAlignment="1">
      <alignment vertical="center"/>
    </xf>
    <xf numFmtId="0" fontId="7" fillId="0" borderId="15" xfId="129" applyFont="1" applyFill="1" applyBorder="1" applyAlignment="1">
      <alignment vertical="center"/>
    </xf>
    <xf numFmtId="0" fontId="7" fillId="0" borderId="75" xfId="129" applyFont="1" applyFill="1" applyBorder="1" applyAlignment="1">
      <alignment vertical="center"/>
    </xf>
    <xf numFmtId="0" fontId="51" fillId="48" borderId="3" xfId="300" applyFont="1" applyFill="1" applyBorder="1" applyAlignment="1">
      <alignment vertical="center" wrapText="1"/>
    </xf>
    <xf numFmtId="0" fontId="51" fillId="48" borderId="74" xfId="300" applyFont="1" applyFill="1" applyBorder="1" applyAlignment="1">
      <alignment horizontal="left" vertical="center" wrapText="1"/>
    </xf>
    <xf numFmtId="0" fontId="51" fillId="0" borderId="49" xfId="552" applyFont="1" applyFill="1" applyBorder="1"/>
    <xf numFmtId="0" fontId="51" fillId="0" borderId="42" xfId="552" applyFont="1" applyFill="1" applyBorder="1"/>
    <xf numFmtId="0" fontId="51" fillId="0" borderId="47" xfId="552" applyFont="1" applyFill="1" applyBorder="1"/>
    <xf numFmtId="0" fontId="48" fillId="44" borderId="50" xfId="552" applyFont="1" applyFill="1" applyBorder="1" applyAlignment="1">
      <alignment horizontal="center" vertical="center"/>
    </xf>
    <xf numFmtId="0" fontId="48" fillId="44" borderId="50" xfId="552" applyFont="1" applyFill="1" applyBorder="1" applyAlignment="1">
      <alignment horizontal="center" vertical="center" wrapText="1"/>
    </xf>
    <xf numFmtId="0" fontId="48" fillId="44" borderId="51" xfId="552" applyFont="1" applyFill="1" applyBorder="1" applyAlignment="1">
      <alignment horizontal="center" vertical="center"/>
    </xf>
    <xf numFmtId="3" fontId="123" fillId="44" borderId="47" xfId="552" applyNumberFormat="1" applyFont="1" applyFill="1" applyBorder="1" applyAlignment="1">
      <alignment horizontal="right"/>
    </xf>
    <xf numFmtId="3" fontId="123" fillId="44" borderId="48" xfId="552" applyNumberFormat="1" applyFont="1" applyFill="1" applyBorder="1" applyAlignment="1">
      <alignment horizontal="right"/>
    </xf>
    <xf numFmtId="3" fontId="123" fillId="44" borderId="53" xfId="552" applyNumberFormat="1" applyFont="1" applyFill="1" applyBorder="1" applyAlignment="1">
      <alignment horizontal="right"/>
    </xf>
    <xf numFmtId="0" fontId="6" fillId="0" borderId="0" xfId="2351"/>
    <xf numFmtId="3" fontId="46" fillId="0" borderId="92" xfId="2352" applyNumberFormat="1" applyFont="1" applyFill="1" applyBorder="1" applyAlignment="1">
      <alignment horizontal="right"/>
    </xf>
    <xf numFmtId="3" fontId="46" fillId="0" borderId="91" xfId="2352" applyNumberFormat="1" applyFont="1" applyFill="1" applyBorder="1" applyAlignment="1">
      <alignment horizontal="right"/>
    </xf>
    <xf numFmtId="3" fontId="46" fillId="0" borderId="90" xfId="2352" applyNumberFormat="1" applyFont="1" applyFill="1" applyBorder="1" applyAlignment="1">
      <alignment horizontal="right"/>
    </xf>
    <xf numFmtId="3" fontId="46" fillId="0" borderId="89" xfId="2352" applyNumberFormat="1" applyFont="1" applyFill="1" applyBorder="1" applyAlignment="1">
      <alignment horizontal="right"/>
    </xf>
    <xf numFmtId="3" fontId="46" fillId="0" borderId="88" xfId="2352" applyNumberFormat="1" applyFont="1" applyFill="1" applyBorder="1" applyAlignment="1">
      <alignment horizontal="right"/>
    </xf>
    <xf numFmtId="3" fontId="46" fillId="0" borderId="87" xfId="2352" applyNumberFormat="1" applyFont="1" applyFill="1" applyBorder="1" applyAlignment="1">
      <alignment horizontal="right"/>
    </xf>
    <xf numFmtId="3" fontId="46" fillId="0" borderId="86" xfId="2352" applyNumberFormat="1" applyFont="1" applyFill="1" applyBorder="1" applyAlignment="1">
      <alignment horizontal="right"/>
    </xf>
    <xf numFmtId="3" fontId="46" fillId="0" borderId="85" xfId="2352" applyNumberFormat="1" applyFont="1" applyFill="1" applyBorder="1" applyAlignment="1">
      <alignment horizontal="right"/>
    </xf>
    <xf numFmtId="3" fontId="46" fillId="0" borderId="0" xfId="2352" applyNumberFormat="1" applyFont="1" applyFill="1" applyBorder="1" applyAlignment="1">
      <alignment horizontal="right"/>
    </xf>
    <xf numFmtId="0" fontId="51" fillId="48" borderId="3" xfId="300" applyFont="1" applyFill="1" applyBorder="1" applyAlignment="1" applyProtection="1">
      <alignment vertical="center" wrapText="1"/>
      <protection hidden="1"/>
    </xf>
    <xf numFmtId="0" fontId="31" fillId="0" borderId="0" xfId="300" applyAlignment="1" applyProtection="1">
      <alignment horizontal="left"/>
      <protection hidden="1"/>
    </xf>
    <xf numFmtId="0" fontId="31" fillId="0" borderId="0" xfId="300" applyProtection="1">
      <protection hidden="1"/>
    </xf>
    <xf numFmtId="195" fontId="51" fillId="48" borderId="93" xfId="300" applyNumberFormat="1" applyFont="1" applyFill="1" applyBorder="1" applyAlignment="1">
      <alignment horizontal="center" vertical="center" wrapText="1"/>
    </xf>
    <xf numFmtId="0" fontId="31" fillId="0" borderId="93" xfId="300" applyBorder="1"/>
    <xf numFmtId="195" fontId="51" fillId="48" borderId="93" xfId="300" applyNumberFormat="1" applyFont="1" applyFill="1" applyBorder="1" applyAlignment="1">
      <alignment horizontal="left" vertical="center" wrapText="1"/>
    </xf>
    <xf numFmtId="0" fontId="31" fillId="0" borderId="93" xfId="300" applyBorder="1" applyAlignment="1">
      <alignment horizontal="left"/>
    </xf>
    <xf numFmtId="195" fontId="51" fillId="48" borderId="74" xfId="300" applyNumberFormat="1" applyFont="1" applyFill="1" applyBorder="1" applyAlignment="1">
      <alignment horizontal="center" vertical="center" wrapText="1"/>
    </xf>
    <xf numFmtId="0" fontId="51" fillId="48" borderId="74" xfId="300" applyFont="1" applyFill="1" applyBorder="1" applyAlignment="1">
      <alignment horizontal="center" vertical="center" wrapText="1"/>
    </xf>
    <xf numFmtId="0" fontId="51" fillId="48" borderId="82" xfId="300" applyFont="1" applyFill="1" applyBorder="1" applyAlignment="1">
      <alignment horizontal="left" vertical="center" wrapText="1"/>
    </xf>
    <xf numFmtId="0" fontId="51" fillId="48" borderId="94" xfId="300" applyFont="1" applyFill="1" applyBorder="1" applyAlignment="1">
      <alignment horizontal="left" vertical="center" wrapText="1"/>
    </xf>
    <xf numFmtId="0" fontId="51" fillId="48" borderId="84" xfId="300" applyFont="1" applyFill="1" applyBorder="1" applyAlignment="1">
      <alignment horizontal="left" vertical="center" wrapText="1"/>
    </xf>
    <xf numFmtId="0" fontId="51" fillId="48" borderId="93" xfId="300" applyFont="1" applyFill="1" applyBorder="1" applyAlignment="1">
      <alignment horizontal="left" vertical="center" wrapText="1"/>
    </xf>
    <xf numFmtId="195" fontId="51" fillId="48" borderId="3" xfId="300" applyNumberFormat="1" applyFont="1" applyFill="1" applyBorder="1" applyAlignment="1">
      <alignment horizontal="center" vertical="center" wrapText="1"/>
    </xf>
    <xf numFmtId="0" fontId="51" fillId="48" borderId="3" xfId="300" applyFont="1" applyFill="1" applyBorder="1" applyAlignment="1">
      <alignment horizontal="center" vertical="center" wrapText="1"/>
    </xf>
    <xf numFmtId="0" fontId="31" fillId="0" borderId="0" xfId="300" applyAlignment="1">
      <alignment horizontal="left"/>
    </xf>
    <xf numFmtId="3" fontId="46" fillId="0" borderId="0" xfId="2365" applyNumberFormat="1" applyFont="1" applyFill="1" applyBorder="1" applyAlignment="1">
      <alignment horizontal="right"/>
    </xf>
    <xf numFmtId="0" fontId="132" fillId="0" borderId="93" xfId="300" applyFont="1" applyBorder="1" applyAlignment="1">
      <alignment horizontal="left" vertical="center"/>
    </xf>
    <xf numFmtId="0" fontId="132" fillId="0" borderId="93" xfId="300" applyFont="1" applyBorder="1" applyAlignment="1">
      <alignment horizontal="left"/>
    </xf>
    <xf numFmtId="0" fontId="132" fillId="0" borderId="93" xfId="300" applyFont="1" applyBorder="1"/>
    <xf numFmtId="0" fontId="54" fillId="40" borderId="0" xfId="2351" applyFont="1" applyFill="1" applyAlignment="1">
      <alignment horizontal="left"/>
    </xf>
    <xf numFmtId="0" fontId="54" fillId="40" borderId="0" xfId="2351" applyFont="1" applyFill="1"/>
    <xf numFmtId="0" fontId="6" fillId="40" borderId="0" xfId="2351" applyFont="1" applyFill="1" applyAlignment="1">
      <alignment horizontal="left"/>
    </xf>
    <xf numFmtId="0" fontId="6" fillId="40" borderId="0" xfId="2351" applyFont="1" applyFill="1"/>
    <xf numFmtId="0" fontId="66" fillId="43" borderId="57" xfId="2351" applyFont="1" applyFill="1" applyBorder="1" applyAlignment="1">
      <alignment horizontal="center"/>
    </xf>
    <xf numFmtId="0" fontId="66" fillId="43" borderId="55" xfId="2351" applyFont="1" applyFill="1" applyBorder="1" applyAlignment="1">
      <alignment horizontal="center"/>
    </xf>
    <xf numFmtId="0" fontId="66" fillId="43" borderId="63" xfId="2351" applyFont="1" applyFill="1" applyBorder="1" applyAlignment="1">
      <alignment horizontal="center"/>
    </xf>
    <xf numFmtId="0" fontId="66" fillId="43" borderId="62" xfId="2351" applyFont="1" applyFill="1" applyBorder="1" applyAlignment="1">
      <alignment horizontal="center"/>
    </xf>
    <xf numFmtId="0" fontId="66" fillId="43" borderId="28" xfId="2351" applyFont="1" applyFill="1" applyBorder="1" applyAlignment="1">
      <alignment horizontal="center"/>
    </xf>
    <xf numFmtId="0" fontId="98" fillId="0" borderId="7" xfId="2351" applyFont="1" applyFill="1" applyBorder="1" applyAlignment="1">
      <alignment vertical="center"/>
    </xf>
    <xf numFmtId="0" fontId="6" fillId="0" borderId="7" xfId="2351" applyFont="1" applyFill="1" applyBorder="1" applyAlignment="1">
      <alignment vertical="center"/>
    </xf>
    <xf numFmtId="0" fontId="6" fillId="0" borderId="7" xfId="2351" applyFont="1" applyFill="1" applyBorder="1" applyAlignment="1">
      <alignment horizontal="center" vertical="center" wrapText="1"/>
    </xf>
    <xf numFmtId="15" fontId="6" fillId="0" borderId="10" xfId="2351" applyNumberFormat="1" applyFont="1" applyFill="1" applyBorder="1" applyAlignment="1">
      <alignment horizontal="center" vertical="center"/>
    </xf>
    <xf numFmtId="0" fontId="66" fillId="43" borderId="66" xfId="2351" applyFont="1" applyFill="1" applyBorder="1" applyAlignment="1">
      <alignment horizontal="center" vertical="center" wrapText="1"/>
    </xf>
    <xf numFmtId="0" fontId="66" fillId="43" borderId="65" xfId="2351" applyFont="1" applyFill="1" applyBorder="1" applyAlignment="1">
      <alignment horizontal="center" vertical="center" wrapText="1"/>
    </xf>
    <xf numFmtId="0" fontId="54" fillId="0" borderId="13" xfId="2351" applyFont="1" applyFill="1" applyBorder="1" applyAlignment="1">
      <alignment vertical="center"/>
    </xf>
    <xf numFmtId="0" fontId="66" fillId="44" borderId="9" xfId="2351" applyFont="1" applyFill="1" applyBorder="1" applyAlignment="1">
      <alignment horizontal="center" vertical="center"/>
    </xf>
    <xf numFmtId="0" fontId="66" fillId="44" borderId="0" xfId="2351" applyFont="1" applyFill="1" applyBorder="1" applyAlignment="1"/>
    <xf numFmtId="0" fontId="66" fillId="44" borderId="0" xfId="2351" applyFont="1" applyFill="1" applyBorder="1" applyAlignment="1">
      <alignment horizontal="center"/>
    </xf>
    <xf numFmtId="0" fontId="66" fillId="44" borderId="0" xfId="2351" applyFont="1" applyFill="1" applyBorder="1" applyAlignment="1">
      <alignment horizontal="center" vertical="center"/>
    </xf>
    <xf numFmtId="0" fontId="54" fillId="0" borderId="12" xfId="2351" applyFont="1" applyFill="1" applyBorder="1" applyAlignment="1">
      <alignment vertical="center"/>
    </xf>
    <xf numFmtId="0" fontId="54" fillId="0" borderId="14" xfId="2351" applyFont="1" applyFill="1" applyBorder="1" applyAlignment="1">
      <alignment vertical="center"/>
    </xf>
    <xf numFmtId="0" fontId="66" fillId="44" borderId="27" xfId="2351" applyFont="1" applyFill="1" applyBorder="1" applyAlignment="1">
      <alignment horizontal="center" vertical="center" wrapText="1"/>
    </xf>
    <xf numFmtId="0" fontId="66" fillId="44" borderId="28" xfId="2351" applyFont="1" applyFill="1" applyBorder="1" applyAlignment="1">
      <alignment horizontal="center" vertical="center" wrapText="1"/>
    </xf>
    <xf numFmtId="0" fontId="66" fillId="44" borderId="70" xfId="2351" applyFont="1" applyFill="1" applyBorder="1" applyAlignment="1">
      <alignment horizontal="center" vertical="center" wrapText="1"/>
    </xf>
    <xf numFmtId="0" fontId="6" fillId="0" borderId="7" xfId="2351" applyFont="1" applyFill="1" applyBorder="1" applyAlignment="1">
      <alignment horizontal="left" vertical="center"/>
    </xf>
    <xf numFmtId="0" fontId="66" fillId="44" borderId="0" xfId="2351" applyFont="1" applyFill="1" applyBorder="1" applyAlignment="1">
      <alignment horizontal="center" vertical="center" wrapText="1"/>
    </xf>
    <xf numFmtId="0" fontId="66" fillId="44" borderId="25" xfId="2351" applyFont="1" applyFill="1" applyBorder="1" applyAlignment="1">
      <alignment horizontal="center" vertical="center" wrapText="1"/>
    </xf>
    <xf numFmtId="0" fontId="66" fillId="44" borderId="9" xfId="2351" applyFont="1" applyFill="1" applyBorder="1" applyAlignment="1">
      <alignment horizontal="center" vertical="center" wrapText="1"/>
    </xf>
    <xf numFmtId="0" fontId="66" fillId="44" borderId="28" xfId="2351" applyFont="1" applyFill="1" applyBorder="1" applyAlignment="1">
      <alignment horizontal="center"/>
    </xf>
    <xf numFmtId="0" fontId="66" fillId="44" borderId="70" xfId="2351" applyFont="1" applyFill="1" applyBorder="1" applyAlignment="1">
      <alignment horizontal="center"/>
    </xf>
    <xf numFmtId="0" fontId="54" fillId="44" borderId="9" xfId="2351" applyFont="1" applyFill="1" applyBorder="1" applyAlignment="1"/>
    <xf numFmtId="0" fontId="66" fillId="44" borderId="8" xfId="2351" applyFont="1" applyFill="1" applyBorder="1" applyAlignment="1"/>
    <xf numFmtId="0" fontId="66" fillId="44" borderId="8" xfId="2351" applyFont="1" applyFill="1" applyBorder="1" applyAlignment="1">
      <alignment horizontal="center"/>
    </xf>
    <xf numFmtId="0" fontId="6" fillId="0" borderId="7" xfId="2351" applyFont="1" applyFill="1" applyBorder="1" applyAlignment="1">
      <alignment vertical="center" wrapText="1"/>
    </xf>
    <xf numFmtId="0" fontId="6" fillId="0" borderId="7" xfId="2351" applyFont="1" applyFill="1" applyBorder="1" applyAlignment="1">
      <alignment horizontal="center" vertical="center"/>
    </xf>
    <xf numFmtId="0" fontId="66" fillId="44" borderId="0" xfId="2351" applyFont="1" applyFill="1" applyBorder="1" applyAlignment="1">
      <alignment horizontal="left" vertical="center" wrapText="1"/>
    </xf>
    <xf numFmtId="0" fontId="133" fillId="44" borderId="0" xfId="2351" applyFont="1" applyFill="1" applyBorder="1" applyAlignment="1">
      <alignment horizontal="center" vertical="center"/>
    </xf>
    <xf numFmtId="0" fontId="66" fillId="44" borderId="9" xfId="2351" applyFont="1" applyFill="1" applyBorder="1" applyAlignment="1">
      <alignment horizontal="center"/>
    </xf>
    <xf numFmtId="0" fontId="32" fillId="0" borderId="7" xfId="2351" applyFont="1" applyFill="1" applyBorder="1" applyAlignment="1">
      <alignment horizontal="left" vertical="center" wrapText="1"/>
    </xf>
    <xf numFmtId="0" fontId="134" fillId="0" borderId="7" xfId="2351" applyFont="1" applyFill="1" applyBorder="1" applyAlignment="1">
      <alignment horizontal="center" vertical="center"/>
    </xf>
    <xf numFmtId="0" fontId="32" fillId="0" borderId="7" xfId="2351" applyFont="1" applyFill="1" applyBorder="1" applyAlignment="1">
      <alignment horizontal="center" vertical="center"/>
    </xf>
    <xf numFmtId="15" fontId="32" fillId="0" borderId="7" xfId="2351" applyNumberFormat="1" applyFont="1" applyFill="1" applyBorder="1" applyAlignment="1">
      <alignment horizontal="center" vertical="center"/>
    </xf>
    <xf numFmtId="15" fontId="35" fillId="0" borderId="7" xfId="2351" applyNumberFormat="1" applyFont="1" applyFill="1" applyBorder="1" applyAlignment="1">
      <alignment horizontal="center" vertical="center"/>
    </xf>
    <xf numFmtId="0" fontId="32" fillId="44" borderId="0" xfId="2351" applyFont="1" applyFill="1" applyBorder="1" applyAlignment="1">
      <alignment horizontal="center"/>
    </xf>
    <xf numFmtId="0" fontId="32" fillId="44" borderId="9" xfId="2351" applyFont="1" applyFill="1" applyBorder="1" applyAlignment="1">
      <alignment horizontal="center"/>
    </xf>
    <xf numFmtId="0" fontId="54" fillId="0" borderId="7" xfId="2351" applyFont="1" applyFill="1" applyBorder="1" applyAlignment="1">
      <alignment vertical="center"/>
    </xf>
    <xf numFmtId="0" fontId="36" fillId="0" borderId="7" xfId="2351" applyFont="1" applyFill="1" applyBorder="1" applyAlignment="1">
      <alignment vertical="center"/>
    </xf>
    <xf numFmtId="0" fontId="59" fillId="40" borderId="0" xfId="2351" applyFont="1" applyFill="1" applyBorder="1" applyProtection="1">
      <protection locked="0"/>
    </xf>
    <xf numFmtId="0" fontId="59" fillId="40" borderId="0" xfId="2351" applyFont="1" applyFill="1" applyBorder="1" applyAlignment="1" applyProtection="1">
      <alignment horizontal="center" vertical="center"/>
      <protection locked="0"/>
    </xf>
    <xf numFmtId="0" fontId="6" fillId="0" borderId="0" xfId="2351" applyFont="1" applyAlignment="1">
      <alignment vertical="center"/>
    </xf>
    <xf numFmtId="0" fontId="0" fillId="0" borderId="7" xfId="2351" applyFont="1" applyFill="1" applyBorder="1" applyAlignment="1">
      <alignment vertical="center"/>
    </xf>
    <xf numFmtId="171" fontId="57" fillId="43" borderId="85" xfId="100" applyNumberFormat="1" applyFont="1" applyFill="1" applyBorder="1" applyAlignment="1" applyProtection="1">
      <alignment horizontal="center"/>
    </xf>
    <xf numFmtId="171" fontId="57" fillId="43" borderId="86" xfId="100" applyNumberFormat="1" applyFont="1" applyFill="1" applyBorder="1" applyAlignment="1" applyProtection="1">
      <alignment horizontal="center"/>
    </xf>
    <xf numFmtId="171" fontId="57" fillId="43" borderId="87" xfId="100" applyNumberFormat="1" applyFont="1" applyFill="1" applyBorder="1" applyAlignment="1" applyProtection="1">
      <alignment horizontal="center"/>
    </xf>
    <xf numFmtId="171" fontId="128" fillId="43" borderId="88" xfId="100" applyNumberFormat="1" applyFont="1" applyFill="1" applyBorder="1" applyAlignment="1" applyProtection="1">
      <alignment horizontal="right"/>
    </xf>
    <xf numFmtId="171" fontId="128" fillId="43" borderId="89" xfId="100" applyNumberFormat="1" applyFont="1" applyFill="1" applyBorder="1" applyAlignment="1" applyProtection="1">
      <alignment horizontal="right"/>
    </xf>
    <xf numFmtId="0" fontId="104" fillId="41" borderId="1" xfId="0" applyFont="1" applyFill="1" applyBorder="1" applyAlignment="1">
      <alignment horizontal="center" vertical="center" wrapText="1"/>
    </xf>
    <xf numFmtId="0" fontId="0" fillId="0" borderId="0" xfId="0"/>
    <xf numFmtId="3" fontId="60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113" fillId="44" borderId="45" xfId="0" applyFont="1" applyFill="1" applyBorder="1" applyAlignment="1">
      <alignment horizontal="center" wrapText="1"/>
    </xf>
    <xf numFmtId="0" fontId="113" fillId="44" borderId="1" xfId="0" applyFont="1" applyFill="1" applyBorder="1" applyAlignment="1">
      <alignment horizontal="center" wrapText="1"/>
    </xf>
    <xf numFmtId="0" fontId="113" fillId="44" borderId="44" xfId="0" applyFont="1" applyFill="1" applyBorder="1" applyAlignment="1">
      <alignment horizontal="center" wrapText="1"/>
    </xf>
    <xf numFmtId="171" fontId="48" fillId="0" borderId="42" xfId="92" applyNumberFormat="1" applyFont="1" applyFill="1" applyBorder="1" applyAlignment="1" applyProtection="1">
      <alignment horizontal="right" vertical="center" wrapText="1"/>
    </xf>
    <xf numFmtId="171" fontId="48" fillId="0" borderId="52" xfId="92" applyNumberFormat="1" applyFont="1" applyFill="1" applyBorder="1" applyAlignment="1" applyProtection="1">
      <alignment horizontal="right" vertical="center" wrapText="1"/>
    </xf>
    <xf numFmtId="171" fontId="35" fillId="0" borderId="42" xfId="100" applyNumberFormat="1" applyFont="1" applyFill="1" applyBorder="1" applyAlignment="1" applyProtection="1">
      <alignment vertical="center" wrapText="1"/>
    </xf>
    <xf numFmtId="171" fontId="35" fillId="0" borderId="52" xfId="100" applyNumberFormat="1" applyFont="1" applyFill="1" applyBorder="1" applyAlignment="1" applyProtection="1">
      <alignment vertical="center" wrapText="1"/>
    </xf>
    <xf numFmtId="171" fontId="48" fillId="46" borderId="44" xfId="92" applyNumberFormat="1" applyFont="1" applyFill="1" applyBorder="1" applyAlignment="1" applyProtection="1">
      <alignment horizontal="right" vertical="center" wrapText="1"/>
    </xf>
    <xf numFmtId="171" fontId="48" fillId="46" borderId="1" xfId="92" applyNumberFormat="1" applyFont="1" applyFill="1" applyBorder="1" applyAlignment="1" applyProtection="1">
      <alignment horizontal="right" vertical="center" wrapText="1"/>
    </xf>
    <xf numFmtId="171" fontId="48" fillId="46" borderId="45" xfId="92" applyNumberFormat="1" applyFont="1" applyFill="1" applyBorder="1" applyAlignment="1" applyProtection="1">
      <alignment horizontal="right" vertical="center" wrapText="1"/>
    </xf>
    <xf numFmtId="171" fontId="48" fillId="46" borderId="45" xfId="100" applyNumberFormat="1" applyFont="1" applyFill="1" applyBorder="1" applyAlignment="1" applyProtection="1">
      <alignment vertical="center" wrapText="1"/>
    </xf>
    <xf numFmtId="171" fontId="48" fillId="46" borderId="98" xfId="92" applyNumberFormat="1" applyFont="1" applyFill="1" applyBorder="1" applyAlignment="1" applyProtection="1">
      <alignment horizontal="right" vertical="center" wrapText="1"/>
    </xf>
    <xf numFmtId="171" fontId="48" fillId="46" borderId="97" xfId="92" applyNumberFormat="1" applyFont="1" applyFill="1" applyBorder="1" applyAlignment="1" applyProtection="1">
      <alignment horizontal="right" vertical="center" wrapText="1"/>
    </xf>
    <xf numFmtId="171" fontId="48" fillId="46" borderId="96" xfId="92" applyNumberFormat="1" applyFont="1" applyFill="1" applyBorder="1" applyAlignment="1" applyProtection="1">
      <alignment horizontal="right" vertical="center" wrapText="1"/>
    </xf>
    <xf numFmtId="171" fontId="48" fillId="46" borderId="95" xfId="100" applyNumberFormat="1" applyFont="1" applyFill="1" applyBorder="1" applyAlignment="1" applyProtection="1">
      <alignment vertical="center" wrapText="1"/>
    </xf>
    <xf numFmtId="171" fontId="60" fillId="0" borderId="0" xfId="2381" applyNumberFormat="1" applyFont="1" applyFill="1" applyBorder="1" applyAlignment="1" applyProtection="1">
      <alignment vertical="center" wrapText="1"/>
    </xf>
    <xf numFmtId="0" fontId="0" fillId="48" borderId="0" xfId="0" applyFill="1"/>
    <xf numFmtId="169" fontId="52" fillId="42" borderId="0" xfId="98" applyFont="1" applyFill="1" applyBorder="1" applyAlignment="1" applyProtection="1">
      <alignment horizontal="center" vertical="top"/>
    </xf>
    <xf numFmtId="171" fontId="47" fillId="46" borderId="1" xfId="27" applyNumberFormat="1" applyFont="1" applyFill="1" applyBorder="1" applyAlignment="1" applyProtection="1">
      <alignment vertical="center" wrapText="1"/>
    </xf>
    <xf numFmtId="171" fontId="47" fillId="46" borderId="44" xfId="27" applyNumberFormat="1" applyFont="1" applyFill="1" applyBorder="1" applyAlignment="1" applyProtection="1">
      <alignment vertical="center" wrapText="1"/>
    </xf>
    <xf numFmtId="0" fontId="129" fillId="41" borderId="11" xfId="0" applyFont="1" applyFill="1" applyBorder="1" applyAlignment="1">
      <alignment vertical="center"/>
    </xf>
    <xf numFmtId="0" fontId="129" fillId="41" borderId="99" xfId="0" applyFont="1" applyFill="1" applyBorder="1" applyAlignment="1">
      <alignment horizontal="center" vertical="center"/>
    </xf>
    <xf numFmtId="0" fontId="129" fillId="41" borderId="100" xfId="0" applyFont="1" applyFill="1" applyBorder="1" applyAlignment="1">
      <alignment horizontal="center" vertical="center"/>
    </xf>
    <xf numFmtId="0" fontId="129" fillId="41" borderId="101" xfId="0" applyFont="1" applyFill="1" applyBorder="1" applyAlignment="1">
      <alignment horizontal="center" vertical="center"/>
    </xf>
    <xf numFmtId="0" fontId="129" fillId="41" borderId="102" xfId="0" applyFont="1" applyFill="1" applyBorder="1" applyAlignment="1">
      <alignment horizontal="center" vertical="center"/>
    </xf>
    <xf numFmtId="171" fontId="47" fillId="46" borderId="45" xfId="27" applyNumberFormat="1" applyFont="1" applyFill="1" applyBorder="1" applyAlignment="1" applyProtection="1">
      <alignment vertical="center" wrapText="1"/>
    </xf>
    <xf numFmtId="171" fontId="47" fillId="0" borderId="42" xfId="27" applyNumberFormat="1" applyFont="1" applyFill="1" applyBorder="1" applyAlignment="1" applyProtection="1">
      <alignment vertical="center" wrapText="1"/>
    </xf>
    <xf numFmtId="171" fontId="47" fillId="0" borderId="52" xfId="27" applyNumberFormat="1" applyFont="1" applyFill="1" applyBorder="1" applyAlignment="1" applyProtection="1">
      <alignment vertical="center" wrapText="1"/>
    </xf>
    <xf numFmtId="171" fontId="60" fillId="0" borderId="42" xfId="2381" applyNumberFormat="1" applyFont="1" applyFill="1" applyBorder="1" applyAlignment="1" applyProtection="1">
      <alignment vertical="center" wrapText="1"/>
    </xf>
    <xf numFmtId="171" fontId="60" fillId="0" borderId="52" xfId="1107" applyNumberFormat="1" applyFont="1" applyFill="1" applyBorder="1" applyAlignment="1" applyProtection="1">
      <alignment vertical="center" wrapText="1"/>
    </xf>
    <xf numFmtId="171" fontId="60" fillId="0" borderId="42" xfId="1107" applyNumberFormat="1" applyFont="1" applyFill="1" applyBorder="1" applyAlignment="1" applyProtection="1">
      <alignment vertical="center" wrapText="1"/>
    </xf>
    <xf numFmtId="171" fontId="60" fillId="0" borderId="52" xfId="2381" applyNumberFormat="1" applyFont="1" applyFill="1" applyBorder="1" applyAlignment="1" applyProtection="1">
      <alignment vertical="center" wrapText="1"/>
    </xf>
    <xf numFmtId="0" fontId="139" fillId="0" borderId="0" xfId="2388" applyNumberFormat="1" applyFont="1" applyBorder="1"/>
    <xf numFmtId="171" fontId="78" fillId="0" borderId="52" xfId="577" applyNumberFormat="1" applyFont="1" applyFill="1" applyBorder="1" applyAlignment="1" applyProtection="1">
      <alignment vertical="center" wrapText="1"/>
    </xf>
    <xf numFmtId="0" fontId="139" fillId="0" borderId="0" xfId="2389" applyNumberFormat="1" applyFont="1" applyBorder="1"/>
    <xf numFmtId="171" fontId="35" fillId="0" borderId="0" xfId="92" applyNumberFormat="1" applyFont="1" applyBorder="1"/>
    <xf numFmtId="171" fontId="78" fillId="0" borderId="52" xfId="101" applyNumberFormat="1" applyFont="1" applyFill="1" applyBorder="1" applyAlignment="1" applyProtection="1">
      <alignment vertical="center" wrapText="1"/>
    </xf>
    <xf numFmtId="0" fontId="110" fillId="41" borderId="49" xfId="0" applyFont="1" applyFill="1" applyBorder="1" applyAlignment="1">
      <alignment horizontal="center" vertical="center"/>
    </xf>
    <xf numFmtId="0" fontId="104" fillId="41" borderId="42" xfId="0" applyFont="1" applyFill="1" applyBorder="1" applyAlignment="1">
      <alignment horizontal="center" vertical="center"/>
    </xf>
    <xf numFmtId="171" fontId="60" fillId="48" borderId="52" xfId="1117" applyNumberFormat="1" applyFont="1" applyFill="1" applyBorder="1" applyAlignment="1" applyProtection="1">
      <alignment vertical="center" wrapText="1"/>
    </xf>
    <xf numFmtId="171" fontId="60" fillId="48" borderId="42" xfId="1117" applyNumberFormat="1" applyFont="1" applyFill="1" applyBorder="1" applyAlignment="1" applyProtection="1">
      <alignment vertical="center" wrapText="1"/>
    </xf>
    <xf numFmtId="171" fontId="53" fillId="48" borderId="52" xfId="1116" applyNumberFormat="1" applyFont="1" applyFill="1" applyBorder="1" applyAlignment="1" applyProtection="1">
      <alignment vertical="center" wrapText="1"/>
    </xf>
    <xf numFmtId="171" fontId="53" fillId="48" borderId="42" xfId="1116" applyNumberFormat="1" applyFont="1" applyFill="1" applyBorder="1" applyAlignment="1" applyProtection="1">
      <alignment vertical="center" wrapText="1"/>
    </xf>
    <xf numFmtId="169" fontId="35" fillId="0" borderId="0" xfId="98" applyFont="1" applyFill="1" applyBorder="1" applyAlignment="1" applyProtection="1">
      <alignment horizontal="left"/>
    </xf>
    <xf numFmtId="3" fontId="60" fillId="40" borderId="0" xfId="98" applyNumberFormat="1" applyFont="1" applyFill="1" applyBorder="1" applyAlignment="1" applyProtection="1">
      <alignment wrapText="1"/>
    </xf>
    <xf numFmtId="0" fontId="110" fillId="41" borderId="50" xfId="0" applyFont="1" applyFill="1" applyBorder="1" applyAlignment="1">
      <alignment horizontal="center" vertical="center"/>
    </xf>
    <xf numFmtId="0" fontId="110" fillId="41" borderId="51" xfId="0" applyFont="1" applyFill="1" applyBorder="1" applyAlignment="1">
      <alignment horizontal="center" vertical="center"/>
    </xf>
    <xf numFmtId="0" fontId="104" fillId="41" borderId="51" xfId="0" applyFont="1" applyFill="1" applyBorder="1" applyAlignment="1">
      <alignment horizontal="center" vertical="center"/>
    </xf>
    <xf numFmtId="171" fontId="53" fillId="46" borderId="45" xfId="1116" applyNumberFormat="1" applyFont="1" applyFill="1" applyBorder="1" applyAlignment="1" applyProtection="1">
      <alignment vertical="center" wrapText="1"/>
    </xf>
    <xf numFmtId="171" fontId="53" fillId="46" borderId="1" xfId="1116" applyNumberFormat="1" applyFont="1" applyFill="1" applyBorder="1" applyAlignment="1" applyProtection="1">
      <alignment vertical="center" wrapText="1"/>
    </xf>
    <xf numFmtId="171" fontId="53" fillId="46" borderId="44" xfId="1116" applyNumberFormat="1" applyFont="1" applyFill="1" applyBorder="1" applyAlignment="1" applyProtection="1">
      <alignment vertical="center" wrapText="1"/>
    </xf>
    <xf numFmtId="169" fontId="54" fillId="48" borderId="0" xfId="98" applyFont="1" applyFill="1" applyBorder="1" applyAlignment="1" applyProtection="1"/>
    <xf numFmtId="0" fontId="110" fillId="67" borderId="0" xfId="2391" applyFont="1" applyFill="1" applyBorder="1" applyAlignment="1">
      <alignment horizontal="center" vertical="center"/>
    </xf>
    <xf numFmtId="171" fontId="53" fillId="48" borderId="52" xfId="1117" applyNumberFormat="1" applyFont="1" applyFill="1" applyBorder="1" applyAlignment="1" applyProtection="1">
      <alignment vertical="center" wrapText="1"/>
    </xf>
    <xf numFmtId="171" fontId="53" fillId="46" borderId="44" xfId="1116" applyNumberFormat="1" applyFont="1" applyFill="1" applyBorder="1" applyAlignment="1" applyProtection="1">
      <alignment horizontal="center" vertical="center" wrapText="1"/>
    </xf>
    <xf numFmtId="171" fontId="53" fillId="48" borderId="52" xfId="1117" applyNumberFormat="1" applyFont="1" applyFill="1" applyBorder="1" applyAlignment="1" applyProtection="1">
      <alignment horizontal="center" vertical="center" wrapText="1"/>
    </xf>
    <xf numFmtId="171" fontId="53" fillId="48" borderId="52" xfId="1116" applyNumberFormat="1" applyFont="1" applyFill="1" applyBorder="1" applyAlignment="1" applyProtection="1">
      <alignment horizontal="center" vertical="center" wrapText="1"/>
    </xf>
    <xf numFmtId="171" fontId="60" fillId="48" borderId="52" xfId="1117" applyNumberFormat="1" applyFont="1" applyFill="1" applyBorder="1" applyAlignment="1" applyProtection="1">
      <alignment horizontal="center" vertical="center" wrapText="1"/>
    </xf>
    <xf numFmtId="171" fontId="53" fillId="46" borderId="76" xfId="27" applyNumberFormat="1" applyFont="1" applyFill="1" applyBorder="1" applyAlignment="1" applyProtection="1">
      <alignment vertical="center" wrapText="1"/>
    </xf>
    <xf numFmtId="171" fontId="60" fillId="0" borderId="53" xfId="27" applyNumberFormat="1" applyFont="1" applyFill="1" applyBorder="1" applyAlignment="1" applyProtection="1">
      <alignment vertical="center" wrapText="1"/>
    </xf>
    <xf numFmtId="171" fontId="60" fillId="0" borderId="48" xfId="27" applyNumberFormat="1" applyFont="1" applyFill="1" applyBorder="1" applyAlignment="1" applyProtection="1">
      <alignment vertical="center" wrapText="1"/>
    </xf>
    <xf numFmtId="171" fontId="60" fillId="0" borderId="47" xfId="27" applyNumberFormat="1" applyFont="1" applyFill="1" applyBorder="1" applyAlignment="1" applyProtection="1">
      <alignment vertical="center" wrapText="1"/>
    </xf>
    <xf numFmtId="171" fontId="60" fillId="0" borderId="52" xfId="27" applyNumberFormat="1" applyFont="1" applyFill="1" applyBorder="1" applyAlignment="1" applyProtection="1">
      <alignment vertical="center" wrapText="1"/>
    </xf>
    <xf numFmtId="171" fontId="60" fillId="0" borderId="42" xfId="27" applyNumberFormat="1" applyFont="1" applyFill="1" applyBorder="1" applyAlignment="1" applyProtection="1">
      <alignment vertical="center" wrapText="1"/>
    </xf>
    <xf numFmtId="171" fontId="53" fillId="0" borderId="52" xfId="27" applyNumberFormat="1" applyFont="1" applyFill="1" applyBorder="1" applyAlignment="1" applyProtection="1">
      <alignment vertical="center" wrapText="1"/>
    </xf>
    <xf numFmtId="171" fontId="53" fillId="0" borderId="42" xfId="27" applyNumberFormat="1" applyFont="1" applyFill="1" applyBorder="1" applyAlignment="1" applyProtection="1">
      <alignment vertical="center" wrapText="1"/>
    </xf>
    <xf numFmtId="171" fontId="60" fillId="48" borderId="53" xfId="1122" applyNumberFormat="1" applyFont="1" applyFill="1" applyBorder="1" applyAlignment="1" applyProtection="1">
      <alignment vertical="center" wrapText="1"/>
    </xf>
    <xf numFmtId="171" fontId="60" fillId="48" borderId="47" xfId="1122" applyNumberFormat="1" applyFont="1" applyFill="1" applyBorder="1" applyAlignment="1" applyProtection="1">
      <alignment vertical="center" wrapText="1"/>
    </xf>
    <xf numFmtId="171" fontId="60" fillId="48" borderId="51" xfId="1122" applyNumberFormat="1" applyFont="1" applyFill="1" applyBorder="1" applyAlignment="1" applyProtection="1">
      <alignment vertical="center" wrapText="1"/>
    </xf>
    <xf numFmtId="171" fontId="60" fillId="48" borderId="49" xfId="1122" applyNumberFormat="1" applyFont="1" applyFill="1" applyBorder="1" applyAlignment="1" applyProtection="1">
      <alignment vertical="center" wrapText="1"/>
    </xf>
    <xf numFmtId="171" fontId="60" fillId="48" borderId="46" xfId="1117" applyNumberFormat="1" applyFont="1" applyFill="1" applyBorder="1" applyAlignment="1" applyProtection="1">
      <alignment vertical="center" wrapText="1"/>
    </xf>
    <xf numFmtId="171" fontId="60" fillId="48" borderId="43" xfId="1117" applyNumberFormat="1" applyFont="1" applyFill="1" applyBorder="1" applyAlignment="1" applyProtection="1">
      <alignment vertical="center" wrapText="1"/>
    </xf>
    <xf numFmtId="171" fontId="60" fillId="48" borderId="53" xfId="1117" applyNumberFormat="1" applyFont="1" applyFill="1" applyBorder="1" applyAlignment="1" applyProtection="1">
      <alignment vertical="center" wrapText="1"/>
    </xf>
    <xf numFmtId="171" fontId="60" fillId="48" borderId="48" xfId="1117" applyNumberFormat="1" applyFont="1" applyFill="1" applyBorder="1" applyAlignment="1" applyProtection="1">
      <alignment vertical="center" wrapText="1"/>
    </xf>
    <xf numFmtId="171" fontId="60" fillId="48" borderId="47" xfId="1117" applyNumberFormat="1" applyFont="1" applyFill="1" applyBorder="1" applyAlignment="1" applyProtection="1">
      <alignment vertical="center" wrapText="1"/>
    </xf>
    <xf numFmtId="171" fontId="60" fillId="48" borderId="51" xfId="1117" applyNumberFormat="1" applyFont="1" applyFill="1" applyBorder="1" applyAlignment="1" applyProtection="1">
      <alignment vertical="center" wrapText="1"/>
    </xf>
    <xf numFmtId="171" fontId="60" fillId="48" borderId="50" xfId="1117" applyNumberFormat="1" applyFont="1" applyFill="1" applyBorder="1" applyAlignment="1" applyProtection="1">
      <alignment vertical="center" wrapText="1"/>
    </xf>
    <xf numFmtId="171" fontId="60" fillId="48" borderId="49" xfId="1117" applyNumberFormat="1" applyFont="1" applyFill="1" applyBorder="1" applyAlignment="1" applyProtection="1">
      <alignment vertical="center" wrapText="1"/>
    </xf>
    <xf numFmtId="171" fontId="53" fillId="46" borderId="44" xfId="27" applyNumberFormat="1" applyFont="1" applyFill="1" applyBorder="1" applyAlignment="1" applyProtection="1">
      <alignment vertical="center" wrapText="1"/>
    </xf>
    <xf numFmtId="171" fontId="53" fillId="46" borderId="1" xfId="27" applyNumberFormat="1" applyFont="1" applyFill="1" applyBorder="1" applyAlignment="1" applyProtection="1">
      <alignment vertical="center" wrapText="1"/>
    </xf>
    <xf numFmtId="171" fontId="53" fillId="46" borderId="45" xfId="27" applyNumberFormat="1" applyFont="1" applyFill="1" applyBorder="1" applyAlignment="1" applyProtection="1">
      <alignment vertical="center" wrapText="1"/>
    </xf>
    <xf numFmtId="0" fontId="104" fillId="41" borderId="103" xfId="0" applyFont="1" applyFill="1" applyBorder="1" applyAlignment="1">
      <alignment horizontal="center" vertical="center"/>
    </xf>
    <xf numFmtId="0" fontId="104" fillId="41" borderId="101" xfId="0" applyFont="1" applyFill="1" applyBorder="1" applyAlignment="1">
      <alignment horizontal="center" vertical="center"/>
    </xf>
    <xf numFmtId="0" fontId="104" fillId="41" borderId="105" xfId="0" applyFont="1" applyFill="1" applyBorder="1" applyAlignment="1">
      <alignment horizontal="center" vertical="center"/>
    </xf>
    <xf numFmtId="0" fontId="104" fillId="41" borderId="100" xfId="0" applyFont="1" applyFill="1" applyBorder="1" applyAlignment="1">
      <alignment horizontal="center" vertical="center"/>
    </xf>
    <xf numFmtId="0" fontId="104" fillId="41" borderId="99" xfId="0" applyFont="1" applyFill="1" applyBorder="1" applyAlignment="1">
      <alignment horizontal="center" vertical="center"/>
    </xf>
    <xf numFmtId="0" fontId="104" fillId="41" borderId="76" xfId="0" applyFont="1" applyFill="1" applyBorder="1" applyAlignment="1">
      <alignment horizontal="center" wrapText="1"/>
    </xf>
    <xf numFmtId="0" fontId="104" fillId="41" borderId="104" xfId="0" applyFont="1" applyFill="1" applyBorder="1" applyAlignment="1">
      <alignment horizontal="center" vertical="center"/>
    </xf>
    <xf numFmtId="170" fontId="43" fillId="42" borderId="0" xfId="0" applyNumberFormat="1" applyFont="1" applyFill="1" applyBorder="1" applyAlignment="1">
      <alignment horizontal="center"/>
    </xf>
    <xf numFmtId="171" fontId="53" fillId="0" borderId="54" xfId="27" applyNumberFormat="1" applyFont="1" applyFill="1" applyBorder="1" applyAlignment="1" applyProtection="1">
      <alignment vertical="center" wrapText="1"/>
    </xf>
    <xf numFmtId="171" fontId="60" fillId="0" borderId="54" xfId="2381" applyNumberFormat="1" applyFont="1" applyFill="1" applyBorder="1" applyAlignment="1" applyProtection="1">
      <alignment vertical="center" wrapText="1"/>
    </xf>
    <xf numFmtId="171" fontId="60" fillId="0" borderId="54" xfId="27" applyNumberFormat="1" applyFont="1" applyFill="1" applyBorder="1" applyAlignment="1" applyProtection="1">
      <alignment vertical="center" wrapText="1"/>
    </xf>
    <xf numFmtId="171" fontId="60" fillId="0" borderId="46" xfId="27" applyNumberFormat="1" applyFont="1" applyFill="1" applyBorder="1" applyAlignment="1" applyProtection="1">
      <alignment vertical="center" wrapText="1"/>
    </xf>
    <xf numFmtId="0" fontId="113" fillId="44" borderId="45" xfId="0" applyFont="1" applyFill="1" applyBorder="1" applyAlignment="1">
      <alignment horizontal="center" wrapText="1"/>
    </xf>
    <xf numFmtId="0" fontId="113" fillId="44" borderId="1" xfId="0" applyFont="1" applyFill="1" applyBorder="1" applyAlignment="1">
      <alignment horizontal="center" wrapText="1"/>
    </xf>
    <xf numFmtId="0" fontId="113" fillId="44" borderId="44" xfId="0" applyFont="1" applyFill="1" applyBorder="1" applyAlignment="1">
      <alignment horizontal="center" wrapText="1"/>
    </xf>
    <xf numFmtId="171" fontId="60" fillId="0" borderId="42" xfId="577" applyNumberFormat="1" applyFont="1" applyFill="1" applyBorder="1" applyAlignment="1" applyProtection="1">
      <alignment vertical="center" wrapText="1"/>
    </xf>
    <xf numFmtId="171" fontId="60" fillId="0" borderId="52" xfId="577" applyNumberFormat="1" applyFont="1" applyFill="1" applyBorder="1" applyAlignment="1" applyProtection="1">
      <alignment vertical="center" wrapText="1"/>
    </xf>
    <xf numFmtId="171" fontId="59" fillId="0" borderId="42" xfId="92" applyNumberFormat="1" applyFont="1" applyFill="1" applyBorder="1" applyAlignment="1" applyProtection="1">
      <alignment horizontal="right" wrapText="1"/>
    </xf>
    <xf numFmtId="171" fontId="59" fillId="0" borderId="52" xfId="92" applyNumberFormat="1" applyFont="1" applyFill="1" applyBorder="1" applyAlignment="1" applyProtection="1">
      <alignment horizontal="right" wrapText="1"/>
    </xf>
    <xf numFmtId="3" fontId="35" fillId="0" borderId="42" xfId="278" applyNumberFormat="1" applyFont="1" applyFill="1" applyBorder="1"/>
    <xf numFmtId="3" fontId="35" fillId="0" borderId="52" xfId="278" applyNumberFormat="1" applyFont="1" applyFill="1" applyBorder="1"/>
    <xf numFmtId="3" fontId="68" fillId="46" borderId="45" xfId="302" applyNumberFormat="1" applyFont="1" applyFill="1" applyBorder="1" applyAlignment="1">
      <alignment horizontal="left" wrapText="1"/>
    </xf>
    <xf numFmtId="3" fontId="57" fillId="46" borderId="45" xfId="302" applyNumberFormat="1" applyFont="1" applyFill="1" applyBorder="1" applyAlignment="1">
      <alignment horizontal="left" wrapText="1"/>
    </xf>
    <xf numFmtId="171" fontId="54" fillId="46" borderId="1" xfId="92" applyNumberFormat="1" applyFont="1" applyFill="1" applyBorder="1" applyAlignment="1" applyProtection="1">
      <alignment horizontal="right" wrapText="1"/>
    </xf>
    <xf numFmtId="171" fontId="54" fillId="46" borderId="44" xfId="92" applyNumberFormat="1" applyFont="1" applyFill="1" applyBorder="1" applyAlignment="1" applyProtection="1">
      <alignment horizontal="right" wrapText="1"/>
    </xf>
    <xf numFmtId="3" fontId="68" fillId="0" borderId="45" xfId="302" applyNumberFormat="1" applyFont="1" applyFill="1" applyBorder="1" applyAlignment="1">
      <alignment horizontal="left" wrapText="1"/>
    </xf>
    <xf numFmtId="171" fontId="59" fillId="0" borderId="1" xfId="92" applyNumberFormat="1" applyFont="1" applyFill="1" applyBorder="1" applyAlignment="1" applyProtection="1">
      <alignment horizontal="right" wrapText="1"/>
    </xf>
    <xf numFmtId="171" fontId="59" fillId="0" borderId="44" xfId="92" applyNumberFormat="1" applyFont="1" applyFill="1" applyBorder="1" applyAlignment="1" applyProtection="1">
      <alignment horizontal="right" wrapText="1"/>
    </xf>
    <xf numFmtId="3" fontId="68" fillId="68" borderId="45" xfId="302" applyNumberFormat="1" applyFont="1" applyFill="1" applyBorder="1" applyAlignment="1">
      <alignment horizontal="left" wrapText="1"/>
    </xf>
    <xf numFmtId="171" fontId="59" fillId="68" borderId="1" xfId="92" applyNumberFormat="1" applyFont="1" applyFill="1" applyBorder="1" applyAlignment="1" applyProtection="1">
      <alignment horizontal="right" wrapText="1"/>
    </xf>
    <xf numFmtId="171" fontId="59" fillId="68" borderId="44" xfId="92" applyNumberFormat="1" applyFont="1" applyFill="1" applyBorder="1" applyAlignment="1" applyProtection="1">
      <alignment horizontal="right" wrapText="1"/>
    </xf>
    <xf numFmtId="171" fontId="54" fillId="44" borderId="45" xfId="92" applyNumberFormat="1" applyFont="1" applyFill="1" applyBorder="1" applyAlignment="1">
      <alignment horizontal="right" wrapText="1"/>
    </xf>
    <xf numFmtId="171" fontId="54" fillId="44" borderId="1" xfId="92" applyNumberFormat="1" applyFont="1" applyFill="1" applyBorder="1" applyAlignment="1">
      <alignment horizontal="right" wrapText="1"/>
    </xf>
    <xf numFmtId="171" fontId="54" fillId="44" borderId="44" xfId="92" applyNumberFormat="1" applyFont="1" applyFill="1" applyBorder="1" applyAlignment="1">
      <alignment horizontal="right" wrapText="1"/>
    </xf>
    <xf numFmtId="171" fontId="60" fillId="0" borderId="49" xfId="577" applyNumberFormat="1" applyFont="1" applyFill="1" applyBorder="1" applyAlignment="1" applyProtection="1">
      <alignment vertical="center" wrapText="1"/>
    </xf>
    <xf numFmtId="171" fontId="60" fillId="0" borderId="50" xfId="577" applyNumberFormat="1" applyFont="1" applyFill="1" applyBorder="1" applyAlignment="1" applyProtection="1">
      <alignment vertical="center" wrapText="1"/>
    </xf>
    <xf numFmtId="171" fontId="60" fillId="0" borderId="51" xfId="577" applyNumberFormat="1" applyFont="1" applyFill="1" applyBorder="1" applyAlignment="1" applyProtection="1">
      <alignment vertical="center" wrapText="1"/>
    </xf>
    <xf numFmtId="171" fontId="59" fillId="68" borderId="45" xfId="92" applyNumberFormat="1" applyFont="1" applyFill="1" applyBorder="1" applyAlignment="1" applyProtection="1">
      <alignment horizontal="right" wrapText="1"/>
    </xf>
    <xf numFmtId="171" fontId="59" fillId="0" borderId="45" xfId="92" applyNumberFormat="1" applyFont="1" applyFill="1" applyBorder="1" applyAlignment="1" applyProtection="1">
      <alignment horizontal="right" wrapText="1"/>
    </xf>
    <xf numFmtId="171" fontId="54" fillId="46" borderId="45" xfId="92" applyNumberFormat="1" applyFont="1" applyFill="1" applyBorder="1" applyAlignment="1" applyProtection="1">
      <alignment horizontal="right" wrapText="1"/>
    </xf>
    <xf numFmtId="0" fontId="105" fillId="41" borderId="11" xfId="0" applyFont="1" applyFill="1" applyBorder="1" applyAlignment="1">
      <alignment vertical="center"/>
    </xf>
    <xf numFmtId="0" fontId="0" fillId="0" borderId="0" xfId="0" applyNumberFormat="1"/>
    <xf numFmtId="0" fontId="129" fillId="41" borderId="45" xfId="0" applyFont="1" applyFill="1" applyBorder="1" applyAlignment="1">
      <alignment horizontal="center" vertical="center"/>
    </xf>
    <xf numFmtId="0" fontId="129" fillId="41" borderId="106" xfId="0" applyFont="1" applyFill="1" applyBorder="1" applyAlignment="1">
      <alignment horizontal="center" vertical="center"/>
    </xf>
    <xf numFmtId="170" fontId="52" fillId="40" borderId="0" xfId="278" applyNumberFormat="1" applyFont="1" applyFill="1" applyBorder="1" applyAlignment="1"/>
    <xf numFmtId="0" fontId="113" fillId="66" borderId="45" xfId="665" applyFont="1" applyFill="1" applyBorder="1" applyAlignment="1">
      <alignment horizontal="center" wrapText="1"/>
    </xf>
    <xf numFmtId="0" fontId="113" fillId="66" borderId="1" xfId="665" applyFont="1" applyFill="1" applyBorder="1" applyAlignment="1">
      <alignment horizontal="center" wrapText="1"/>
    </xf>
    <xf numFmtId="0" fontId="113" fillId="66" borderId="44" xfId="665" applyFont="1" applyFill="1" applyBorder="1" applyAlignment="1">
      <alignment horizontal="center" wrapText="1"/>
    </xf>
    <xf numFmtId="171" fontId="64" fillId="0" borderId="1" xfId="92" applyNumberFormat="1" applyFont="1" applyFill="1" applyBorder="1" applyAlignment="1" applyProtection="1">
      <alignment horizontal="right" wrapText="1"/>
    </xf>
    <xf numFmtId="171" fontId="64" fillId="0" borderId="44" xfId="92" applyNumberFormat="1" applyFont="1" applyFill="1" applyBorder="1" applyAlignment="1" applyProtection="1">
      <alignment horizontal="right" wrapText="1"/>
    </xf>
    <xf numFmtId="171" fontId="64" fillId="46" borderId="1" xfId="92" applyNumberFormat="1" applyFont="1" applyFill="1" applyBorder="1" applyAlignment="1" applyProtection="1">
      <alignment horizontal="right" wrapText="1"/>
    </xf>
    <xf numFmtId="171" fontId="64" fillId="46" borderId="44" xfId="92" applyNumberFormat="1" applyFont="1" applyFill="1" applyBorder="1" applyAlignment="1" applyProtection="1">
      <alignment horizontal="right" wrapText="1"/>
    </xf>
    <xf numFmtId="171" fontId="64" fillId="68" borderId="1" xfId="92" applyNumberFormat="1" applyFont="1" applyFill="1" applyBorder="1" applyAlignment="1" applyProtection="1">
      <alignment horizontal="right" wrapText="1"/>
    </xf>
    <xf numFmtId="171" fontId="64" fillId="68" borderId="44" xfId="92" applyNumberFormat="1" applyFont="1" applyFill="1" applyBorder="1" applyAlignment="1" applyProtection="1">
      <alignment horizontal="right" wrapText="1"/>
    </xf>
    <xf numFmtId="171" fontId="66" fillId="46" borderId="1" xfId="92" applyNumberFormat="1" applyFont="1" applyFill="1" applyBorder="1" applyAlignment="1" applyProtection="1">
      <alignment horizontal="right" wrapText="1"/>
    </xf>
    <xf numFmtId="171" fontId="66" fillId="46" borderId="44" xfId="92" applyNumberFormat="1" applyFont="1" applyFill="1" applyBorder="1" applyAlignment="1" applyProtection="1">
      <alignment horizontal="right" wrapText="1"/>
    </xf>
    <xf numFmtId="3" fontId="66" fillId="46" borderId="45" xfId="302" applyNumberFormat="1" applyFont="1" applyFill="1" applyBorder="1" applyAlignment="1">
      <alignment horizontal="left" wrapText="1"/>
    </xf>
    <xf numFmtId="3" fontId="60" fillId="0" borderId="49" xfId="99" applyNumberFormat="1" applyFont="1" applyFill="1" applyBorder="1" applyAlignment="1" applyProtection="1">
      <alignment horizontal="right" wrapText="1"/>
    </xf>
    <xf numFmtId="3" fontId="60" fillId="0" borderId="50" xfId="99" applyNumberFormat="1" applyFont="1" applyFill="1" applyBorder="1" applyAlignment="1" applyProtection="1">
      <alignment horizontal="right" wrapText="1"/>
    </xf>
    <xf numFmtId="3" fontId="111" fillId="0" borderId="50" xfId="0" applyNumberFormat="1" applyFont="1" applyBorder="1"/>
    <xf numFmtId="3" fontId="111" fillId="0" borderId="0" xfId="0" applyNumberFormat="1" applyFont="1" applyBorder="1"/>
    <xf numFmtId="171" fontId="64" fillId="46" borderId="45" xfId="92" applyNumberFormat="1" applyFont="1" applyFill="1" applyBorder="1" applyAlignment="1" applyProtection="1">
      <alignment horizontal="right" wrapText="1"/>
    </xf>
    <xf numFmtId="171" fontId="64" fillId="0" borderId="42" xfId="92" applyNumberFormat="1" applyFont="1" applyFill="1" applyBorder="1" applyAlignment="1" applyProtection="1">
      <alignment horizontal="right" wrapText="1"/>
    </xf>
    <xf numFmtId="171" fontId="64" fillId="0" borderId="52" xfId="92" applyNumberFormat="1" applyFont="1" applyFill="1" applyBorder="1" applyAlignment="1" applyProtection="1">
      <alignment horizontal="right" wrapText="1"/>
    </xf>
    <xf numFmtId="3" fontId="111" fillId="0" borderId="52" xfId="0" applyNumberFormat="1" applyFont="1" applyBorder="1"/>
    <xf numFmtId="3" fontId="60" fillId="0" borderId="42" xfId="99" applyNumberFormat="1" applyFont="1" applyFill="1" applyBorder="1" applyAlignment="1" applyProtection="1">
      <alignment horizontal="right" wrapText="1"/>
    </xf>
    <xf numFmtId="171" fontId="64" fillId="0" borderId="45" xfId="92" applyNumberFormat="1" applyFont="1" applyFill="1" applyBorder="1" applyAlignment="1" applyProtection="1">
      <alignment horizontal="right" wrapText="1"/>
    </xf>
    <xf numFmtId="171" fontId="66" fillId="46" borderId="45" xfId="92" applyNumberFormat="1" applyFont="1" applyFill="1" applyBorder="1" applyAlignment="1" applyProtection="1">
      <alignment horizontal="right" wrapText="1"/>
    </xf>
    <xf numFmtId="0" fontId="104" fillId="41" borderId="45" xfId="0" applyFont="1" applyFill="1" applyBorder="1" applyAlignment="1">
      <alignment vertical="center"/>
    </xf>
    <xf numFmtId="0" fontId="104" fillId="41" borderId="44" xfId="0" applyFont="1" applyFill="1" applyBorder="1" applyAlignment="1">
      <alignment vertical="center"/>
    </xf>
    <xf numFmtId="171" fontId="53" fillId="48" borderId="42" xfId="1117" applyNumberFormat="1" applyFont="1" applyFill="1" applyBorder="1" applyAlignment="1" applyProtection="1">
      <alignment vertical="center" wrapText="1"/>
    </xf>
    <xf numFmtId="3" fontId="60" fillId="0" borderId="0" xfId="92" applyNumberFormat="1" applyFont="1" applyFill="1" applyBorder="1" applyAlignment="1" applyProtection="1">
      <alignment vertical="center" wrapText="1"/>
    </xf>
    <xf numFmtId="3" fontId="64" fillId="68" borderId="45" xfId="302" applyNumberFormat="1" applyFont="1" applyFill="1" applyBorder="1" applyAlignment="1">
      <alignment horizontal="left" wrapText="1"/>
    </xf>
    <xf numFmtId="171" fontId="64" fillId="68" borderId="1" xfId="577" applyNumberFormat="1" applyFont="1" applyFill="1" applyBorder="1" applyAlignment="1" applyProtection="1">
      <alignment vertical="center" wrapText="1"/>
    </xf>
    <xf numFmtId="171" fontId="64" fillId="68" borderId="44" xfId="577" applyNumberFormat="1" applyFont="1" applyFill="1" applyBorder="1" applyAlignment="1" applyProtection="1">
      <alignment vertical="center" wrapText="1"/>
    </xf>
    <xf numFmtId="171" fontId="64" fillId="68" borderId="1" xfId="92" applyNumberFormat="1" applyFont="1" applyFill="1" applyBorder="1"/>
    <xf numFmtId="171" fontId="64" fillId="68" borderId="44" xfId="92" applyNumberFormat="1" applyFont="1" applyFill="1" applyBorder="1"/>
    <xf numFmtId="3" fontId="60" fillId="0" borderId="49" xfId="1118" applyNumberFormat="1" applyFont="1" applyFill="1" applyBorder="1" applyAlignment="1" applyProtection="1">
      <alignment vertical="center" wrapText="1"/>
    </xf>
    <xf numFmtId="3" fontId="60" fillId="0" borderId="50" xfId="1118" applyNumberFormat="1" applyFont="1" applyFill="1" applyBorder="1" applyAlignment="1" applyProtection="1">
      <alignment vertical="center" wrapText="1"/>
    </xf>
    <xf numFmtId="3" fontId="60" fillId="0" borderId="51" xfId="1118" applyNumberFormat="1" applyFont="1" applyFill="1" applyBorder="1" applyAlignment="1" applyProtection="1">
      <alignment vertical="center" wrapText="1"/>
    </xf>
    <xf numFmtId="3" fontId="60" fillId="0" borderId="42" xfId="1118" applyNumberFormat="1" applyFont="1" applyFill="1" applyBorder="1" applyAlignment="1" applyProtection="1">
      <alignment vertical="center" wrapText="1"/>
    </xf>
    <xf numFmtId="3" fontId="60" fillId="0" borderId="52" xfId="1118" applyNumberFormat="1" applyFont="1" applyFill="1" applyBorder="1" applyAlignment="1" applyProtection="1">
      <alignment vertical="center" wrapText="1"/>
    </xf>
    <xf numFmtId="171" fontId="64" fillId="68" borderId="45" xfId="92" applyNumberFormat="1" applyFont="1" applyFill="1" applyBorder="1" applyAlignment="1" applyProtection="1">
      <alignment horizontal="right" wrapText="1"/>
    </xf>
    <xf numFmtId="171" fontId="67" fillId="0" borderId="42" xfId="577" applyNumberFormat="1" applyFont="1" applyFill="1" applyBorder="1" applyAlignment="1" applyProtection="1">
      <alignment vertical="center" wrapText="1"/>
    </xf>
    <xf numFmtId="171" fontId="67" fillId="0" borderId="52" xfId="577" applyNumberFormat="1" applyFont="1" applyFill="1" applyBorder="1" applyAlignment="1" applyProtection="1">
      <alignment vertical="center" wrapText="1"/>
    </xf>
    <xf numFmtId="3" fontId="60" fillId="0" borderId="42" xfId="92" applyNumberFormat="1" applyFont="1" applyFill="1" applyBorder="1" applyAlignment="1" applyProtection="1">
      <alignment vertical="center" wrapText="1"/>
    </xf>
    <xf numFmtId="3" fontId="60" fillId="0" borderId="52" xfId="92" applyNumberFormat="1" applyFont="1" applyFill="1" applyBorder="1" applyAlignment="1" applyProtection="1">
      <alignment vertical="center" wrapText="1"/>
    </xf>
    <xf numFmtId="171" fontId="64" fillId="68" borderId="45" xfId="577" applyNumberFormat="1" applyFont="1" applyFill="1" applyBorder="1" applyAlignment="1" applyProtection="1">
      <alignment vertical="center" wrapText="1"/>
    </xf>
    <xf numFmtId="171" fontId="64" fillId="68" borderId="45" xfId="92" applyNumberFormat="1" applyFont="1" applyFill="1" applyBorder="1"/>
    <xf numFmtId="3" fontId="60" fillId="0" borderId="43" xfId="1118" applyNumberFormat="1" applyFont="1" applyFill="1" applyBorder="1" applyAlignment="1" applyProtection="1">
      <alignment vertical="center" wrapText="1"/>
    </xf>
    <xf numFmtId="3" fontId="60" fillId="0" borderId="54" xfId="1118" applyNumberFormat="1" applyFont="1" applyFill="1" applyBorder="1" applyAlignment="1" applyProtection="1">
      <alignment vertical="center" wrapText="1"/>
    </xf>
    <xf numFmtId="171" fontId="64" fillId="68" borderId="76" xfId="92" applyNumberFormat="1" applyFont="1" applyFill="1" applyBorder="1" applyAlignment="1" applyProtection="1">
      <alignment horizontal="right" wrapText="1"/>
    </xf>
    <xf numFmtId="171" fontId="64" fillId="0" borderId="54" xfId="92" applyNumberFormat="1" applyFont="1" applyFill="1" applyBorder="1" applyAlignment="1" applyProtection="1">
      <alignment horizontal="right" wrapText="1"/>
    </xf>
    <xf numFmtId="171" fontId="67" fillId="0" borderId="54" xfId="577" applyNumberFormat="1" applyFont="1" applyFill="1" applyBorder="1" applyAlignment="1" applyProtection="1">
      <alignment vertical="center" wrapText="1"/>
    </xf>
    <xf numFmtId="3" fontId="60" fillId="0" borderId="54" xfId="92" applyNumberFormat="1" applyFont="1" applyFill="1" applyBorder="1" applyAlignment="1" applyProtection="1">
      <alignment vertical="center" wrapText="1"/>
    </xf>
    <xf numFmtId="171" fontId="64" fillId="68" borderId="76" xfId="577" applyNumberFormat="1" applyFont="1" applyFill="1" applyBorder="1" applyAlignment="1" applyProtection="1">
      <alignment vertical="center" wrapText="1"/>
    </xf>
    <xf numFmtId="171" fontId="64" fillId="68" borderId="76" xfId="92" applyNumberFormat="1" applyFont="1" applyFill="1" applyBorder="1"/>
    <xf numFmtId="171" fontId="64" fillId="46" borderId="76" xfId="92" applyNumberFormat="1" applyFont="1" applyFill="1" applyBorder="1" applyAlignment="1" applyProtection="1">
      <alignment horizontal="right" wrapText="1"/>
    </xf>
    <xf numFmtId="0" fontId="113" fillId="44" borderId="76" xfId="0" applyFont="1" applyFill="1" applyBorder="1" applyAlignment="1">
      <alignment horizontal="center" wrapText="1"/>
    </xf>
    <xf numFmtId="3" fontId="60" fillId="0" borderId="52" xfId="27" applyNumberFormat="1" applyFont="1" applyFill="1" applyBorder="1" applyAlignment="1" applyProtection="1">
      <alignment vertical="center" wrapText="1"/>
    </xf>
    <xf numFmtId="3" fontId="60" fillId="0" borderId="42" xfId="27" applyNumberFormat="1" applyFont="1" applyFill="1" applyBorder="1" applyAlignment="1" applyProtection="1">
      <alignment vertical="center" wrapText="1"/>
    </xf>
    <xf numFmtId="171" fontId="64" fillId="44" borderId="45" xfId="92" applyNumberFormat="1" applyFont="1" applyFill="1" applyBorder="1" applyAlignment="1">
      <alignment horizontal="center" wrapText="1"/>
    </xf>
    <xf numFmtId="171" fontId="64" fillId="44" borderId="1" xfId="92" applyNumberFormat="1" applyFont="1" applyFill="1" applyBorder="1" applyAlignment="1">
      <alignment horizontal="center" wrapText="1"/>
    </xf>
    <xf numFmtId="3" fontId="60" fillId="0" borderId="49" xfId="577" applyNumberFormat="1" applyFont="1" applyFill="1" applyBorder="1" applyAlignment="1" applyProtection="1">
      <alignment vertical="center" wrapText="1"/>
    </xf>
    <xf numFmtId="3" fontId="60" fillId="0" borderId="50" xfId="577" applyNumberFormat="1" applyFont="1" applyFill="1" applyBorder="1" applyAlignment="1" applyProtection="1">
      <alignment vertical="center" wrapText="1"/>
    </xf>
    <xf numFmtId="3" fontId="60" fillId="0" borderId="51" xfId="577" applyNumberFormat="1" applyFont="1" applyFill="1" applyBorder="1" applyAlignment="1" applyProtection="1">
      <alignment vertical="center" wrapText="1"/>
    </xf>
    <xf numFmtId="3" fontId="60" fillId="0" borderId="42" xfId="577" applyNumberFormat="1" applyFont="1" applyFill="1" applyBorder="1" applyAlignment="1" applyProtection="1">
      <alignment vertical="center" wrapText="1"/>
    </xf>
    <xf numFmtId="3" fontId="60" fillId="0" borderId="52" xfId="577" applyNumberFormat="1" applyFont="1" applyFill="1" applyBorder="1" applyAlignment="1" applyProtection="1">
      <alignment vertical="center" wrapText="1"/>
    </xf>
    <xf numFmtId="171" fontId="48" fillId="0" borderId="42" xfId="92" applyNumberFormat="1" applyFont="1" applyFill="1" applyBorder="1" applyAlignment="1" applyProtection="1">
      <alignment horizontal="right" wrapText="1"/>
    </xf>
    <xf numFmtId="171" fontId="48" fillId="0" borderId="52" xfId="92" applyNumberFormat="1" applyFont="1" applyFill="1" applyBorder="1" applyAlignment="1" applyProtection="1">
      <alignment horizontal="right" wrapText="1"/>
    </xf>
    <xf numFmtId="171" fontId="78" fillId="0" borderId="42" xfId="577" applyNumberFormat="1" applyFont="1" applyFill="1" applyBorder="1" applyAlignment="1" applyProtection="1">
      <alignment vertical="center" wrapText="1"/>
    </xf>
    <xf numFmtId="171" fontId="48" fillId="0" borderId="42" xfId="92" applyNumberFormat="1" applyFont="1" applyFill="1" applyBorder="1"/>
    <xf numFmtId="171" fontId="48" fillId="0" borderId="52" xfId="92" applyNumberFormat="1" applyFont="1" applyFill="1" applyBorder="1"/>
    <xf numFmtId="3" fontId="60" fillId="0" borderId="43" xfId="577" applyNumberFormat="1" applyFont="1" applyFill="1" applyBorder="1" applyAlignment="1" applyProtection="1">
      <alignment vertical="center" wrapText="1"/>
    </xf>
    <xf numFmtId="3" fontId="60" fillId="0" borderId="54" xfId="577" applyNumberFormat="1" applyFont="1" applyFill="1" applyBorder="1" applyAlignment="1" applyProtection="1">
      <alignment vertical="center" wrapText="1"/>
    </xf>
    <xf numFmtId="171" fontId="48" fillId="0" borderId="54" xfId="92" applyNumberFormat="1" applyFont="1" applyFill="1" applyBorder="1" applyAlignment="1" applyProtection="1">
      <alignment horizontal="right" wrapText="1"/>
    </xf>
    <xf numFmtId="171" fontId="78" fillId="0" borderId="54" xfId="577" applyNumberFormat="1" applyFont="1" applyFill="1" applyBorder="1" applyAlignment="1" applyProtection="1">
      <alignment vertical="center" wrapText="1"/>
    </xf>
    <xf numFmtId="171" fontId="48" fillId="0" borderId="54" xfId="92" applyNumberFormat="1" applyFont="1" applyFill="1" applyBorder="1"/>
    <xf numFmtId="171" fontId="48" fillId="46" borderId="45" xfId="92" applyNumberFormat="1" applyFont="1" applyFill="1" applyBorder="1" applyAlignment="1" applyProtection="1">
      <alignment horizontal="right" wrapText="1"/>
    </xf>
    <xf numFmtId="171" fontId="48" fillId="46" borderId="1" xfId="92" applyNumberFormat="1" applyFont="1" applyFill="1" applyBorder="1" applyAlignment="1" applyProtection="1">
      <alignment horizontal="right" wrapText="1"/>
    </xf>
    <xf numFmtId="171" fontId="48" fillId="46" borderId="76" xfId="92" applyNumberFormat="1" applyFont="1" applyFill="1" applyBorder="1" applyAlignment="1" applyProtection="1">
      <alignment horizontal="right" wrapText="1"/>
    </xf>
    <xf numFmtId="171" fontId="48" fillId="46" borderId="44" xfId="92" applyNumberFormat="1" applyFont="1" applyFill="1" applyBorder="1" applyAlignment="1" applyProtection="1">
      <alignment horizontal="right" wrapText="1"/>
    </xf>
    <xf numFmtId="171" fontId="48" fillId="68" borderId="45" xfId="92" applyNumberFormat="1" applyFont="1" applyFill="1" applyBorder="1" applyAlignment="1" applyProtection="1">
      <alignment horizontal="right" wrapText="1"/>
    </xf>
    <xf numFmtId="171" fontId="48" fillId="68" borderId="1" xfId="92" applyNumberFormat="1" applyFont="1" applyFill="1" applyBorder="1" applyAlignment="1" applyProtection="1">
      <alignment horizontal="right" wrapText="1"/>
    </xf>
    <xf numFmtId="171" fontId="48" fillId="68" borderId="76" xfId="92" applyNumberFormat="1" applyFont="1" applyFill="1" applyBorder="1" applyAlignment="1" applyProtection="1">
      <alignment horizontal="right" wrapText="1"/>
    </xf>
    <xf numFmtId="171" fontId="48" fillId="68" borderId="44" xfId="92" applyNumberFormat="1" applyFont="1" applyFill="1" applyBorder="1" applyAlignment="1" applyProtection="1">
      <alignment horizontal="right" wrapText="1"/>
    </xf>
    <xf numFmtId="171" fontId="47" fillId="68" borderId="45" xfId="577" applyNumberFormat="1" applyFont="1" applyFill="1" applyBorder="1" applyAlignment="1" applyProtection="1">
      <alignment vertical="center" wrapText="1"/>
    </xf>
    <xf numFmtId="171" fontId="47" fillId="68" borderId="1" xfId="577" applyNumberFormat="1" applyFont="1" applyFill="1" applyBorder="1" applyAlignment="1" applyProtection="1">
      <alignment vertical="center" wrapText="1"/>
    </xf>
    <xf numFmtId="171" fontId="47" fillId="68" borderId="76" xfId="577" applyNumberFormat="1" applyFont="1" applyFill="1" applyBorder="1" applyAlignment="1" applyProtection="1">
      <alignment vertical="center" wrapText="1"/>
    </xf>
    <xf numFmtId="171" fontId="47" fillId="68" borderId="44" xfId="577" applyNumberFormat="1" applyFont="1" applyFill="1" applyBorder="1" applyAlignment="1" applyProtection="1">
      <alignment vertical="center" wrapText="1"/>
    </xf>
    <xf numFmtId="171" fontId="78" fillId="0" borderId="42" xfId="101" applyNumberFormat="1" applyFont="1" applyFill="1" applyBorder="1" applyAlignment="1" applyProtection="1">
      <alignment vertical="center" wrapText="1"/>
    </xf>
    <xf numFmtId="0" fontId="129" fillId="41" borderId="76" xfId="0" applyFont="1" applyFill="1" applyBorder="1" applyAlignment="1">
      <alignment horizontal="center" vertical="center"/>
    </xf>
    <xf numFmtId="0" fontId="129" fillId="41" borderId="52" xfId="0" applyFont="1" applyFill="1" applyBorder="1" applyAlignment="1">
      <alignment horizontal="center" vertical="center"/>
    </xf>
    <xf numFmtId="0" fontId="35" fillId="0" borderId="49" xfId="0" applyFont="1" applyBorder="1"/>
    <xf numFmtId="167" fontId="65" fillId="0" borderId="50" xfId="92" applyNumberFormat="1" applyFont="1" applyFill="1" applyBorder="1"/>
    <xf numFmtId="167" fontId="65" fillId="0" borderId="51" xfId="92" applyNumberFormat="1" applyFont="1" applyFill="1" applyBorder="1"/>
    <xf numFmtId="0" fontId="35" fillId="0" borderId="47" xfId="0" applyFont="1" applyBorder="1"/>
    <xf numFmtId="167" fontId="65" fillId="0" borderId="48" xfId="92" applyNumberFormat="1" applyFont="1" applyFill="1" applyBorder="1"/>
    <xf numFmtId="167" fontId="65" fillId="0" borderId="53" xfId="92" applyNumberFormat="1" applyFont="1" applyFill="1" applyBorder="1"/>
    <xf numFmtId="0" fontId="35" fillId="0" borderId="45" xfId="0" applyFont="1" applyBorder="1"/>
    <xf numFmtId="167" fontId="65" fillId="0" borderId="1" xfId="92" applyNumberFormat="1" applyFont="1" applyFill="1" applyBorder="1"/>
    <xf numFmtId="167" fontId="65" fillId="0" borderId="44" xfId="92" applyNumberFormat="1" applyFont="1" applyFill="1" applyBorder="1"/>
    <xf numFmtId="2" fontId="65" fillId="0" borderId="50" xfId="0" applyNumberFormat="1" applyFont="1" applyFill="1" applyBorder="1" applyAlignment="1">
      <alignment horizontal="right"/>
    </xf>
    <xf numFmtId="2" fontId="65" fillId="0" borderId="48" xfId="0" applyNumberFormat="1" applyFont="1" applyFill="1" applyBorder="1" applyAlignment="1">
      <alignment horizontal="right"/>
    </xf>
    <xf numFmtId="0" fontId="54" fillId="46" borderId="43" xfId="0" applyFont="1" applyFill="1" applyBorder="1" applyAlignment="1">
      <alignment horizontal="center"/>
    </xf>
    <xf numFmtId="0" fontId="54" fillId="46" borderId="54" xfId="0" applyFont="1" applyFill="1" applyBorder="1" applyAlignment="1">
      <alignment horizontal="center"/>
    </xf>
    <xf numFmtId="0" fontId="54" fillId="46" borderId="43" xfId="0" applyFont="1" applyFill="1" applyBorder="1" applyAlignment="1">
      <alignment horizontal="center" vertical="center"/>
    </xf>
    <xf numFmtId="0" fontId="54" fillId="46" borderId="43" xfId="0" applyFont="1" applyFill="1" applyBorder="1"/>
    <xf numFmtId="0" fontId="35" fillId="0" borderId="42" xfId="0" applyFont="1" applyBorder="1"/>
    <xf numFmtId="167" fontId="65" fillId="0" borderId="52" xfId="92" applyNumberFormat="1" applyFont="1" applyFill="1" applyBorder="1"/>
    <xf numFmtId="167" fontId="65" fillId="0" borderId="49" xfId="92" applyNumberFormat="1" applyFont="1" applyFill="1" applyBorder="1"/>
    <xf numFmtId="167" fontId="65" fillId="0" borderId="42" xfId="92" applyNumberFormat="1" applyFont="1" applyFill="1" applyBorder="1"/>
    <xf numFmtId="167" fontId="65" fillId="0" borderId="47" xfId="92" applyNumberFormat="1" applyFont="1" applyFill="1" applyBorder="1"/>
    <xf numFmtId="167" fontId="65" fillId="0" borderId="45" xfId="92" applyNumberFormat="1" applyFont="1" applyFill="1" applyBorder="1"/>
    <xf numFmtId="0" fontId="57" fillId="43" borderId="45" xfId="0" applyFont="1" applyFill="1" applyBorder="1" applyAlignment="1">
      <alignment horizontal="center" vertical="center"/>
    </xf>
    <xf numFmtId="0" fontId="105" fillId="41" borderId="1" xfId="0" applyFont="1" applyFill="1" applyBorder="1" applyAlignment="1">
      <alignment horizontal="center" vertical="center"/>
    </xf>
    <xf numFmtId="0" fontId="105" fillId="41" borderId="44" xfId="0" applyFont="1" applyFill="1" applyBorder="1" applyAlignment="1">
      <alignment horizontal="center" vertical="center"/>
    </xf>
    <xf numFmtId="0" fontId="105" fillId="41" borderId="45" xfId="0" applyFont="1" applyFill="1" applyBorder="1" applyAlignment="1">
      <alignment horizontal="center" vertical="center"/>
    </xf>
    <xf numFmtId="0" fontId="68" fillId="43" borderId="76" xfId="0" applyFont="1" applyFill="1" applyBorder="1" applyAlignment="1">
      <alignment horizontal="center" vertical="center"/>
    </xf>
    <xf numFmtId="0" fontId="53" fillId="43" borderId="45" xfId="0" applyFont="1" applyFill="1" applyBorder="1" applyAlignment="1">
      <alignment horizontal="right" vertical="center"/>
    </xf>
    <xf numFmtId="0" fontId="53" fillId="43" borderId="1" xfId="0" applyFont="1" applyFill="1" applyBorder="1" applyAlignment="1">
      <alignment horizontal="right" vertical="center"/>
    </xf>
    <xf numFmtId="0" fontId="53" fillId="43" borderId="1" xfId="0" applyFont="1" applyFill="1" applyBorder="1" applyAlignment="1">
      <alignment horizontal="right"/>
    </xf>
    <xf numFmtId="0" fontId="53" fillId="43" borderId="44" xfId="0" applyFont="1" applyFill="1" applyBorder="1" applyAlignment="1">
      <alignment horizontal="right"/>
    </xf>
    <xf numFmtId="0" fontId="54" fillId="46" borderId="76" xfId="0" applyFont="1" applyFill="1" applyBorder="1"/>
    <xf numFmtId="2" fontId="65" fillId="0" borderId="51" xfId="0" applyNumberFormat="1" applyFont="1" applyFill="1" applyBorder="1" applyAlignment="1">
      <alignment horizontal="right"/>
    </xf>
    <xf numFmtId="2" fontId="65" fillId="0" borderId="53" xfId="0" applyNumberFormat="1" applyFont="1" applyFill="1" applyBorder="1" applyAlignment="1">
      <alignment horizontal="right"/>
    </xf>
    <xf numFmtId="2" fontId="65" fillId="0" borderId="1" xfId="0" applyNumberFormat="1" applyFont="1" applyFill="1" applyBorder="1" applyAlignment="1">
      <alignment horizontal="right"/>
    </xf>
    <xf numFmtId="2" fontId="65" fillId="0" borderId="44" xfId="0" applyNumberFormat="1" applyFont="1" applyFill="1" applyBorder="1" applyAlignment="1">
      <alignment horizontal="right"/>
    </xf>
    <xf numFmtId="2" fontId="65" fillId="0" borderId="52" xfId="0" applyNumberFormat="1" applyFont="1" applyFill="1" applyBorder="1" applyAlignment="1">
      <alignment horizontal="right"/>
    </xf>
    <xf numFmtId="2" fontId="65" fillId="0" borderId="49" xfId="0" applyNumberFormat="1" applyFont="1" applyFill="1" applyBorder="1" applyAlignment="1">
      <alignment horizontal="right"/>
    </xf>
    <xf numFmtId="2" fontId="65" fillId="0" borderId="42" xfId="0" applyNumberFormat="1" applyFont="1" applyFill="1" applyBorder="1" applyAlignment="1">
      <alignment horizontal="right"/>
    </xf>
    <xf numFmtId="2" fontId="65" fillId="0" borderId="47" xfId="0" applyNumberFormat="1" applyFont="1" applyFill="1" applyBorder="1" applyAlignment="1">
      <alignment horizontal="right"/>
    </xf>
    <xf numFmtId="2" fontId="65" fillId="0" borderId="45" xfId="0" applyNumberFormat="1" applyFont="1" applyFill="1" applyBorder="1" applyAlignment="1">
      <alignment horizontal="right"/>
    </xf>
    <xf numFmtId="2" fontId="65" fillId="0" borderId="49" xfId="0" applyNumberFormat="1" applyFont="1" applyBorder="1" applyAlignment="1">
      <alignment horizontal="right"/>
    </xf>
    <xf numFmtId="2" fontId="65" fillId="0" borderId="51" xfId="0" applyNumberFormat="1" applyFont="1" applyBorder="1" applyAlignment="1">
      <alignment horizontal="right"/>
    </xf>
    <xf numFmtId="2" fontId="65" fillId="0" borderId="42" xfId="0" applyNumberFormat="1" applyFont="1" applyBorder="1" applyAlignment="1">
      <alignment horizontal="right"/>
    </xf>
    <xf numFmtId="2" fontId="65" fillId="0" borderId="52" xfId="0" applyNumberFormat="1" applyFont="1" applyBorder="1" applyAlignment="1">
      <alignment horizontal="right"/>
    </xf>
    <xf numFmtId="2" fontId="65" fillId="0" borderId="47" xfId="0" applyNumberFormat="1" applyFont="1" applyBorder="1" applyAlignment="1">
      <alignment horizontal="right"/>
    </xf>
    <xf numFmtId="2" fontId="65" fillId="0" borderId="53" xfId="0" applyNumberFormat="1" applyFont="1" applyBorder="1" applyAlignment="1">
      <alignment horizontal="right"/>
    </xf>
    <xf numFmtId="0" fontId="53" fillId="43" borderId="45" xfId="0" applyFont="1" applyFill="1" applyBorder="1" applyAlignment="1">
      <alignment horizontal="center"/>
    </xf>
    <xf numFmtId="0" fontId="53" fillId="43" borderId="44" xfId="0" applyFont="1" applyFill="1" applyBorder="1" applyAlignment="1">
      <alignment horizontal="center"/>
    </xf>
    <xf numFmtId="0" fontId="54" fillId="46" borderId="54" xfId="0" applyFont="1" applyFill="1" applyBorder="1"/>
    <xf numFmtId="0" fontId="0" fillId="40" borderId="0" xfId="0" applyFill="1" applyAlignment="1"/>
    <xf numFmtId="4" fontId="0" fillId="0" borderId="49" xfId="0" applyNumberFormat="1" applyFont="1" applyBorder="1"/>
    <xf numFmtId="4" fontId="0" fillId="0" borderId="50" xfId="0" applyNumberFormat="1" applyFont="1" applyBorder="1"/>
    <xf numFmtId="4" fontId="0" fillId="0" borderId="51" xfId="0" applyNumberFormat="1" applyFont="1" applyBorder="1"/>
    <xf numFmtId="4" fontId="0" fillId="0" borderId="42" xfId="0" applyNumberFormat="1" applyFont="1" applyBorder="1"/>
    <xf numFmtId="4" fontId="0" fillId="0" borderId="52" xfId="0" applyNumberFormat="1" applyFont="1" applyBorder="1"/>
    <xf numFmtId="4" fontId="0" fillId="0" borderId="47" xfId="0" applyNumberFormat="1" applyFont="1" applyBorder="1"/>
    <xf numFmtId="4" fontId="0" fillId="0" borderId="48" xfId="0" applyNumberFormat="1" applyFont="1" applyBorder="1"/>
    <xf numFmtId="4" fontId="0" fillId="0" borderId="53" xfId="0" applyNumberFormat="1" applyFont="1" applyBorder="1"/>
    <xf numFmtId="4" fontId="0" fillId="0" borderId="43" xfId="0" applyNumberFormat="1" applyFont="1" applyBorder="1"/>
    <xf numFmtId="4" fontId="0" fillId="0" borderId="54" xfId="0" applyNumberFormat="1" applyFont="1" applyBorder="1" applyAlignment="1">
      <alignment horizontal="center"/>
    </xf>
    <xf numFmtId="4" fontId="0" fillId="0" borderId="45" xfId="0" applyNumberFormat="1" applyFont="1" applyBorder="1"/>
    <xf numFmtId="4" fontId="0" fillId="0" borderId="1" xfId="0" applyNumberFormat="1" applyFont="1" applyBorder="1"/>
    <xf numFmtId="4" fontId="0" fillId="0" borderId="44" xfId="0" applyNumberFormat="1" applyFont="1" applyBorder="1"/>
    <xf numFmtId="4" fontId="0" fillId="0" borderId="43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0" fillId="0" borderId="76" xfId="0" applyNumberFormat="1" applyFont="1" applyBorder="1" applyAlignment="1">
      <alignment horizontal="center"/>
    </xf>
    <xf numFmtId="0" fontId="113" fillId="44" borderId="49" xfId="0" applyFont="1" applyFill="1" applyBorder="1" applyAlignment="1">
      <alignment horizontal="center" wrapText="1"/>
    </xf>
    <xf numFmtId="0" fontId="113" fillId="44" borderId="50" xfId="0" applyFont="1" applyFill="1" applyBorder="1" applyAlignment="1">
      <alignment horizontal="center" wrapText="1"/>
    </xf>
    <xf numFmtId="0" fontId="113" fillId="44" borderId="51" xfId="0" applyFont="1" applyFill="1" applyBorder="1" applyAlignment="1">
      <alignment horizontal="center" wrapText="1"/>
    </xf>
    <xf numFmtId="4" fontId="0" fillId="0" borderId="1" xfId="0" applyNumberFormat="1" applyFont="1" applyFill="1" applyBorder="1"/>
    <xf numFmtId="4" fontId="0" fillId="0" borderId="1" xfId="0" applyNumberFormat="1" applyBorder="1"/>
    <xf numFmtId="4" fontId="22" fillId="0" borderId="44" xfId="688" applyNumberFormat="1" applyFont="1" applyBorder="1"/>
    <xf numFmtId="4" fontId="0" fillId="0" borderId="44" xfId="0" applyNumberFormat="1" applyBorder="1"/>
    <xf numFmtId="0" fontId="54" fillId="46" borderId="45" xfId="0" applyFont="1" applyFill="1" applyBorder="1"/>
    <xf numFmtId="4" fontId="0" fillId="0" borderId="45" xfId="0" applyNumberFormat="1" applyFont="1" applyFill="1" applyBorder="1"/>
    <xf numFmtId="0" fontId="0" fillId="0" borderId="0" xfId="0"/>
    <xf numFmtId="4" fontId="0" fillId="0" borderId="50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center"/>
    </xf>
    <xf numFmtId="0" fontId="0" fillId="0" borderId="0" xfId="0"/>
    <xf numFmtId="4" fontId="65" fillId="0" borderId="75" xfId="713" applyNumberFormat="1" applyFont="1" applyBorder="1" applyAlignment="1">
      <alignment vertical="center"/>
    </xf>
    <xf numFmtId="0" fontId="59" fillId="0" borderId="0" xfId="0" applyFont="1" applyFill="1" applyBorder="1" applyAlignment="1">
      <alignment horizontal="left" wrapText="1"/>
    </xf>
    <xf numFmtId="171" fontId="60" fillId="0" borderId="0" xfId="2428" applyNumberFormat="1" applyFont="1" applyFill="1" applyBorder="1" applyAlignment="1" applyProtection="1">
      <alignment vertical="center" wrapText="1"/>
    </xf>
    <xf numFmtId="174" fontId="60" fillId="0" borderId="0" xfId="2428" applyNumberFormat="1" applyFont="1" applyFill="1" applyBorder="1" applyAlignment="1" applyProtection="1">
      <alignment vertical="center" wrapText="1"/>
    </xf>
    <xf numFmtId="171" fontId="53" fillId="0" borderId="0" xfId="2428" applyNumberFormat="1" applyFont="1" applyFill="1" applyBorder="1" applyAlignment="1" applyProtection="1">
      <alignment vertical="center" wrapText="1"/>
    </xf>
    <xf numFmtId="174" fontId="53" fillId="0" borderId="0" xfId="2428" applyNumberFormat="1" applyFont="1" applyFill="1" applyBorder="1" applyAlignment="1" applyProtection="1">
      <alignment vertical="center" wrapText="1"/>
    </xf>
    <xf numFmtId="0" fontId="3" fillId="0" borderId="0" xfId="2431"/>
    <xf numFmtId="0" fontId="66" fillId="0" borderId="0" xfId="2431" applyFont="1" applyFill="1"/>
    <xf numFmtId="0" fontId="3" fillId="0" borderId="0" xfId="2431" applyFill="1" applyAlignment="1">
      <alignment horizontal="center"/>
    </xf>
    <xf numFmtId="172" fontId="66" fillId="0" borderId="0" xfId="2431" applyNumberFormat="1" applyFont="1" applyFill="1"/>
    <xf numFmtId="0" fontId="3" fillId="0" borderId="0" xfId="2431" applyFill="1"/>
    <xf numFmtId="0" fontId="115" fillId="41" borderId="0" xfId="2431" applyFont="1" applyFill="1"/>
    <xf numFmtId="0" fontId="104" fillId="41" borderId="110" xfId="2431" applyFont="1" applyFill="1" applyBorder="1" applyAlignment="1">
      <alignment horizontal="center"/>
    </xf>
    <xf numFmtId="0" fontId="104" fillId="41" borderId="74" xfId="2431" applyFont="1" applyFill="1" applyBorder="1" applyAlignment="1">
      <alignment horizontal="center"/>
    </xf>
    <xf numFmtId="0" fontId="104" fillId="41" borderId="111" xfId="2431" applyFont="1" applyFill="1" applyBorder="1" applyAlignment="1">
      <alignment horizontal="center"/>
    </xf>
    <xf numFmtId="49" fontId="104" fillId="41" borderId="74" xfId="2431" applyNumberFormat="1" applyFont="1" applyFill="1" applyBorder="1" applyAlignment="1">
      <alignment horizontal="center"/>
    </xf>
    <xf numFmtId="49" fontId="104" fillId="41" borderId="111" xfId="2431" applyNumberFormat="1" applyFont="1" applyFill="1" applyBorder="1" applyAlignment="1">
      <alignment horizontal="center"/>
    </xf>
    <xf numFmtId="0" fontId="35" fillId="0" borderId="74" xfId="2431" applyFont="1" applyFill="1" applyBorder="1" applyAlignment="1">
      <alignment horizontal="left" vertical="center"/>
    </xf>
    <xf numFmtId="176" fontId="35" fillId="0" borderId="15" xfId="2432" applyNumberFormat="1" applyFont="1" applyFill="1" applyBorder="1" applyAlignment="1" applyProtection="1">
      <alignment horizontal="left"/>
    </xf>
    <xf numFmtId="176" fontId="35" fillId="0" borderId="0" xfId="2432" applyNumberFormat="1" applyFont="1" applyFill="1" applyBorder="1" applyAlignment="1" applyProtection="1">
      <alignment horizontal="left"/>
    </xf>
    <xf numFmtId="175" fontId="35" fillId="0" borderId="15" xfId="2432" applyNumberFormat="1" applyFont="1" applyFill="1" applyBorder="1" applyAlignment="1" applyProtection="1">
      <alignment horizontal="right"/>
    </xf>
    <xf numFmtId="0" fontId="35" fillId="0" borderId="15" xfId="2431" applyFont="1" applyFill="1" applyBorder="1" applyAlignment="1">
      <alignment horizontal="left" vertical="center"/>
    </xf>
    <xf numFmtId="0" fontId="35" fillId="49" borderId="0" xfId="2431" applyFont="1" applyFill="1" applyBorder="1" applyAlignment="1">
      <alignment horizontal="left"/>
    </xf>
    <xf numFmtId="176" fontId="35" fillId="49" borderId="0" xfId="2432" applyNumberFormat="1" applyFont="1" applyFill="1" applyBorder="1" applyAlignment="1" applyProtection="1">
      <alignment horizontal="left"/>
    </xf>
    <xf numFmtId="0" fontId="35" fillId="0" borderId="0" xfId="2431" applyFont="1" applyFill="1"/>
    <xf numFmtId="0" fontId="65" fillId="0" borderId="0" xfId="2431" applyFont="1" applyFill="1" applyBorder="1" applyAlignment="1">
      <alignment horizontal="center"/>
    </xf>
    <xf numFmtId="2" fontId="65" fillId="0" borderId="0" xfId="2431" applyNumberFormat="1" applyFont="1" applyFill="1" applyBorder="1" applyAlignment="1">
      <alignment horizontal="center"/>
    </xf>
    <xf numFmtId="0" fontId="3" fillId="0" borderId="0" xfId="2431" applyFont="1" applyFill="1" applyBorder="1"/>
    <xf numFmtId="0" fontId="32" fillId="0" borderId="0" xfId="2431" applyFont="1" applyFill="1" applyBorder="1"/>
    <xf numFmtId="0" fontId="3" fillId="0" borderId="0" xfId="2431" applyFont="1" applyFill="1"/>
    <xf numFmtId="0" fontId="32" fillId="0" borderId="0" xfId="2431" applyFont="1" applyFill="1"/>
    <xf numFmtId="0" fontId="104" fillId="41" borderId="0" xfId="2431" applyFont="1" applyFill="1"/>
    <xf numFmtId="0" fontId="104" fillId="41" borderId="112" xfId="2431" applyFont="1" applyFill="1" applyBorder="1" applyAlignment="1">
      <alignment horizontal="left"/>
    </xf>
    <xf numFmtId="0" fontId="104" fillId="41" borderId="17" xfId="2431" applyFont="1" applyFill="1" applyBorder="1" applyAlignment="1">
      <alignment horizontal="center"/>
    </xf>
    <xf numFmtId="49" fontId="104" fillId="41" borderId="17" xfId="2431" applyNumberFormat="1" applyFont="1" applyFill="1" applyBorder="1" applyAlignment="1">
      <alignment horizontal="right"/>
    </xf>
    <xf numFmtId="49" fontId="104" fillId="41" borderId="18" xfId="2431" applyNumberFormat="1" applyFont="1" applyFill="1" applyBorder="1" applyAlignment="1">
      <alignment horizontal="right"/>
    </xf>
    <xf numFmtId="175" fontId="35" fillId="0" borderId="77" xfId="2432" applyNumberFormat="1" applyFont="1" applyFill="1" applyBorder="1" applyAlignment="1" applyProtection="1"/>
    <xf numFmtId="175" fontId="35" fillId="0" borderId="17" xfId="2432" applyNumberFormat="1" applyFont="1" applyFill="1" applyBorder="1" applyAlignment="1" applyProtection="1"/>
    <xf numFmtId="176" fontId="35" fillId="0" borderId="17" xfId="2432" applyNumberFormat="1" applyFont="1" applyFill="1" applyBorder="1" applyAlignment="1" applyProtection="1"/>
    <xf numFmtId="175" fontId="35" fillId="0" borderId="19" xfId="2432" applyNumberFormat="1" applyFont="1" applyFill="1" applyBorder="1" applyAlignment="1" applyProtection="1"/>
    <xf numFmtId="175" fontId="35" fillId="0" borderId="20" xfId="2432" applyNumberFormat="1" applyFont="1" applyFill="1" applyBorder="1" applyAlignment="1" applyProtection="1"/>
    <xf numFmtId="176" fontId="35" fillId="0" borderId="20" xfId="2432" applyNumberFormat="1" applyFont="1" applyFill="1" applyBorder="1" applyAlignment="1" applyProtection="1"/>
    <xf numFmtId="0" fontId="35" fillId="0" borderId="0" xfId="2431" applyFont="1" applyFill="1" applyBorder="1" applyAlignment="1">
      <alignment vertical="center"/>
    </xf>
    <xf numFmtId="0" fontId="35" fillId="49" borderId="0" xfId="2431" applyFont="1" applyFill="1" applyBorder="1"/>
    <xf numFmtId="175" fontId="35" fillId="49" borderId="0" xfId="2432" applyNumberFormat="1" applyFont="1" applyFill="1" applyBorder="1" applyAlignment="1" applyProtection="1"/>
    <xf numFmtId="175" fontId="35" fillId="0" borderId="0" xfId="2432" applyNumberFormat="1" applyFont="1" applyFill="1" applyBorder="1" applyAlignment="1" applyProtection="1"/>
    <xf numFmtId="4" fontId="35" fillId="0" borderId="53" xfId="2446" applyNumberFormat="1" applyFont="1" applyFill="1" applyBorder="1" applyAlignment="1">
      <alignment horizontal="right"/>
    </xf>
    <xf numFmtId="4" fontId="35" fillId="0" borderId="48" xfId="2446" applyNumberFormat="1" applyFont="1" applyFill="1" applyBorder="1" applyAlignment="1">
      <alignment horizontal="right"/>
    </xf>
    <xf numFmtId="4" fontId="35" fillId="0" borderId="52" xfId="2446" applyNumberFormat="1" applyFont="1" applyFill="1" applyBorder="1" applyAlignment="1">
      <alignment horizontal="right"/>
    </xf>
    <xf numFmtId="4" fontId="35" fillId="0" borderId="51" xfId="2446" applyNumberFormat="1" applyFont="1" applyFill="1" applyBorder="1" applyAlignment="1">
      <alignment horizontal="right"/>
    </xf>
    <xf numFmtId="4" fontId="35" fillId="0" borderId="50" xfId="2446" applyNumberFormat="1" applyFont="1" applyFill="1" applyBorder="1" applyAlignment="1">
      <alignment horizontal="right"/>
    </xf>
    <xf numFmtId="4" fontId="35" fillId="0" borderId="53" xfId="2446" applyNumberFormat="1" applyFont="1" applyFill="1" applyBorder="1" applyAlignment="1">
      <alignment horizontal="right" vertical="center"/>
    </xf>
    <xf numFmtId="4" fontId="35" fillId="0" borderId="48" xfId="2446" applyNumberFormat="1" applyFont="1" applyFill="1" applyBorder="1" applyAlignment="1">
      <alignment horizontal="right" vertical="center"/>
    </xf>
    <xf numFmtId="4" fontId="35" fillId="0" borderId="52" xfId="2446" applyNumberFormat="1" applyFont="1" applyFill="1" applyBorder="1" applyAlignment="1">
      <alignment horizontal="right" vertical="center"/>
    </xf>
    <xf numFmtId="4" fontId="35" fillId="0" borderId="51" xfId="2446" applyNumberFormat="1" applyFont="1" applyFill="1" applyBorder="1" applyAlignment="1">
      <alignment horizontal="right" vertical="center"/>
    </xf>
    <xf numFmtId="4" fontId="35" fillId="0" borderId="50" xfId="2446" applyNumberFormat="1" applyFont="1" applyFill="1" applyBorder="1" applyAlignment="1">
      <alignment horizontal="right" vertical="center"/>
    </xf>
    <xf numFmtId="4" fontId="65" fillId="0" borderId="76" xfId="713" applyNumberFormat="1" applyFont="1" applyBorder="1" applyAlignment="1">
      <alignment vertical="center"/>
    </xf>
    <xf numFmtId="203" fontId="35" fillId="0" borderId="45" xfId="2446" applyNumberFormat="1" applyFont="1" applyFill="1" applyBorder="1" applyAlignment="1">
      <alignment horizontal="right" vertical="center"/>
    </xf>
    <xf numFmtId="203" fontId="35" fillId="0" borderId="1" xfId="2446" applyNumberFormat="1" applyFont="1" applyFill="1" applyBorder="1" applyAlignment="1">
      <alignment horizontal="right" vertical="center"/>
    </xf>
    <xf numFmtId="174" fontId="35" fillId="0" borderId="44" xfId="330" applyNumberFormat="1" applyFont="1" applyFill="1" applyBorder="1" applyAlignment="1">
      <alignment horizontal="right" vertical="center"/>
    </xf>
    <xf numFmtId="0" fontId="60" fillId="0" borderId="0" xfId="129" applyFont="1" applyFill="1" applyBorder="1" applyAlignment="1">
      <alignment horizontal="left" wrapText="1"/>
    </xf>
    <xf numFmtId="3" fontId="35" fillId="0" borderId="0" xfId="2449" applyNumberFormat="1" applyFont="1" applyFill="1" applyBorder="1" applyAlignment="1">
      <alignment vertical="center"/>
    </xf>
    <xf numFmtId="3" fontId="60" fillId="0" borderId="0" xfId="2449" applyNumberFormat="1" applyFont="1" applyFill="1" applyBorder="1" applyAlignment="1">
      <alignment vertical="center"/>
    </xf>
    <xf numFmtId="4" fontId="35" fillId="0" borderId="0" xfId="2446" applyNumberFormat="1" applyFont="1" applyFill="1" applyBorder="1" applyAlignment="1">
      <alignment horizontal="right"/>
    </xf>
    <xf numFmtId="4" fontId="35" fillId="0" borderId="0" xfId="2446" applyNumberFormat="1" applyFont="1" applyFill="1" applyBorder="1" applyAlignment="1">
      <alignment horizontal="right" vertical="center"/>
    </xf>
    <xf numFmtId="10" fontId="35" fillId="0" borderId="52" xfId="2451" applyNumberFormat="1" applyFont="1" applyFill="1" applyBorder="1" applyAlignment="1" applyProtection="1">
      <alignment horizontal="right" vertical="center"/>
    </xf>
    <xf numFmtId="3" fontId="35" fillId="0" borderId="0" xfId="2452" applyNumberFormat="1" applyFont="1" applyFill="1" applyBorder="1" applyAlignment="1">
      <alignment vertical="center"/>
    </xf>
    <xf numFmtId="3" fontId="60" fillId="0" borderId="0" xfId="2452" applyNumberFormat="1" applyFont="1" applyFill="1" applyBorder="1" applyAlignment="1">
      <alignment vertical="center"/>
    </xf>
    <xf numFmtId="3" fontId="35" fillId="0" borderId="0" xfId="2453" applyNumberFormat="1" applyFont="1" applyFill="1" applyBorder="1" applyAlignment="1">
      <alignment vertical="center"/>
    </xf>
    <xf numFmtId="3" fontId="60" fillId="0" borderId="0" xfId="2453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left" wrapText="1"/>
    </xf>
    <xf numFmtId="3" fontId="35" fillId="0" borderId="0" xfId="2454" applyNumberFormat="1" applyFont="1" applyFill="1" applyBorder="1" applyAlignment="1">
      <alignment vertical="center"/>
    </xf>
    <xf numFmtId="3" fontId="60" fillId="0" borderId="0" xfId="2454" applyNumberFormat="1" applyFont="1" applyFill="1" applyBorder="1" applyAlignment="1">
      <alignment vertical="center"/>
    </xf>
    <xf numFmtId="0" fontId="35" fillId="0" borderId="42" xfId="129" applyFont="1" applyFill="1" applyBorder="1" applyAlignment="1">
      <alignment horizontal="left" vertical="center" wrapText="1"/>
    </xf>
    <xf numFmtId="3" fontId="35" fillId="0" borderId="0" xfId="1168" applyNumberFormat="1" applyFont="1" applyFill="1" applyBorder="1" applyAlignment="1">
      <alignment vertical="center"/>
    </xf>
    <xf numFmtId="3" fontId="60" fillId="0" borderId="0" xfId="1168" applyNumberFormat="1" applyFont="1" applyFill="1" applyBorder="1" applyAlignment="1">
      <alignment vertical="center"/>
    </xf>
    <xf numFmtId="10" fontId="35" fillId="0" borderId="52" xfId="1158" applyNumberFormat="1" applyFont="1" applyFill="1" applyBorder="1" applyAlignment="1" applyProtection="1">
      <alignment horizontal="right" vertical="center"/>
    </xf>
    <xf numFmtId="3" fontId="35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104" fillId="41" borderId="48" xfId="129" applyFont="1" applyFill="1" applyBorder="1" applyAlignment="1">
      <alignment horizontal="right"/>
    </xf>
    <xf numFmtId="0" fontId="104" fillId="41" borderId="53" xfId="129" applyFont="1" applyFill="1" applyBorder="1" applyAlignment="1">
      <alignment horizontal="right"/>
    </xf>
    <xf numFmtId="10" fontId="35" fillId="0" borderId="0" xfId="2451" applyNumberFormat="1" applyFont="1" applyFill="1" applyBorder="1" applyAlignment="1" applyProtection="1">
      <alignment horizontal="right" vertical="center"/>
    </xf>
    <xf numFmtId="10" fontId="35" fillId="0" borderId="50" xfId="475" applyNumberFormat="1" applyFont="1" applyFill="1" applyBorder="1" applyAlignment="1" applyProtection="1">
      <alignment horizontal="right" vertical="center" indent="3"/>
    </xf>
    <xf numFmtId="10" fontId="59" fillId="0" borderId="50" xfId="475" applyNumberFormat="1" applyFont="1" applyFill="1" applyBorder="1" applyAlignment="1" applyProtection="1">
      <alignment horizontal="right" vertical="center" indent="3"/>
    </xf>
    <xf numFmtId="10" fontId="59" fillId="0" borderId="51" xfId="475" applyNumberFormat="1" applyFont="1" applyFill="1" applyBorder="1" applyAlignment="1" applyProtection="1">
      <alignment horizontal="right" vertical="center" indent="3"/>
    </xf>
    <xf numFmtId="3" fontId="54" fillId="46" borderId="45" xfId="0" applyNumberFormat="1" applyFont="1" applyFill="1" applyBorder="1" applyAlignment="1">
      <alignment vertical="center"/>
    </xf>
    <xf numFmtId="3" fontId="54" fillId="46" borderId="76" xfId="0" applyNumberFormat="1" applyFont="1" applyFill="1" applyBorder="1" applyAlignment="1">
      <alignment vertical="center"/>
    </xf>
    <xf numFmtId="10" fontId="64" fillId="46" borderId="76" xfId="475" applyNumberFormat="1" applyFont="1" applyFill="1" applyBorder="1" applyAlignment="1" applyProtection="1">
      <alignment horizontal="center" vertical="center"/>
    </xf>
    <xf numFmtId="10" fontId="64" fillId="46" borderId="44" xfId="475" applyNumberFormat="1" applyFont="1" applyFill="1" applyBorder="1" applyAlignment="1" applyProtection="1">
      <alignment horizontal="center" vertical="center"/>
    </xf>
    <xf numFmtId="10" fontId="54" fillId="46" borderId="45" xfId="749" applyNumberFormat="1" applyFont="1" applyFill="1" applyBorder="1" applyAlignment="1" applyProtection="1">
      <alignment vertical="center"/>
    </xf>
    <xf numFmtId="10" fontId="54" fillId="46" borderId="76" xfId="749" applyNumberFormat="1" applyFont="1" applyFill="1" applyBorder="1" applyAlignment="1" applyProtection="1">
      <alignment vertical="center"/>
    </xf>
    <xf numFmtId="10" fontId="54" fillId="46" borderId="44" xfId="749" applyNumberFormat="1" applyFont="1" applyFill="1" applyBorder="1" applyAlignment="1" applyProtection="1">
      <alignment vertical="center"/>
    </xf>
    <xf numFmtId="3" fontId="64" fillId="46" borderId="47" xfId="461" applyNumberFormat="1" applyFont="1" applyFill="1" applyBorder="1" applyAlignment="1">
      <alignment horizontal="right" vertical="center" indent="1"/>
    </xf>
    <xf numFmtId="3" fontId="64" fillId="46" borderId="46" xfId="461" applyNumberFormat="1" applyFont="1" applyFill="1" applyBorder="1" applyAlignment="1">
      <alignment horizontal="right" vertical="center" indent="1"/>
    </xf>
    <xf numFmtId="0" fontId="35" fillId="0" borderId="50" xfId="129" applyFont="1" applyFill="1" applyBorder="1" applyAlignment="1">
      <alignment vertical="center"/>
    </xf>
    <xf numFmtId="3" fontId="60" fillId="0" borderId="50" xfId="1144" applyNumberFormat="1" applyFont="1" applyFill="1" applyBorder="1" applyAlignment="1">
      <alignment horizontal="right" vertical="center" indent="1"/>
    </xf>
    <xf numFmtId="178" fontId="60" fillId="0" borderId="50" xfId="1144" applyNumberFormat="1" applyFont="1" applyFill="1" applyBorder="1" applyAlignment="1">
      <alignment vertical="center"/>
    </xf>
    <xf numFmtId="10" fontId="60" fillId="0" borderId="50" xfId="1158" applyNumberFormat="1" applyFont="1" applyFill="1" applyBorder="1" applyAlignment="1" applyProtection="1">
      <alignment vertical="center"/>
    </xf>
    <xf numFmtId="10" fontId="60" fillId="0" borderId="51" xfId="1158" applyNumberFormat="1" applyFont="1" applyFill="1" applyBorder="1" applyAlignment="1" applyProtection="1">
      <alignment vertical="center"/>
    </xf>
    <xf numFmtId="3" fontId="60" fillId="0" borderId="0" xfId="1144" applyNumberFormat="1" applyFont="1" applyFill="1" applyBorder="1" applyAlignment="1">
      <alignment horizontal="right" vertical="center" indent="1"/>
    </xf>
    <xf numFmtId="178" fontId="60" fillId="0" borderId="0" xfId="1144" applyNumberFormat="1" applyFont="1" applyFill="1" applyBorder="1" applyAlignment="1">
      <alignment vertical="center"/>
    </xf>
    <xf numFmtId="10" fontId="60" fillId="0" borderId="52" xfId="1158" applyNumberFormat="1" applyFont="1" applyFill="1" applyBorder="1" applyAlignment="1" applyProtection="1">
      <alignment vertical="center"/>
    </xf>
    <xf numFmtId="3" fontId="60" fillId="0" borderId="0" xfId="1159" applyNumberFormat="1" applyFont="1" applyFill="1" applyBorder="1" applyAlignment="1">
      <alignment horizontal="right" vertical="center" indent="1"/>
    </xf>
    <xf numFmtId="178" fontId="60" fillId="0" borderId="0" xfId="1159" applyNumberFormat="1" applyFont="1" applyFill="1" applyBorder="1" applyAlignment="1">
      <alignment vertical="center"/>
    </xf>
    <xf numFmtId="3" fontId="60" fillId="0" borderId="0" xfId="1161" applyNumberFormat="1" applyFont="1" applyFill="1" applyBorder="1" applyAlignment="1">
      <alignment horizontal="right" vertical="center" indent="1"/>
    </xf>
    <xf numFmtId="178" fontId="60" fillId="0" borderId="0" xfId="1161" applyNumberFormat="1" applyFont="1" applyFill="1" applyBorder="1" applyAlignment="1">
      <alignment vertical="center"/>
    </xf>
    <xf numFmtId="3" fontId="60" fillId="0" borderId="0" xfId="1162" applyNumberFormat="1" applyFont="1" applyFill="1" applyBorder="1" applyAlignment="1">
      <alignment horizontal="right" vertical="center" indent="1"/>
    </xf>
    <xf numFmtId="178" fontId="60" fillId="0" borderId="0" xfId="1162" applyNumberFormat="1" applyFont="1" applyFill="1" applyBorder="1" applyAlignment="1">
      <alignment vertical="center"/>
    </xf>
    <xf numFmtId="10" fontId="60" fillId="0" borderId="52" xfId="1158" applyNumberFormat="1" applyFont="1" applyFill="1" applyBorder="1" applyAlignment="1" applyProtection="1">
      <alignment horizontal="right" vertical="center"/>
    </xf>
    <xf numFmtId="0" fontId="35" fillId="0" borderId="42" xfId="129" applyFont="1" applyFill="1" applyBorder="1" applyAlignment="1">
      <alignment vertical="center" wrapText="1"/>
    </xf>
    <xf numFmtId="3" fontId="60" fillId="0" borderId="0" xfId="1163" applyNumberFormat="1" applyFont="1" applyFill="1" applyBorder="1" applyAlignment="1">
      <alignment horizontal="right" vertical="center" indent="1"/>
    </xf>
    <xf numFmtId="178" fontId="60" fillId="0" borderId="0" xfId="1163" applyNumberFormat="1" applyFont="1" applyFill="1" applyBorder="1" applyAlignment="1">
      <alignment vertical="center"/>
    </xf>
    <xf numFmtId="3" fontId="60" fillId="0" borderId="0" xfId="1165" applyNumberFormat="1" applyFont="1" applyFill="1" applyBorder="1" applyAlignment="1">
      <alignment horizontal="right" vertical="center" indent="1"/>
    </xf>
    <xf numFmtId="178" fontId="60" fillId="0" borderId="0" xfId="1165" applyNumberFormat="1" applyFont="1" applyFill="1" applyBorder="1" applyAlignment="1">
      <alignment vertical="center"/>
    </xf>
    <xf numFmtId="3" fontId="60" fillId="0" borderId="0" xfId="1164" applyNumberFormat="1" applyFont="1" applyFill="1" applyBorder="1" applyAlignment="1">
      <alignment horizontal="right" vertical="center" indent="1"/>
    </xf>
    <xf numFmtId="178" fontId="60" fillId="0" borderId="0" xfId="1164" applyNumberFormat="1" applyFont="1" applyFill="1" applyBorder="1" applyAlignment="1">
      <alignment vertical="center"/>
    </xf>
    <xf numFmtId="3" fontId="60" fillId="0" borderId="0" xfId="1166" applyNumberFormat="1" applyFont="1" applyFill="1" applyBorder="1" applyAlignment="1">
      <alignment horizontal="right" vertical="center" indent="1"/>
    </xf>
    <xf numFmtId="178" fontId="60" fillId="0" borderId="0" xfId="1166" applyNumberFormat="1" applyFont="1" applyFill="1" applyBorder="1" applyAlignment="1">
      <alignment vertical="center"/>
    </xf>
    <xf numFmtId="3" fontId="60" fillId="0" borderId="0" xfId="1167" applyNumberFormat="1" applyFont="1" applyFill="1" applyBorder="1" applyAlignment="1">
      <alignment horizontal="right" vertical="center" indent="1"/>
    </xf>
    <xf numFmtId="178" fontId="60" fillId="0" borderId="0" xfId="1167" applyNumberFormat="1" applyFont="1" applyFill="1" applyBorder="1" applyAlignment="1">
      <alignment vertical="center"/>
    </xf>
    <xf numFmtId="0" fontId="35" fillId="0" borderId="48" xfId="129" applyFont="1" applyFill="1" applyBorder="1" applyAlignment="1">
      <alignment vertical="center"/>
    </xf>
    <xf numFmtId="3" fontId="60" fillId="0" borderId="48" xfId="1167" applyNumberFormat="1" applyFont="1" applyFill="1" applyBorder="1" applyAlignment="1">
      <alignment horizontal="right" vertical="center" indent="1"/>
    </xf>
    <xf numFmtId="178" fontId="60" fillId="0" borderId="48" xfId="1167" applyNumberFormat="1" applyFont="1" applyFill="1" applyBorder="1" applyAlignment="1">
      <alignment vertical="center"/>
    </xf>
    <xf numFmtId="10" fontId="60" fillId="0" borderId="48" xfId="1158" applyNumberFormat="1" applyFont="1" applyFill="1" applyBorder="1" applyAlignment="1" applyProtection="1">
      <alignment vertical="center"/>
    </xf>
    <xf numFmtId="10" fontId="60" fillId="0" borderId="53" xfId="1158" applyNumberFormat="1" applyFont="1" applyFill="1" applyBorder="1" applyAlignment="1" applyProtection="1">
      <alignment vertical="center"/>
    </xf>
    <xf numFmtId="0" fontId="105" fillId="41" borderId="48" xfId="129" applyFont="1" applyFill="1" applyBorder="1" applyAlignment="1">
      <alignment horizontal="right"/>
    </xf>
    <xf numFmtId="0" fontId="105" fillId="41" borderId="53" xfId="129" applyFont="1" applyFill="1" applyBorder="1" applyAlignment="1">
      <alignment horizontal="right"/>
    </xf>
    <xf numFmtId="0" fontId="35" fillId="0" borderId="45" xfId="0" applyFont="1" applyFill="1" applyBorder="1" applyAlignment="1">
      <alignment horizontal="left" vertical="center"/>
    </xf>
    <xf numFmtId="0" fontId="60" fillId="0" borderId="1" xfId="0" applyFont="1" applyFill="1" applyBorder="1" applyAlignment="1">
      <alignment horizontal="left" wrapText="1"/>
    </xf>
    <xf numFmtId="3" fontId="35" fillId="0" borderId="1" xfId="0" applyNumberFormat="1" applyFont="1" applyFill="1" applyBorder="1" applyAlignment="1">
      <alignment horizontal="right" vertical="center"/>
    </xf>
    <xf numFmtId="178" fontId="60" fillId="0" borderId="1" xfId="0" applyNumberFormat="1" applyFont="1" applyFill="1" applyBorder="1" applyAlignment="1">
      <alignment vertical="center"/>
    </xf>
    <xf numFmtId="10" fontId="35" fillId="0" borderId="1" xfId="980" applyNumberFormat="1" applyFont="1" applyFill="1" applyBorder="1" applyAlignment="1" applyProtection="1">
      <alignment horizontal="right" vertical="center"/>
    </xf>
    <xf numFmtId="10" fontId="35" fillId="0" borderId="44" xfId="980" applyNumberFormat="1" applyFont="1" applyFill="1" applyBorder="1" applyAlignment="1" applyProtection="1">
      <alignment horizontal="right" vertical="center"/>
    </xf>
    <xf numFmtId="0" fontId="35" fillId="0" borderId="0" xfId="0" applyFont="1"/>
    <xf numFmtId="41" fontId="3" fillId="0" borderId="52" xfId="2432" applyFont="1" applyBorder="1" applyAlignment="1">
      <alignment wrapText="1"/>
    </xf>
    <xf numFmtId="41" fontId="3" fillId="0" borderId="0" xfId="2432" applyFont="1" applyBorder="1" applyAlignment="1">
      <alignment wrapText="1"/>
    </xf>
    <xf numFmtId="41" fontId="3" fillId="0" borderId="42" xfId="2432" applyFont="1" applyBorder="1" applyAlignment="1">
      <alignment wrapText="1"/>
    </xf>
    <xf numFmtId="0" fontId="3" fillId="0" borderId="52" xfId="2431" applyBorder="1" applyAlignment="1">
      <alignment wrapText="1"/>
    </xf>
    <xf numFmtId="0" fontId="3" fillId="0" borderId="0" xfId="2431" applyBorder="1" applyAlignment="1">
      <alignment wrapText="1"/>
    </xf>
    <xf numFmtId="0" fontId="3" fillId="0" borderId="42" xfId="2431" applyBorder="1" applyAlignment="1">
      <alignment wrapText="1"/>
    </xf>
    <xf numFmtId="0" fontId="98" fillId="44" borderId="44" xfId="2431" applyFont="1" applyFill="1" applyBorder="1" applyAlignment="1">
      <alignment horizontal="center" wrapText="1"/>
    </xf>
    <xf numFmtId="0" fontId="98" fillId="44" borderId="1" xfId="2431" applyFont="1" applyFill="1" applyBorder="1" applyAlignment="1">
      <alignment horizontal="center" wrapText="1"/>
    </xf>
    <xf numFmtId="0" fontId="98" fillId="44" borderId="45" xfId="2431" applyFont="1" applyFill="1" applyBorder="1" applyAlignment="1">
      <alignment horizontal="center" wrapText="1"/>
    </xf>
    <xf numFmtId="0" fontId="3" fillId="0" borderId="0" xfId="2431" applyNumberFormat="1" applyAlignment="1">
      <alignment wrapText="1"/>
    </xf>
    <xf numFmtId="168" fontId="3" fillId="0" borderId="0" xfId="2431" applyNumberFormat="1" applyAlignment="1">
      <alignment wrapText="1"/>
    </xf>
    <xf numFmtId="41" fontId="3" fillId="0" borderId="0" xfId="2432" applyFont="1" applyAlignment="1">
      <alignment wrapText="1"/>
    </xf>
    <xf numFmtId="41" fontId="3" fillId="0" borderId="0" xfId="2431" applyNumberFormat="1" applyAlignment="1">
      <alignment wrapText="1"/>
    </xf>
    <xf numFmtId="0" fontId="3" fillId="0" borderId="0" xfId="2431" applyAlignment="1">
      <alignment wrapText="1"/>
    </xf>
    <xf numFmtId="9" fontId="60" fillId="0" borderId="0" xfId="27" applyNumberFormat="1" applyFont="1" applyFill="1" applyBorder="1" applyAlignment="1" applyProtection="1">
      <alignment horizontal="right" vertical="center" wrapText="1"/>
    </xf>
    <xf numFmtId="3" fontId="60" fillId="0" borderId="0" xfId="2455" applyNumberFormat="1" applyFont="1" applyFill="1" applyBorder="1" applyAlignment="1">
      <alignment horizontal="right"/>
    </xf>
    <xf numFmtId="0" fontId="3" fillId="0" borderId="0" xfId="2455" applyBorder="1"/>
    <xf numFmtId="0" fontId="98" fillId="44" borderId="49" xfId="2431" applyFont="1" applyFill="1" applyBorder="1" applyAlignment="1">
      <alignment horizontal="center" wrapText="1"/>
    </xf>
    <xf numFmtId="0" fontId="98" fillId="44" borderId="50" xfId="2431" applyFont="1" applyFill="1" applyBorder="1" applyAlignment="1">
      <alignment horizontal="center" wrapText="1"/>
    </xf>
    <xf numFmtId="0" fontId="98" fillId="44" borderId="51" xfId="2431" applyFont="1" applyFill="1" applyBorder="1" applyAlignment="1">
      <alignment horizontal="center" wrapText="1"/>
    </xf>
    <xf numFmtId="41" fontId="3" fillId="0" borderId="0" xfId="2432" applyNumberFormat="1" applyFont="1" applyBorder="1" applyAlignment="1">
      <alignment wrapText="1"/>
    </xf>
    <xf numFmtId="41" fontId="3" fillId="0" borderId="0" xfId="2431" applyNumberFormat="1" applyFont="1" applyBorder="1" applyAlignment="1">
      <alignment wrapText="1"/>
    </xf>
    <xf numFmtId="41" fontId="3" fillId="0" borderId="52" xfId="2431" applyNumberFormat="1" applyFont="1" applyBorder="1" applyAlignment="1">
      <alignment wrapText="1"/>
    </xf>
    <xf numFmtId="41" fontId="3" fillId="0" borderId="42" xfId="2431" applyNumberFormat="1" applyFont="1" applyBorder="1" applyAlignment="1">
      <alignment wrapText="1"/>
    </xf>
    <xf numFmtId="168" fontId="3" fillId="0" borderId="52" xfId="2431" applyNumberFormat="1" applyFont="1" applyBorder="1" applyAlignment="1">
      <alignment wrapText="1"/>
    </xf>
    <xf numFmtId="168" fontId="3" fillId="0" borderId="42" xfId="2431" applyNumberFormat="1" applyFont="1" applyBorder="1" applyAlignment="1">
      <alignment wrapText="1"/>
    </xf>
    <xf numFmtId="168" fontId="3" fillId="0" borderId="0" xfId="2431" applyNumberFormat="1" applyFont="1" applyBorder="1" applyAlignment="1">
      <alignment wrapText="1"/>
    </xf>
    <xf numFmtId="168" fontId="3" fillId="0" borderId="54" xfId="2431" applyNumberFormat="1" applyFont="1" applyBorder="1" applyAlignment="1">
      <alignment wrapText="1"/>
    </xf>
    <xf numFmtId="0" fontId="3" fillId="0" borderId="0" xfId="2431" applyNumberFormat="1" applyFont="1" applyAlignment="1">
      <alignment wrapText="1"/>
    </xf>
    <xf numFmtId="1" fontId="3" fillId="0" borderId="0" xfId="2431" applyNumberFormat="1" applyFont="1" applyAlignment="1">
      <alignment wrapText="1"/>
    </xf>
    <xf numFmtId="200" fontId="3" fillId="0" borderId="0" xfId="2431" applyNumberFormat="1" applyFont="1" applyAlignment="1">
      <alignment wrapText="1"/>
    </xf>
    <xf numFmtId="171" fontId="103" fillId="46" borderId="45" xfId="92" applyNumberFormat="1" applyFont="1" applyFill="1" applyBorder="1" applyAlignment="1">
      <alignment wrapText="1"/>
    </xf>
    <xf numFmtId="171" fontId="103" fillId="46" borderId="1" xfId="92" applyNumberFormat="1" applyFont="1" applyFill="1" applyBorder="1" applyAlignment="1">
      <alignment wrapText="1"/>
    </xf>
    <xf numFmtId="171" fontId="103" fillId="46" borderId="44" xfId="92" applyNumberFormat="1" applyFont="1" applyFill="1" applyBorder="1" applyAlignment="1">
      <alignment wrapText="1"/>
    </xf>
    <xf numFmtId="171" fontId="137" fillId="46" borderId="45" xfId="92" applyNumberFormat="1" applyFont="1" applyFill="1" applyBorder="1" applyAlignment="1">
      <alignment wrapText="1"/>
    </xf>
    <xf numFmtId="0" fontId="3" fillId="48" borderId="0" xfId="2431" applyFill="1" applyAlignment="1">
      <alignment wrapText="1"/>
    </xf>
    <xf numFmtId="0" fontId="3" fillId="48" borderId="0" xfId="2431" applyFill="1"/>
    <xf numFmtId="171" fontId="137" fillId="46" borderId="1" xfId="92" applyNumberFormat="1" applyFont="1" applyFill="1" applyBorder="1" applyAlignment="1">
      <alignment wrapText="1"/>
    </xf>
    <xf numFmtId="171" fontId="137" fillId="46" borderId="44" xfId="92" applyNumberFormat="1" applyFont="1" applyFill="1" applyBorder="1" applyAlignment="1">
      <alignment wrapText="1"/>
    </xf>
    <xf numFmtId="10" fontId="3" fillId="0" borderId="0" xfId="2431" applyNumberFormat="1" applyAlignment="1">
      <alignment wrapText="1"/>
    </xf>
    <xf numFmtId="174" fontId="3" fillId="0" borderId="0" xfId="2431" applyNumberFormat="1" applyAlignment="1">
      <alignment wrapText="1"/>
    </xf>
    <xf numFmtId="190" fontId="3" fillId="0" borderId="0" xfId="2431" applyNumberFormat="1" applyAlignment="1">
      <alignment wrapText="1"/>
    </xf>
    <xf numFmtId="10" fontId="3" fillId="0" borderId="42" xfId="2431" applyNumberFormat="1" applyBorder="1" applyAlignment="1">
      <alignment wrapText="1"/>
    </xf>
    <xf numFmtId="10" fontId="3" fillId="0" borderId="0" xfId="2431" applyNumberFormat="1" applyBorder="1" applyAlignment="1">
      <alignment wrapText="1"/>
    </xf>
    <xf numFmtId="10" fontId="3" fillId="0" borderId="52" xfId="2431" applyNumberFormat="1" applyBorder="1" applyAlignment="1">
      <alignment wrapText="1"/>
    </xf>
    <xf numFmtId="187" fontId="98" fillId="50" borderId="45" xfId="2431" applyNumberFormat="1" applyFont="1" applyFill="1" applyBorder="1" applyAlignment="1">
      <alignment wrapText="1"/>
    </xf>
    <xf numFmtId="174" fontId="98" fillId="50" borderId="1" xfId="2431" applyNumberFormat="1" applyFont="1" applyFill="1" applyBorder="1" applyAlignment="1">
      <alignment wrapText="1"/>
    </xf>
    <xf numFmtId="174" fontId="98" fillId="50" borderId="45" xfId="2431" applyNumberFormat="1" applyFont="1" applyFill="1" applyBorder="1" applyAlignment="1">
      <alignment wrapText="1"/>
    </xf>
    <xf numFmtId="174" fontId="98" fillId="50" borderId="44" xfId="2431" applyNumberFormat="1" applyFont="1" applyFill="1" applyBorder="1" applyAlignment="1">
      <alignment wrapText="1"/>
    </xf>
    <xf numFmtId="188" fontId="98" fillId="50" borderId="45" xfId="2431" applyNumberFormat="1" applyFont="1" applyFill="1" applyBorder="1" applyAlignment="1">
      <alignment wrapText="1"/>
    </xf>
    <xf numFmtId="189" fontId="98" fillId="50" borderId="45" xfId="2431" applyNumberFormat="1" applyFont="1" applyFill="1" applyBorder="1" applyAlignment="1">
      <alignment wrapText="1"/>
    </xf>
    <xf numFmtId="202" fontId="98" fillId="50" borderId="45" xfId="2431" applyNumberFormat="1" applyFont="1" applyFill="1" applyBorder="1" applyAlignment="1">
      <alignment wrapText="1"/>
    </xf>
    <xf numFmtId="0" fontId="98" fillId="50" borderId="45" xfId="2431" applyNumberFormat="1" applyFont="1" applyFill="1" applyBorder="1" applyAlignment="1">
      <alignment wrapText="1"/>
    </xf>
    <xf numFmtId="204" fontId="98" fillId="50" borderId="45" xfId="2431" applyNumberFormat="1" applyFont="1" applyFill="1" applyBorder="1" applyAlignment="1">
      <alignment wrapText="1"/>
    </xf>
    <xf numFmtId="205" fontId="98" fillId="50" borderId="45" xfId="2431" applyNumberFormat="1" applyFont="1" applyFill="1" applyBorder="1" applyAlignment="1">
      <alignment wrapText="1"/>
    </xf>
    <xf numFmtId="206" fontId="98" fillId="50" borderId="45" xfId="2431" applyNumberFormat="1" applyFont="1" applyFill="1" applyBorder="1" applyAlignment="1">
      <alignment wrapText="1"/>
    </xf>
    <xf numFmtId="207" fontId="98" fillId="50" borderId="45" xfId="2431" applyNumberFormat="1" applyFont="1" applyFill="1" applyBorder="1" applyAlignment="1">
      <alignment wrapText="1"/>
    </xf>
    <xf numFmtId="208" fontId="98" fillId="50" borderId="45" xfId="2431" applyNumberFormat="1" applyFont="1" applyFill="1" applyBorder="1" applyAlignment="1">
      <alignment wrapText="1"/>
    </xf>
    <xf numFmtId="174" fontId="3" fillId="0" borderId="42" xfId="2431" applyNumberFormat="1" applyBorder="1" applyAlignment="1">
      <alignment wrapText="1"/>
    </xf>
    <xf numFmtId="174" fontId="3" fillId="0" borderId="0" xfId="2431" applyNumberFormat="1" applyBorder="1" applyAlignment="1">
      <alignment wrapText="1"/>
    </xf>
    <xf numFmtId="174" fontId="3" fillId="0" borderId="52" xfId="2431" applyNumberFormat="1" applyBorder="1" applyAlignment="1">
      <alignment wrapText="1"/>
    </xf>
    <xf numFmtId="209" fontId="98" fillId="50" borderId="45" xfId="2431" applyNumberFormat="1" applyFont="1" applyFill="1" applyBorder="1" applyAlignment="1">
      <alignment wrapText="1"/>
    </xf>
    <xf numFmtId="0" fontId="98" fillId="44" borderId="42" xfId="2431" applyFont="1" applyFill="1" applyBorder="1" applyAlignment="1">
      <alignment horizontal="center" wrapText="1"/>
    </xf>
    <xf numFmtId="0" fontId="98" fillId="44" borderId="0" xfId="2431" applyFont="1" applyFill="1" applyBorder="1" applyAlignment="1">
      <alignment horizontal="center" wrapText="1"/>
    </xf>
    <xf numFmtId="0" fontId="98" fillId="44" borderId="52" xfId="2431" applyFont="1" applyFill="1" applyBorder="1" applyAlignment="1">
      <alignment horizontal="center" wrapText="1"/>
    </xf>
    <xf numFmtId="0" fontId="98" fillId="44" borderId="43" xfId="2431" applyFont="1" applyFill="1" applyBorder="1" applyAlignment="1">
      <alignment horizontal="center" wrapText="1"/>
    </xf>
    <xf numFmtId="0" fontId="98" fillId="44" borderId="54" xfId="2431" applyFont="1" applyFill="1" applyBorder="1" applyAlignment="1">
      <alignment horizontal="center" wrapText="1"/>
    </xf>
    <xf numFmtId="0" fontId="3" fillId="0" borderId="54" xfId="2431" applyBorder="1" applyAlignment="1">
      <alignment wrapText="1"/>
    </xf>
    <xf numFmtId="174" fontId="98" fillId="50" borderId="76" xfId="2431" applyNumberFormat="1" applyFont="1" applyFill="1" applyBorder="1" applyAlignment="1">
      <alignment wrapText="1"/>
    </xf>
    <xf numFmtId="10" fontId="3" fillId="0" borderId="54" xfId="2431" applyNumberFormat="1" applyBorder="1" applyAlignment="1">
      <alignment wrapText="1"/>
    </xf>
    <xf numFmtId="0" fontId="35" fillId="0" borderId="1" xfId="1174" applyFont="1" applyFill="1" applyBorder="1" applyAlignment="1">
      <alignment horizontal="left" vertical="center"/>
    </xf>
    <xf numFmtId="0" fontId="35" fillId="0" borderId="116" xfId="1174" applyFont="1" applyFill="1" applyBorder="1" applyAlignment="1">
      <alignment horizontal="left" vertical="center" wrapText="1"/>
    </xf>
    <xf numFmtId="0" fontId="35" fillId="0" borderId="48" xfId="1174" applyFont="1" applyFill="1" applyBorder="1" applyAlignment="1">
      <alignment horizontal="left" vertical="center"/>
    </xf>
    <xf numFmtId="10" fontId="35" fillId="0" borderId="0" xfId="2451" applyNumberFormat="1" applyFont="1" applyBorder="1" applyAlignment="1">
      <alignment horizontal="right"/>
    </xf>
    <xf numFmtId="10" fontId="35" fillId="0" borderId="48" xfId="2451" applyNumberFormat="1" applyFont="1" applyFill="1" applyBorder="1" applyAlignment="1" applyProtection="1">
      <alignment horizontal="right"/>
    </xf>
    <xf numFmtId="0" fontId="60" fillId="0" borderId="48" xfId="1174" applyFont="1" applyFill="1" applyBorder="1" applyAlignment="1">
      <alignment horizontal="left" wrapText="1"/>
    </xf>
    <xf numFmtId="10" fontId="35" fillId="0" borderId="50" xfId="2451" applyNumberFormat="1" applyFont="1" applyFill="1" applyBorder="1" applyAlignment="1" applyProtection="1">
      <alignment horizontal="right"/>
    </xf>
    <xf numFmtId="0" fontId="35" fillId="0" borderId="50" xfId="1174" applyFont="1" applyFill="1" applyBorder="1" applyAlignment="1">
      <alignment horizontal="left" vertical="center"/>
    </xf>
    <xf numFmtId="0" fontId="35" fillId="0" borderId="0" xfId="2462" applyFont="1" applyFill="1" applyBorder="1" applyAlignment="1">
      <alignment horizontal="left" vertical="center"/>
    </xf>
    <xf numFmtId="0" fontId="35" fillId="0" borderId="0" xfId="2462" applyFont="1" applyFill="1" applyBorder="1"/>
    <xf numFmtId="10" fontId="35" fillId="0" borderId="0" xfId="2451" applyNumberFormat="1" applyFont="1" applyFill="1" applyBorder="1" applyAlignment="1" applyProtection="1">
      <alignment horizontal="right" vertical="center"/>
    </xf>
    <xf numFmtId="0" fontId="59" fillId="0" borderId="0" xfId="2462" applyFont="1" applyFill="1" applyBorder="1" applyAlignment="1">
      <alignment vertical="center"/>
    </xf>
    <xf numFmtId="0" fontId="59" fillId="0" borderId="0" xfId="2462" applyFont="1" applyFill="1" applyBorder="1" applyAlignment="1">
      <alignment horizontal="center" vertical="center"/>
    </xf>
    <xf numFmtId="10" fontId="59" fillId="0" borderId="0" xfId="2451" applyNumberFormat="1" applyFont="1" applyFill="1" applyBorder="1" applyAlignment="1" applyProtection="1">
      <alignment horizontal="right" vertical="center"/>
    </xf>
    <xf numFmtId="10" fontId="53" fillId="0" borderId="0" xfId="2451" applyNumberFormat="1" applyFont="1" applyFill="1" applyBorder="1" applyAlignment="1" applyProtection="1">
      <alignment horizontal="right" vertical="center"/>
    </xf>
    <xf numFmtId="0" fontId="35" fillId="0" borderId="0" xfId="2462" applyFont="1" applyFill="1" applyBorder="1" applyAlignment="1">
      <alignment vertical="center" wrapText="1"/>
    </xf>
    <xf numFmtId="10" fontId="35" fillId="0" borderId="0" xfId="2451" applyNumberFormat="1" applyFont="1" applyFill="1" applyBorder="1" applyAlignment="1" applyProtection="1">
      <alignment horizontal="right"/>
    </xf>
    <xf numFmtId="10" fontId="35" fillId="0" borderId="1" xfId="2451" applyNumberFormat="1" applyFont="1" applyFill="1" applyBorder="1" applyAlignment="1" applyProtection="1">
      <alignment horizontal="right"/>
    </xf>
    <xf numFmtId="0" fontId="104" fillId="41" borderId="43" xfId="1174" applyFont="1" applyFill="1" applyBorder="1" applyAlignment="1">
      <alignment horizontal="right" vertical="center" wrapText="1"/>
    </xf>
    <xf numFmtId="10" fontId="35" fillId="0" borderId="43" xfId="2451" applyNumberFormat="1" applyFont="1" applyFill="1" applyBorder="1" applyAlignment="1" applyProtection="1">
      <alignment horizontal="right"/>
    </xf>
    <xf numFmtId="10" fontId="35" fillId="0" borderId="46" xfId="2451" applyNumberFormat="1" applyFont="1" applyFill="1" applyBorder="1" applyAlignment="1" applyProtection="1">
      <alignment horizontal="right"/>
    </xf>
    <xf numFmtId="10" fontId="35" fillId="0" borderId="54" xfId="2451" applyNumberFormat="1" applyFont="1" applyFill="1" applyBorder="1" applyAlignment="1" applyProtection="1">
      <alignment horizontal="right"/>
    </xf>
    <xf numFmtId="10" fontId="35" fillId="0" borderId="76" xfId="2451" applyNumberFormat="1" applyFont="1" applyFill="1" applyBorder="1" applyAlignment="1" applyProtection="1">
      <alignment horizontal="right"/>
    </xf>
    <xf numFmtId="10" fontId="59" fillId="46" borderId="76" xfId="1175" applyNumberFormat="1" applyFont="1" applyFill="1" applyBorder="1" applyAlignment="1" applyProtection="1">
      <alignment horizontal="right" vertical="center"/>
    </xf>
    <xf numFmtId="0" fontId="104" fillId="41" borderId="45" xfId="1174" applyFont="1" applyFill="1" applyBorder="1" applyAlignment="1">
      <alignment horizontal="center" vertical="center"/>
    </xf>
    <xf numFmtId="0" fontId="104" fillId="41" borderId="76" xfId="1174" applyFont="1" applyFill="1" applyBorder="1" applyAlignment="1">
      <alignment horizontal="left" vertical="center"/>
    </xf>
    <xf numFmtId="0" fontId="35" fillId="0" borderId="76" xfId="1174" applyFont="1" applyFill="1" applyBorder="1" applyAlignment="1">
      <alignment horizontal="left" wrapText="1"/>
    </xf>
    <xf numFmtId="10" fontId="64" fillId="46" borderId="116" xfId="1175" applyNumberFormat="1" applyFont="1" applyFill="1" applyBorder="1" applyAlignment="1" applyProtection="1">
      <alignment horizontal="right" vertical="center"/>
    </xf>
    <xf numFmtId="10" fontId="64" fillId="46" borderId="117" xfId="1175" applyNumberFormat="1" applyFont="1" applyFill="1" applyBorder="1" applyAlignment="1" applyProtection="1">
      <alignment horizontal="right" vertical="center"/>
    </xf>
    <xf numFmtId="17" fontId="104" fillId="41" borderId="117" xfId="1174" quotePrefix="1" applyNumberFormat="1" applyFont="1" applyFill="1" applyBorder="1" applyAlignment="1">
      <alignment horizontal="center" vertical="center"/>
    </xf>
    <xf numFmtId="17" fontId="104" fillId="41" borderId="118" xfId="1174" quotePrefix="1" applyNumberFormat="1" applyFont="1" applyFill="1" applyBorder="1" applyAlignment="1">
      <alignment horizontal="center" vertical="center"/>
    </xf>
    <xf numFmtId="0" fontId="0" fillId="0" borderId="0" xfId="0"/>
    <xf numFmtId="10" fontId="64" fillId="46" borderId="1" xfId="1175" applyNumberFormat="1" applyFont="1" applyFill="1" applyBorder="1" applyAlignment="1" applyProtection="1">
      <alignment horizontal="right" vertical="center"/>
    </xf>
    <xf numFmtId="10" fontId="64" fillId="46" borderId="119" xfId="1175" applyNumberFormat="1" applyFont="1" applyFill="1" applyBorder="1" applyAlignment="1" applyProtection="1">
      <alignment horizontal="right" vertical="center"/>
    </xf>
    <xf numFmtId="0" fontId="104" fillId="41" borderId="1" xfId="1174" applyFont="1" applyFill="1" applyBorder="1" applyAlignment="1">
      <alignment horizontal="center" vertical="center"/>
    </xf>
    <xf numFmtId="0" fontId="35" fillId="0" borderId="50" xfId="1174" applyFont="1" applyFill="1" applyBorder="1"/>
    <xf numFmtId="0" fontId="35" fillId="0" borderId="48" xfId="1174" applyFont="1" applyFill="1" applyBorder="1"/>
    <xf numFmtId="0" fontId="35" fillId="0" borderId="1" xfId="1174" applyFont="1" applyFill="1" applyBorder="1" applyAlignment="1">
      <alignment horizontal="left"/>
    </xf>
    <xf numFmtId="0" fontId="35" fillId="0" borderId="0" xfId="1176" applyFont="1" applyFill="1" applyBorder="1"/>
    <xf numFmtId="0" fontId="35" fillId="0" borderId="22" xfId="1174" applyFont="1" applyFill="1" applyBorder="1"/>
    <xf numFmtId="10" fontId="35" fillId="0" borderId="16" xfId="1175" applyNumberFormat="1" applyFont="1" applyFill="1" applyBorder="1" applyAlignment="1" applyProtection="1">
      <alignment horizontal="right" vertical="center"/>
    </xf>
    <xf numFmtId="10" fontId="35" fillId="0" borderId="83" xfId="1175" applyNumberFormat="1" applyFont="1" applyFill="1" applyBorder="1" applyAlignment="1" applyProtection="1">
      <alignment horizontal="right" vertical="center"/>
    </xf>
    <xf numFmtId="17" fontId="104" fillId="41" borderId="76" xfId="1174" quotePrefix="1" applyNumberFormat="1" applyFont="1" applyFill="1" applyBorder="1" applyAlignment="1">
      <alignment horizontal="center" vertical="center"/>
    </xf>
    <xf numFmtId="10" fontId="35" fillId="0" borderId="43" xfId="1175" applyNumberFormat="1" applyFont="1" applyFill="1" applyBorder="1" applyAlignment="1" applyProtection="1">
      <alignment horizontal="right" vertical="center"/>
    </xf>
    <xf numFmtId="10" fontId="35" fillId="0" borderId="46" xfId="1175" applyNumberFormat="1" applyFont="1" applyFill="1" applyBorder="1" applyAlignment="1" applyProtection="1">
      <alignment horizontal="right" vertical="center"/>
    </xf>
    <xf numFmtId="10" fontId="35" fillId="0" borderId="54" xfId="1175" applyNumberFormat="1" applyFont="1" applyFill="1" applyBorder="1" applyAlignment="1" applyProtection="1">
      <alignment horizontal="right" vertical="center"/>
    </xf>
    <xf numFmtId="10" fontId="35" fillId="0" borderId="76" xfId="1175" applyNumberFormat="1" applyFont="1" applyFill="1" applyBorder="1" applyAlignment="1" applyProtection="1">
      <alignment horizontal="right"/>
    </xf>
    <xf numFmtId="10" fontId="35" fillId="0" borderId="120" xfId="1175" applyNumberFormat="1" applyFont="1" applyFill="1" applyBorder="1" applyAlignment="1" applyProtection="1">
      <alignment horizontal="right" vertical="center"/>
    </xf>
    <xf numFmtId="10" fontId="64" fillId="46" borderId="76" xfId="1175" applyNumberFormat="1" applyFont="1" applyFill="1" applyBorder="1" applyAlignment="1" applyProtection="1">
      <alignment horizontal="right" vertical="center"/>
    </xf>
    <xf numFmtId="10" fontId="68" fillId="46" borderId="76" xfId="1175" applyNumberFormat="1" applyFont="1" applyFill="1" applyBorder="1" applyAlignment="1" applyProtection="1">
      <alignment horizontal="right" vertical="center"/>
    </xf>
    <xf numFmtId="10" fontId="35" fillId="0" borderId="43" xfId="2451" applyNumberFormat="1" applyFont="1" applyFill="1" applyBorder="1" applyAlignment="1" applyProtection="1">
      <alignment horizontal="right" vertical="center"/>
    </xf>
    <xf numFmtId="10" fontId="35" fillId="0" borderId="46" xfId="2451" applyNumberFormat="1" applyFont="1" applyFill="1" applyBorder="1" applyAlignment="1" applyProtection="1">
      <alignment horizontal="right" vertical="center"/>
    </xf>
    <xf numFmtId="10" fontId="35" fillId="0" borderId="54" xfId="2451" applyNumberFormat="1" applyFont="1" applyFill="1" applyBorder="1" applyAlignment="1" applyProtection="1">
      <alignment horizontal="right" vertical="center"/>
    </xf>
    <xf numFmtId="10" fontId="68" fillId="46" borderId="76" xfId="2451" applyNumberFormat="1" applyFont="1" applyFill="1" applyBorder="1" applyAlignment="1" applyProtection="1">
      <alignment horizontal="right" vertical="center"/>
    </xf>
    <xf numFmtId="0" fontId="104" fillId="41" borderId="44" xfId="1174" applyFont="1" applyFill="1" applyBorder="1" applyAlignment="1">
      <alignment horizontal="right" vertical="center" wrapText="1"/>
    </xf>
    <xf numFmtId="10" fontId="35" fillId="0" borderId="51" xfId="1175" applyNumberFormat="1" applyFont="1" applyFill="1" applyBorder="1" applyAlignment="1" applyProtection="1">
      <alignment horizontal="right" vertical="center"/>
    </xf>
    <xf numFmtId="10" fontId="35" fillId="0" borderId="53" xfId="1175" applyNumberFormat="1" applyFont="1" applyFill="1" applyBorder="1" applyAlignment="1" applyProtection="1">
      <alignment horizontal="right" vertical="center"/>
    </xf>
    <xf numFmtId="10" fontId="35" fillId="0" borderId="52" xfId="1175" applyNumberFormat="1" applyFont="1" applyFill="1" applyBorder="1" applyAlignment="1" applyProtection="1">
      <alignment horizontal="right" vertical="center"/>
    </xf>
    <xf numFmtId="10" fontId="35" fillId="0" borderId="44" xfId="1175" applyNumberFormat="1" applyFont="1" applyFill="1" applyBorder="1" applyAlignment="1" applyProtection="1">
      <alignment horizontal="right"/>
    </xf>
    <xf numFmtId="10" fontId="64" fillId="46" borderId="44" xfId="1175" applyNumberFormat="1" applyFont="1" applyFill="1" applyBorder="1" applyAlignment="1" applyProtection="1">
      <alignment horizontal="right" vertical="center"/>
    </xf>
    <xf numFmtId="0" fontId="104" fillId="41" borderId="76" xfId="1174" applyFont="1" applyFill="1" applyBorder="1" applyAlignment="1">
      <alignment horizontal="right" vertical="center" wrapText="1"/>
    </xf>
    <xf numFmtId="17" fontId="104" fillId="41" borderId="117" xfId="1174" quotePrefix="1" applyNumberFormat="1" applyFont="1" applyFill="1" applyBorder="1" applyAlignment="1">
      <alignment horizontal="right" vertical="center"/>
    </xf>
    <xf numFmtId="17" fontId="104" fillId="41" borderId="118" xfId="1174" quotePrefix="1" applyNumberFormat="1" applyFont="1" applyFill="1" applyBorder="1" applyAlignment="1">
      <alignment horizontal="right" vertical="center"/>
    </xf>
    <xf numFmtId="4" fontId="35" fillId="0" borderId="0" xfId="93" applyNumberFormat="1" applyFont="1" applyFill="1" applyBorder="1" applyAlignment="1" applyProtection="1"/>
    <xf numFmtId="4" fontId="35" fillId="0" borderId="22" xfId="93" applyNumberFormat="1" applyFont="1" applyFill="1" applyBorder="1" applyAlignment="1" applyProtection="1"/>
    <xf numFmtId="4" fontId="35" fillId="0" borderId="23" xfId="93" applyNumberFormat="1" applyFont="1" applyFill="1" applyBorder="1" applyAlignment="1" applyProtection="1"/>
    <xf numFmtId="4" fontId="35" fillId="0" borderId="0" xfId="93" applyNumberFormat="1" applyFont="1" applyFill="1" applyBorder="1" applyAlignment="1" applyProtection="1"/>
    <xf numFmtId="4" fontId="35" fillId="0" borderId="22" xfId="93" applyNumberFormat="1" applyFont="1" applyFill="1" applyBorder="1" applyAlignment="1" applyProtection="1"/>
    <xf numFmtId="4" fontId="35" fillId="0" borderId="23" xfId="93" applyNumberFormat="1" applyFont="1" applyFill="1" applyBorder="1" applyAlignment="1" applyProtection="1"/>
    <xf numFmtId="10" fontId="66" fillId="46" borderId="48" xfId="331" applyNumberFormat="1" applyFont="1" applyFill="1" applyBorder="1" applyAlignment="1" applyProtection="1">
      <alignment horizontal="right" vertical="center"/>
    </xf>
    <xf numFmtId="10" fontId="66" fillId="46" borderId="53" xfId="331" applyNumberFormat="1" applyFont="1" applyFill="1" applyBorder="1" applyAlignment="1" applyProtection="1">
      <alignment horizontal="right" vertical="center"/>
    </xf>
    <xf numFmtId="3" fontId="0" fillId="0" borderId="7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0" fontId="81" fillId="0" borderId="123" xfId="129" applyFont="1" applyFill="1" applyBorder="1" applyAlignment="1">
      <alignment horizontal="left" vertical="center"/>
    </xf>
    <xf numFmtId="0" fontId="81" fillId="0" borderId="124" xfId="129" applyFont="1" applyFill="1" applyBorder="1" applyAlignment="1">
      <alignment horizontal="left" vertical="center"/>
    </xf>
    <xf numFmtId="0" fontId="81" fillId="0" borderId="125" xfId="129" applyFont="1" applyFill="1" applyBorder="1" applyAlignment="1">
      <alignment horizontal="left" vertical="center"/>
    </xf>
    <xf numFmtId="0" fontId="81" fillId="0" borderId="126" xfId="129" applyFont="1" applyFill="1" applyBorder="1" applyAlignment="1">
      <alignment horizontal="left" vertical="center"/>
    </xf>
    <xf numFmtId="0" fontId="81" fillId="0" borderId="127" xfId="129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178" fontId="61" fillId="0" borderId="3" xfId="0" applyNumberFormat="1" applyFont="1" applyFill="1" applyBorder="1" applyAlignment="1">
      <alignment vertical="center"/>
    </xf>
    <xf numFmtId="10" fontId="2" fillId="0" borderId="3" xfId="330" applyNumberFormat="1" applyFont="1" applyFill="1" applyBorder="1" applyAlignment="1" applyProtection="1">
      <alignment horizontal="right" vertical="center"/>
    </xf>
    <xf numFmtId="3" fontId="0" fillId="0" borderId="124" xfId="0" applyNumberFormat="1" applyFont="1" applyFill="1" applyBorder="1" applyAlignment="1">
      <alignment vertical="center"/>
    </xf>
    <xf numFmtId="178" fontId="61" fillId="0" borderId="124" xfId="0" applyNumberFormat="1" applyFont="1" applyFill="1" applyBorder="1" applyAlignment="1">
      <alignment vertical="center"/>
    </xf>
    <xf numFmtId="10" fontId="2" fillId="0" borderId="124" xfId="330" applyNumberFormat="1" applyFont="1" applyFill="1" applyBorder="1" applyAlignment="1" applyProtection="1">
      <alignment horizontal="right" vertical="center"/>
    </xf>
    <xf numFmtId="10" fontId="2" fillId="0" borderId="128" xfId="330" applyNumberFormat="1" applyFont="1" applyFill="1" applyBorder="1" applyAlignment="1" applyProtection="1">
      <alignment horizontal="right" vertical="center"/>
    </xf>
    <xf numFmtId="10" fontId="2" fillId="0" borderId="129" xfId="330" applyNumberFormat="1" applyFont="1" applyFill="1" applyBorder="1" applyAlignment="1" applyProtection="1">
      <alignment horizontal="right" vertical="center"/>
    </xf>
    <xf numFmtId="3" fontId="0" fillId="0" borderId="127" xfId="0" applyNumberFormat="1" applyFont="1" applyFill="1" applyBorder="1" applyAlignment="1">
      <alignment vertical="center"/>
    </xf>
    <xf numFmtId="178" fontId="61" fillId="0" borderId="127" xfId="0" applyNumberFormat="1" applyFont="1" applyFill="1" applyBorder="1" applyAlignment="1">
      <alignment vertical="center"/>
    </xf>
    <xf numFmtId="10" fontId="2" fillId="0" borderId="127" xfId="330" applyNumberFormat="1" applyFont="1" applyFill="1" applyBorder="1" applyAlignment="1" applyProtection="1">
      <alignment horizontal="right" vertical="center"/>
    </xf>
    <xf numFmtId="10" fontId="2" fillId="0" borderId="130" xfId="330" applyNumberFormat="1" applyFont="1" applyFill="1" applyBorder="1" applyAlignment="1" applyProtection="1">
      <alignment horizontal="right"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10" fontId="17" fillId="0" borderId="82" xfId="980" applyNumberFormat="1" applyFont="1" applyFill="1" applyBorder="1" applyAlignment="1" applyProtection="1">
      <alignment horizontal="right" vertical="center"/>
    </xf>
    <xf numFmtId="10" fontId="17" fillId="0" borderId="83" xfId="980" applyNumberFormat="1" applyFont="1" applyFill="1" applyBorder="1" applyAlignment="1" applyProtection="1">
      <alignment horizontal="right" vertical="center"/>
    </xf>
    <xf numFmtId="10" fontId="17" fillId="0" borderId="16" xfId="980" applyNumberFormat="1" applyFont="1" applyFill="1" applyBorder="1" applyAlignment="1" applyProtection="1">
      <alignment horizontal="right" vertical="center"/>
    </xf>
    <xf numFmtId="3" fontId="66" fillId="46" borderId="48" xfId="129" applyNumberFormat="1" applyFont="1" applyFill="1" applyBorder="1" applyAlignment="1">
      <alignment vertical="center"/>
    </xf>
    <xf numFmtId="10" fontId="81" fillId="46" borderId="48" xfId="331" applyNumberFormat="1" applyFont="1" applyFill="1" applyBorder="1" applyAlignment="1" applyProtection="1">
      <alignment horizontal="right" vertical="center"/>
    </xf>
    <xf numFmtId="10" fontId="81" fillId="46" borderId="53" xfId="331" applyNumberFormat="1" applyFont="1" applyFill="1" applyBorder="1" applyAlignment="1" applyProtection="1">
      <alignment horizontal="right" vertical="center"/>
    </xf>
    <xf numFmtId="4" fontId="61" fillId="0" borderId="4" xfId="302" applyNumberFormat="1" applyFont="1" applyFill="1" applyBorder="1" applyAlignment="1">
      <alignment horizontal="right" wrapText="1"/>
    </xf>
    <xf numFmtId="0" fontId="61" fillId="0" borderId="4" xfId="302" applyFont="1" applyFill="1" applyBorder="1" applyAlignment="1">
      <alignment horizontal="center" wrapText="1"/>
    </xf>
    <xf numFmtId="174" fontId="57" fillId="0" borderId="44" xfId="124" applyNumberFormat="1" applyFont="1" applyFill="1" applyBorder="1" applyAlignment="1" applyProtection="1">
      <alignment vertical="center" wrapText="1"/>
    </xf>
    <xf numFmtId="171" fontId="57" fillId="0" borderId="1" xfId="124" applyNumberFormat="1" applyFont="1" applyFill="1" applyBorder="1" applyAlignment="1" applyProtection="1">
      <alignment vertical="center" wrapText="1"/>
    </xf>
    <xf numFmtId="0" fontId="54" fillId="0" borderId="45" xfId="129" applyFont="1" applyFill="1" applyBorder="1"/>
    <xf numFmtId="174" fontId="68" fillId="0" borderId="44" xfId="124" applyNumberFormat="1" applyFont="1" applyFill="1" applyBorder="1" applyAlignment="1" applyProtection="1">
      <alignment vertical="center" wrapText="1"/>
    </xf>
    <xf numFmtId="171" fontId="68" fillId="0" borderId="1" xfId="124" applyNumberFormat="1" applyFont="1" applyFill="1" applyBorder="1" applyAlignment="1" applyProtection="1">
      <alignment vertical="center" wrapText="1"/>
    </xf>
    <xf numFmtId="0" fontId="64" fillId="0" borderId="45" xfId="129" applyFont="1" applyFill="1" applyBorder="1"/>
    <xf numFmtId="171" fontId="36" fillId="0" borderId="0" xfId="92" applyNumberFormat="1" applyFill="1" applyBorder="1" applyAlignment="1" applyProtection="1">
      <alignment horizontal="center"/>
    </xf>
    <xf numFmtId="171" fontId="36" fillId="2" borderId="0" xfId="92" applyNumberFormat="1" applyFill="1" applyBorder="1" applyAlignment="1" applyProtection="1">
      <alignment horizontal="right" vertical="top"/>
    </xf>
    <xf numFmtId="0" fontId="70" fillId="0" borderId="0" xfId="0" applyFont="1" applyFill="1" applyAlignment="1">
      <alignment horizontal="left" vertical="top" wrapText="1" readingOrder="1"/>
    </xf>
    <xf numFmtId="0" fontId="70" fillId="0" borderId="0" xfId="0" applyFont="1" applyFill="1" applyAlignment="1">
      <alignment horizontal="left" vertical="top" wrapText="1"/>
    </xf>
    <xf numFmtId="167" fontId="122" fillId="0" borderId="0" xfId="92" applyFont="1" applyFill="1" applyBorder="1" applyAlignment="1" applyProtection="1">
      <alignment horizontal="right" vertical="center"/>
    </xf>
    <xf numFmtId="10" fontId="64" fillId="0" borderId="0" xfId="330" applyNumberFormat="1" applyFont="1" applyFill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top" wrapText="1"/>
    </xf>
    <xf numFmtId="191" fontId="35" fillId="0" borderId="0" xfId="92" applyNumberFormat="1" applyFont="1" applyFill="1" applyBorder="1" applyAlignment="1" applyProtection="1">
      <alignment horizontal="center"/>
    </xf>
    <xf numFmtId="191" fontId="59" fillId="0" borderId="0" xfId="92" applyNumberFormat="1" applyFont="1" applyFill="1" applyBorder="1" applyAlignment="1" applyProtection="1">
      <alignment horizontal="center"/>
    </xf>
    <xf numFmtId="0" fontId="144" fillId="0" borderId="0" xfId="206" applyFont="1" applyBorder="1"/>
    <xf numFmtId="0" fontId="46" fillId="0" borderId="0" xfId="206" applyFont="1" applyBorder="1"/>
    <xf numFmtId="0" fontId="78" fillId="0" borderId="0" xfId="206" applyFont="1" applyBorder="1"/>
    <xf numFmtId="194" fontId="46" fillId="0" borderId="0" xfId="111" applyNumberFormat="1" applyFont="1" applyBorder="1"/>
    <xf numFmtId="171" fontId="54" fillId="0" borderId="0" xfId="92" applyNumberFormat="1" applyFont="1" applyFill="1" applyBorder="1" applyAlignment="1" applyProtection="1">
      <alignment horizontal="right" vertical="center"/>
    </xf>
    <xf numFmtId="0" fontId="111" fillId="0" borderId="0" xfId="0" applyFont="1" applyFill="1" applyAlignment="1"/>
    <xf numFmtId="193" fontId="1" fillId="0" borderId="0" xfId="2488" applyNumberFormat="1"/>
    <xf numFmtId="4" fontId="0" fillId="0" borderId="0" xfId="0" applyNumberFormat="1" applyAlignment="1">
      <alignment horizontal="center"/>
    </xf>
    <xf numFmtId="3" fontId="60" fillId="69" borderId="0" xfId="1169" applyNumberFormat="1" applyFont="1" applyFill="1" applyBorder="1" applyAlignment="1">
      <alignment horizontal="right"/>
    </xf>
    <xf numFmtId="3" fontId="60" fillId="69" borderId="0" xfId="1170" applyNumberFormat="1" applyFont="1" applyFill="1" applyBorder="1" applyAlignment="1">
      <alignment horizontal="right"/>
    </xf>
    <xf numFmtId="3" fontId="60" fillId="69" borderId="0" xfId="1171" applyNumberFormat="1" applyFont="1" applyFill="1" applyBorder="1" applyAlignment="1">
      <alignment horizontal="right"/>
    </xf>
    <xf numFmtId="3" fontId="59" fillId="69" borderId="0" xfId="1169" applyNumberFormat="1" applyFont="1" applyFill="1" applyBorder="1" applyAlignment="1">
      <alignment horizontal="right" vertical="center"/>
    </xf>
    <xf numFmtId="0" fontId="81" fillId="69" borderId="0" xfId="129" applyFill="1"/>
    <xf numFmtId="3" fontId="59" fillId="69" borderId="0" xfId="129" applyNumberFormat="1" applyFont="1" applyFill="1" applyBorder="1" applyAlignment="1">
      <alignment horizontal="right" vertical="center"/>
    </xf>
    <xf numFmtId="3" fontId="60" fillId="69" borderId="0" xfId="2455" applyNumberFormat="1" applyFont="1" applyFill="1" applyBorder="1" applyAlignment="1">
      <alignment horizontal="right"/>
    </xf>
    <xf numFmtId="3" fontId="60" fillId="69" borderId="0" xfId="1008" applyNumberFormat="1" applyFont="1" applyFill="1" applyBorder="1" applyAlignment="1">
      <alignment horizontal="right"/>
    </xf>
    <xf numFmtId="3" fontId="60" fillId="69" borderId="0" xfId="1005" applyNumberFormat="1" applyFont="1" applyFill="1" applyBorder="1" applyAlignment="1">
      <alignment horizontal="right"/>
    </xf>
    <xf numFmtId="3" fontId="60" fillId="69" borderId="0" xfId="129" applyNumberFormat="1" applyFont="1" applyFill="1" applyBorder="1" applyAlignment="1">
      <alignment horizontal="right"/>
    </xf>
    <xf numFmtId="0" fontId="0" fillId="0" borderId="0" xfId="0"/>
    <xf numFmtId="0" fontId="114" fillId="0" borderId="0" xfId="552" applyFont="1" applyAlignment="1">
      <alignment horizontal="left" vertical="center" wrapText="1"/>
    </xf>
    <xf numFmtId="43" fontId="125" fillId="39" borderId="0" xfId="551" applyFont="1" applyFill="1" applyAlignment="1">
      <alignment horizontal="center"/>
    </xf>
    <xf numFmtId="0" fontId="126" fillId="39" borderId="42" xfId="552" applyFont="1" applyFill="1" applyBorder="1" applyAlignment="1">
      <alignment horizontal="center"/>
    </xf>
    <xf numFmtId="0" fontId="126" fillId="39" borderId="0" xfId="552" applyFont="1" applyFill="1" applyBorder="1" applyAlignment="1">
      <alignment horizontal="center"/>
    </xf>
    <xf numFmtId="0" fontId="48" fillId="44" borderId="43" xfId="552" applyFont="1" applyFill="1" applyBorder="1" applyAlignment="1">
      <alignment horizontal="center" vertical="center"/>
    </xf>
    <xf numFmtId="0" fontId="48" fillId="44" borderId="46" xfId="552" applyFont="1" applyFill="1" applyBorder="1" applyAlignment="1">
      <alignment horizontal="center" vertical="center"/>
    </xf>
    <xf numFmtId="0" fontId="48" fillId="44" borderId="1" xfId="552" applyFont="1" applyFill="1" applyBorder="1" applyAlignment="1">
      <alignment horizontal="center" vertical="center"/>
    </xf>
    <xf numFmtId="0" fontId="48" fillId="44" borderId="44" xfId="552" applyFont="1" applyFill="1" applyBorder="1" applyAlignment="1">
      <alignment horizontal="center" vertical="center"/>
    </xf>
    <xf numFmtId="0" fontId="48" fillId="44" borderId="45" xfId="552" applyFont="1" applyFill="1" applyBorder="1" applyAlignment="1">
      <alignment horizontal="center" vertical="center"/>
    </xf>
    <xf numFmtId="0" fontId="48" fillId="44" borderId="43" xfId="552" applyFont="1" applyFill="1" applyBorder="1" applyAlignment="1">
      <alignment horizontal="center" vertical="center" wrapText="1"/>
    </xf>
    <xf numFmtId="0" fontId="48" fillId="44" borderId="46" xfId="552" applyFont="1" applyFill="1" applyBorder="1" applyAlignment="1">
      <alignment horizontal="center" vertical="center" wrapText="1"/>
    </xf>
    <xf numFmtId="0" fontId="132" fillId="0" borderId="93" xfId="300" applyFont="1" applyBorder="1" applyAlignment="1">
      <alignment horizontal="left" vertical="center"/>
    </xf>
    <xf numFmtId="0" fontId="51" fillId="48" borderId="3" xfId="300" applyFont="1" applyFill="1" applyBorder="1" applyAlignment="1">
      <alignment horizontal="left" vertical="center" wrapText="1"/>
    </xf>
    <xf numFmtId="0" fontId="51" fillId="48" borderId="74" xfId="300" applyFont="1" applyFill="1" applyBorder="1" applyAlignment="1">
      <alignment horizontal="left" vertical="center" wrapText="1"/>
    </xf>
    <xf numFmtId="0" fontId="51" fillId="48" borderId="93" xfId="300" applyFont="1" applyFill="1" applyBorder="1" applyAlignment="1">
      <alignment horizontal="left" vertical="center" wrapText="1"/>
    </xf>
    <xf numFmtId="0" fontId="51" fillId="48" borderId="94" xfId="300" applyFont="1" applyFill="1" applyBorder="1" applyAlignment="1">
      <alignment horizontal="left" vertical="center" wrapText="1"/>
    </xf>
    <xf numFmtId="0" fontId="45" fillId="40" borderId="0" xfId="303" applyFont="1" applyFill="1" applyBorder="1" applyAlignment="1">
      <alignment horizontal="center" vertical="center"/>
    </xf>
    <xf numFmtId="0" fontId="45" fillId="42" borderId="0" xfId="303" applyFont="1" applyFill="1" applyBorder="1" applyAlignment="1">
      <alignment horizontal="center" vertical="center"/>
    </xf>
    <xf numFmtId="0" fontId="54" fillId="44" borderId="8" xfId="2351" applyFont="1" applyFill="1" applyBorder="1" applyAlignment="1">
      <alignment horizontal="center" vertical="center"/>
    </xf>
    <xf numFmtId="0" fontId="66" fillId="44" borderId="8" xfId="2351" applyFont="1" applyFill="1" applyBorder="1" applyAlignment="1">
      <alignment horizontal="center" vertical="center" wrapText="1"/>
    </xf>
    <xf numFmtId="0" fontId="66" fillId="44" borderId="24" xfId="2351" applyFont="1" applyFill="1" applyBorder="1" applyAlignment="1">
      <alignment horizontal="center" vertical="center" wrapText="1"/>
    </xf>
    <xf numFmtId="0" fontId="66" fillId="44" borderId="9" xfId="2351" applyFont="1" applyFill="1" applyBorder="1" applyAlignment="1">
      <alignment horizontal="center" vertical="center" wrapText="1"/>
    </xf>
    <xf numFmtId="0" fontId="66" fillId="44" borderId="0" xfId="2351" applyFont="1" applyFill="1" applyBorder="1" applyAlignment="1">
      <alignment horizontal="center" vertical="center" wrapText="1"/>
    </xf>
    <xf numFmtId="0" fontId="66" fillId="44" borderId="0" xfId="2351" applyFont="1" applyFill="1" applyBorder="1" applyAlignment="1">
      <alignment horizontal="center" vertical="center"/>
    </xf>
    <xf numFmtId="0" fontId="66" fillId="44" borderId="0" xfId="2351" applyFont="1" applyFill="1" applyBorder="1" applyAlignment="1">
      <alignment horizontal="center"/>
    </xf>
    <xf numFmtId="0" fontId="59" fillId="44" borderId="24" xfId="2351" applyFont="1" applyFill="1" applyBorder="1" applyAlignment="1">
      <alignment horizontal="center" vertical="center" wrapText="1"/>
    </xf>
    <xf numFmtId="0" fontId="66" fillId="43" borderId="25" xfId="2351" applyFont="1" applyFill="1" applyBorder="1" applyAlignment="1">
      <alignment horizontal="center" vertical="center"/>
    </xf>
    <xf numFmtId="0" fontId="66" fillId="43" borderId="69" xfId="2351" applyFont="1" applyFill="1" applyBorder="1" applyAlignment="1">
      <alignment horizontal="center" vertical="center"/>
    </xf>
    <xf numFmtId="0" fontId="66" fillId="43" borderId="9" xfId="2351" applyFont="1" applyFill="1" applyBorder="1" applyAlignment="1">
      <alignment horizontal="center" vertical="center"/>
    </xf>
    <xf numFmtId="0" fontId="66" fillId="43" borderId="8" xfId="2351" applyFont="1" applyFill="1" applyBorder="1" applyAlignment="1">
      <alignment horizontal="center" vertical="center"/>
    </xf>
    <xf numFmtId="0" fontId="66" fillId="43" borderId="27" xfId="2351" applyFont="1" applyFill="1" applyBorder="1" applyAlignment="1">
      <alignment horizontal="center" vertical="center"/>
    </xf>
    <xf numFmtId="0" fontId="66" fillId="43" borderId="70" xfId="2351" applyFont="1" applyFill="1" applyBorder="1" applyAlignment="1">
      <alignment horizontal="center" vertical="center"/>
    </xf>
    <xf numFmtId="0" fontId="66" fillId="44" borderId="26" xfId="2351" applyFont="1" applyFill="1" applyBorder="1" applyAlignment="1">
      <alignment horizontal="center"/>
    </xf>
    <xf numFmtId="0" fontId="66" fillId="44" borderId="69" xfId="2351" applyFont="1" applyFill="1" applyBorder="1" applyAlignment="1">
      <alignment horizontal="center"/>
    </xf>
    <xf numFmtId="0" fontId="66" fillId="43" borderId="26" xfId="2351" applyFont="1" applyFill="1" applyBorder="1" applyAlignment="1">
      <alignment horizontal="center" vertical="center"/>
    </xf>
    <xf numFmtId="0" fontId="66" fillId="43" borderId="0" xfId="2351" applyFont="1" applyFill="1" applyBorder="1" applyAlignment="1">
      <alignment horizontal="center" vertical="center"/>
    </xf>
    <xf numFmtId="0" fontId="66" fillId="43" borderId="25" xfId="2351" applyFont="1" applyFill="1" applyBorder="1" applyAlignment="1">
      <alignment horizontal="center"/>
    </xf>
    <xf numFmtId="0" fontId="66" fillId="43" borderId="26" xfId="2351" applyFont="1" applyFill="1" applyBorder="1" applyAlignment="1">
      <alignment horizontal="center"/>
    </xf>
    <xf numFmtId="0" fontId="66" fillId="43" borderId="69" xfId="2351" applyFont="1" applyFill="1" applyBorder="1" applyAlignment="1">
      <alignment horizontal="center"/>
    </xf>
    <xf numFmtId="0" fontId="66" fillId="44" borderId="25" xfId="2351" applyFont="1" applyFill="1" applyBorder="1" applyAlignment="1">
      <alignment horizontal="center" vertical="center"/>
    </xf>
    <xf numFmtId="0" fontId="66" fillId="44" borderId="26" xfId="2351" applyFont="1" applyFill="1" applyBorder="1" applyAlignment="1">
      <alignment horizontal="center" vertical="center"/>
    </xf>
    <xf numFmtId="0" fontId="66" fillId="44" borderId="65" xfId="2351" applyFont="1" applyFill="1" applyBorder="1" applyAlignment="1">
      <alignment horizontal="center" vertical="center"/>
    </xf>
    <xf numFmtId="0" fontId="66" fillId="44" borderId="8" xfId="2351" applyFont="1" applyFill="1" applyBorder="1" applyAlignment="1">
      <alignment horizontal="center"/>
    </xf>
    <xf numFmtId="0" fontId="66" fillId="43" borderId="68" xfId="2351" applyFont="1" applyFill="1" applyBorder="1" applyAlignment="1">
      <alignment horizontal="center" vertical="center" wrapText="1"/>
    </xf>
    <xf numFmtId="0" fontId="66" fillId="43" borderId="0" xfId="2351" applyFont="1" applyFill="1" applyBorder="1" applyAlignment="1">
      <alignment horizontal="center" vertical="center" wrapText="1"/>
    </xf>
    <xf numFmtId="0" fontId="66" fillId="43" borderId="28" xfId="2351" applyFont="1" applyFill="1" applyBorder="1" applyAlignment="1">
      <alignment horizontal="center" vertical="center" wrapText="1"/>
    </xf>
    <xf numFmtId="0" fontId="66" fillId="43" borderId="60" xfId="2351" applyFont="1" applyFill="1" applyBorder="1" applyAlignment="1">
      <alignment horizontal="center"/>
    </xf>
    <xf numFmtId="0" fontId="66" fillId="43" borderId="59" xfId="2351" applyFont="1" applyFill="1" applyBorder="1" applyAlignment="1">
      <alignment horizontal="center"/>
    </xf>
    <xf numFmtId="0" fontId="66" fillId="43" borderId="0" xfId="2351" applyFont="1" applyFill="1" applyBorder="1" applyAlignment="1">
      <alignment horizontal="center"/>
    </xf>
    <xf numFmtId="0" fontId="66" fillId="43" borderId="67" xfId="2351" applyFont="1" applyFill="1" applyBorder="1" applyAlignment="1">
      <alignment horizontal="center" vertical="center"/>
    </xf>
    <xf numFmtId="0" fontId="66" fillId="43" borderId="61" xfId="2351" applyFont="1" applyFill="1" applyBorder="1" applyAlignment="1">
      <alignment horizontal="center" vertical="center"/>
    </xf>
    <xf numFmtId="0" fontId="66" fillId="43" borderId="27" xfId="2351" applyFont="1" applyFill="1" applyBorder="1" applyAlignment="1">
      <alignment horizontal="center"/>
    </xf>
    <xf numFmtId="0" fontId="66" fillId="43" borderId="28" xfId="2351" applyFont="1" applyFill="1" applyBorder="1" applyAlignment="1">
      <alignment horizontal="center"/>
    </xf>
    <xf numFmtId="0" fontId="66" fillId="43" borderId="70" xfId="2351" applyFont="1" applyFill="1" applyBorder="1" applyAlignment="1">
      <alignment horizontal="center"/>
    </xf>
    <xf numFmtId="0" fontId="59" fillId="44" borderId="24" xfId="2351" applyFont="1" applyFill="1" applyBorder="1" applyAlignment="1">
      <alignment horizontal="center" vertical="center"/>
    </xf>
    <xf numFmtId="0" fontId="66" fillId="43" borderId="28" xfId="2351" applyFont="1" applyFill="1" applyBorder="1" applyAlignment="1">
      <alignment horizontal="center" vertical="center"/>
    </xf>
    <xf numFmtId="0" fontId="66" fillId="44" borderId="9" xfId="2351" applyFont="1" applyFill="1" applyBorder="1" applyAlignment="1">
      <alignment horizontal="center" vertical="center"/>
    </xf>
    <xf numFmtId="0" fontId="66" fillId="44" borderId="59" xfId="2351" applyFont="1" applyFill="1" applyBorder="1" applyAlignment="1">
      <alignment horizontal="center" vertical="center"/>
    </xf>
    <xf numFmtId="0" fontId="66" fillId="43" borderId="64" xfId="2351" applyFont="1" applyFill="1" applyBorder="1" applyAlignment="1">
      <alignment horizontal="center" vertical="center"/>
    </xf>
    <xf numFmtId="0" fontId="66" fillId="43" borderId="65" xfId="2351" applyFont="1" applyFill="1" applyBorder="1" applyAlignment="1">
      <alignment horizontal="center" vertical="center"/>
    </xf>
    <xf numFmtId="0" fontId="66" fillId="43" borderId="59" xfId="2351" applyFont="1" applyFill="1" applyBorder="1" applyAlignment="1">
      <alignment horizontal="center" vertical="center"/>
    </xf>
    <xf numFmtId="0" fontId="66" fillId="43" borderId="62" xfId="2351" applyFont="1" applyFill="1" applyBorder="1" applyAlignment="1">
      <alignment horizontal="center" vertical="center"/>
    </xf>
    <xf numFmtId="0" fontId="66" fillId="43" borderId="66" xfId="2351" applyFont="1" applyFill="1" applyBorder="1" applyAlignment="1">
      <alignment horizontal="center"/>
    </xf>
    <xf numFmtId="0" fontId="66" fillId="43" borderId="65" xfId="2351" applyFont="1" applyFill="1" applyBorder="1" applyAlignment="1">
      <alignment horizontal="center"/>
    </xf>
    <xf numFmtId="0" fontId="75" fillId="40" borderId="0" xfId="2351" applyFont="1" applyFill="1" applyBorder="1" applyAlignment="1">
      <alignment horizontal="center"/>
    </xf>
    <xf numFmtId="0" fontId="54" fillId="43" borderId="55" xfId="2351" applyFont="1" applyFill="1" applyBorder="1" applyAlignment="1">
      <alignment horizontal="left" vertical="center"/>
    </xf>
    <xf numFmtId="0" fontId="54" fillId="43" borderId="59" xfId="2351" applyFont="1" applyFill="1" applyBorder="1" applyAlignment="1">
      <alignment horizontal="left" vertical="center"/>
    </xf>
    <xf numFmtId="0" fontId="54" fillId="43" borderId="62" xfId="2351" applyFont="1" applyFill="1" applyBorder="1" applyAlignment="1">
      <alignment horizontal="left" vertical="center"/>
    </xf>
    <xf numFmtId="0" fontId="66" fillId="43" borderId="56" xfId="2351" applyFont="1" applyFill="1" applyBorder="1" applyAlignment="1">
      <alignment horizontal="center" vertical="center" wrapText="1"/>
    </xf>
    <xf numFmtId="0" fontId="66" fillId="43" borderId="55" xfId="2351" applyFont="1" applyFill="1" applyBorder="1" applyAlignment="1">
      <alignment horizontal="center" vertical="center" wrapText="1"/>
    </xf>
    <xf numFmtId="0" fontId="66" fillId="43" borderId="59" xfId="2351" applyFont="1" applyFill="1" applyBorder="1" applyAlignment="1">
      <alignment horizontal="center" vertical="center" wrapText="1"/>
    </xf>
    <xf numFmtId="0" fontId="66" fillId="43" borderId="62" xfId="2351" applyFont="1" applyFill="1" applyBorder="1" applyAlignment="1">
      <alignment horizontal="center" vertical="center" wrapText="1"/>
    </xf>
    <xf numFmtId="0" fontId="66" fillId="43" borderId="57" xfId="2351" applyFont="1" applyFill="1" applyBorder="1" applyAlignment="1">
      <alignment horizontal="center"/>
    </xf>
    <xf numFmtId="0" fontId="66" fillId="43" borderId="56" xfId="2351" applyFont="1" applyFill="1" applyBorder="1" applyAlignment="1">
      <alignment horizontal="center"/>
    </xf>
    <xf numFmtId="0" fontId="66" fillId="43" borderId="55" xfId="2351" applyFont="1" applyFill="1" applyBorder="1" applyAlignment="1">
      <alignment horizontal="center"/>
    </xf>
    <xf numFmtId="0" fontId="66" fillId="43" borderId="58" xfId="2351" applyFont="1" applyFill="1" applyBorder="1" applyAlignment="1">
      <alignment horizontal="center" vertical="center"/>
    </xf>
    <xf numFmtId="0" fontId="45" fillId="40" borderId="0" xfId="98" applyNumberFormat="1" applyFont="1" applyFill="1" applyBorder="1" applyAlignment="1" applyProtection="1">
      <alignment horizontal="center"/>
    </xf>
    <xf numFmtId="170" fontId="45" fillId="40" borderId="0" xfId="205" applyNumberFormat="1" applyFont="1" applyFill="1" applyBorder="1" applyAlignment="1">
      <alignment horizontal="center" vertical="top"/>
    </xf>
    <xf numFmtId="0" fontId="43" fillId="40" borderId="0" xfId="98" applyNumberFormat="1" applyFont="1" applyFill="1" applyBorder="1" applyAlignment="1" applyProtection="1">
      <alignment horizontal="center"/>
    </xf>
    <xf numFmtId="170" fontId="52" fillId="40" borderId="0" xfId="0" applyNumberFormat="1" applyFont="1" applyFill="1" applyBorder="1" applyAlignment="1">
      <alignment horizontal="center"/>
    </xf>
    <xf numFmtId="169" fontId="52" fillId="40" borderId="0" xfId="98" applyFont="1" applyFill="1" applyBorder="1" applyAlignment="1" applyProtection="1">
      <alignment horizontal="center" vertical="top"/>
    </xf>
    <xf numFmtId="0" fontId="106" fillId="41" borderId="45" xfId="0" applyFont="1" applyFill="1" applyBorder="1" applyAlignment="1">
      <alignment horizontal="center" vertical="center"/>
    </xf>
    <xf numFmtId="0" fontId="106" fillId="41" borderId="1" xfId="0" applyFont="1" applyFill="1" applyBorder="1" applyAlignment="1">
      <alignment horizontal="center" vertical="center"/>
    </xf>
    <xf numFmtId="0" fontId="105" fillId="41" borderId="45" xfId="0" applyFont="1" applyFill="1" applyBorder="1" applyAlignment="1">
      <alignment horizontal="center" vertical="center" wrapText="1"/>
    </xf>
    <xf numFmtId="0" fontId="105" fillId="41" borderId="44" xfId="0" applyFont="1" applyFill="1" applyBorder="1" applyAlignment="1">
      <alignment horizontal="center" vertical="center" wrapText="1"/>
    </xf>
    <xf numFmtId="0" fontId="43" fillId="40" borderId="0" xfId="98" applyNumberFormat="1" applyFont="1" applyFill="1" applyBorder="1" applyAlignment="1" applyProtection="1">
      <alignment horizontal="center" wrapText="1"/>
    </xf>
    <xf numFmtId="170" fontId="43" fillId="40" borderId="0" xfId="0" applyNumberFormat="1" applyFont="1" applyFill="1" applyBorder="1" applyAlignment="1">
      <alignment horizontal="center"/>
    </xf>
    <xf numFmtId="169" fontId="43" fillId="40" borderId="0" xfId="98" applyFont="1" applyFill="1" applyBorder="1" applyAlignment="1" applyProtection="1">
      <alignment horizontal="center"/>
    </xf>
    <xf numFmtId="0" fontId="104" fillId="41" borderId="45" xfId="0" applyFont="1" applyFill="1" applyBorder="1" applyAlignment="1">
      <alignment horizontal="center" vertical="center" wrapText="1"/>
    </xf>
    <xf numFmtId="0" fontId="104" fillId="41" borderId="1" xfId="0" applyFont="1" applyFill="1" applyBorder="1" applyAlignment="1">
      <alignment horizontal="center" vertical="center" wrapText="1"/>
    </xf>
    <xf numFmtId="0" fontId="104" fillId="41" borderId="44" xfId="0" applyFont="1" applyFill="1" applyBorder="1" applyAlignment="1">
      <alignment horizontal="center" vertical="center" wrapText="1"/>
    </xf>
    <xf numFmtId="0" fontId="104" fillId="41" borderId="45" xfId="0" applyFont="1" applyFill="1" applyBorder="1" applyAlignment="1">
      <alignment horizontal="center" vertical="center"/>
    </xf>
    <xf numFmtId="0" fontId="104" fillId="41" borderId="1" xfId="0" applyFont="1" applyFill="1" applyBorder="1" applyAlignment="1">
      <alignment horizontal="center" vertical="center"/>
    </xf>
    <xf numFmtId="0" fontId="104" fillId="41" borderId="44" xfId="0" applyFont="1" applyFill="1" applyBorder="1" applyAlignment="1">
      <alignment horizontal="center" vertical="center"/>
    </xf>
    <xf numFmtId="0" fontId="104" fillId="41" borderId="11" xfId="0" applyFont="1" applyFill="1" applyBorder="1" applyAlignment="1">
      <alignment horizontal="center" vertical="center"/>
    </xf>
    <xf numFmtId="0" fontId="75" fillId="40" borderId="0" xfId="98" applyNumberFormat="1" applyFont="1" applyFill="1" applyBorder="1" applyAlignment="1" applyProtection="1">
      <alignment horizontal="center"/>
    </xf>
    <xf numFmtId="170" fontId="52" fillId="40" borderId="0" xfId="278" applyNumberFormat="1" applyFont="1" applyFill="1" applyBorder="1" applyAlignment="1">
      <alignment horizontal="center"/>
    </xf>
    <xf numFmtId="3" fontId="53" fillId="40" borderId="0" xfId="302" applyNumberFormat="1" applyFont="1" applyFill="1" applyBorder="1" applyAlignment="1">
      <alignment horizontal="left" wrapText="1"/>
    </xf>
    <xf numFmtId="3" fontId="60" fillId="40" borderId="0" xfId="99" applyNumberFormat="1" applyFont="1" applyFill="1" applyBorder="1" applyAlignment="1" applyProtection="1">
      <alignment horizontal="right" wrapText="1"/>
    </xf>
    <xf numFmtId="0" fontId="106" fillId="41" borderId="0" xfId="0" applyFont="1" applyFill="1" applyBorder="1" applyAlignment="1">
      <alignment horizontal="center" vertical="center"/>
    </xf>
    <xf numFmtId="0" fontId="43" fillId="40" borderId="0" xfId="99" applyNumberFormat="1" applyFont="1" applyFill="1" applyBorder="1" applyAlignment="1" applyProtection="1">
      <alignment horizontal="center"/>
    </xf>
    <xf numFmtId="0" fontId="113" fillId="44" borderId="45" xfId="0" applyFont="1" applyFill="1" applyBorder="1" applyAlignment="1">
      <alignment horizontal="center" wrapText="1"/>
    </xf>
    <xf numFmtId="0" fontId="113" fillId="44" borderId="44" xfId="0" applyFont="1" applyFill="1" applyBorder="1" applyAlignment="1">
      <alignment horizontal="center" wrapText="1"/>
    </xf>
    <xf numFmtId="0" fontId="113" fillId="44" borderId="1" xfId="0" applyFont="1" applyFill="1" applyBorder="1" applyAlignment="1">
      <alignment horizontal="center" wrapText="1"/>
    </xf>
    <xf numFmtId="0" fontId="43" fillId="40" borderId="0" xfId="98" applyNumberFormat="1" applyFont="1" applyFill="1" applyBorder="1" applyAlignment="1" applyProtection="1">
      <alignment horizontal="center" vertical="center" wrapText="1"/>
    </xf>
    <xf numFmtId="0" fontId="113" fillId="44" borderId="45" xfId="0" applyFont="1" applyFill="1" applyBorder="1" applyAlignment="1">
      <alignment horizontal="center" vertical="center" wrapText="1"/>
    </xf>
    <xf numFmtId="0" fontId="113" fillId="44" borderId="1" xfId="0" applyFont="1" applyFill="1" applyBorder="1" applyAlignment="1">
      <alignment horizontal="center" vertical="center" wrapText="1"/>
    </xf>
    <xf numFmtId="0" fontId="113" fillId="44" borderId="44" xfId="0" applyFont="1" applyFill="1" applyBorder="1" applyAlignment="1">
      <alignment horizontal="center" vertical="center" wrapText="1"/>
    </xf>
    <xf numFmtId="170" fontId="43" fillId="40" borderId="0" xfId="0" applyNumberFormat="1" applyFont="1" applyFill="1" applyBorder="1" applyAlignment="1">
      <alignment horizontal="center" vertical="center" wrapText="1"/>
    </xf>
    <xf numFmtId="170" fontId="43" fillId="40" borderId="0" xfId="0" applyNumberFormat="1" applyFont="1" applyFill="1" applyBorder="1" applyAlignment="1">
      <alignment horizontal="center" wrapText="1"/>
    </xf>
    <xf numFmtId="0" fontId="106" fillId="41" borderId="107" xfId="0" applyFont="1" applyFill="1" applyBorder="1" applyAlignment="1">
      <alignment horizontal="left" vertical="center"/>
    </xf>
    <xf numFmtId="0" fontId="106" fillId="41" borderId="108" xfId="0" applyFont="1" applyFill="1" applyBorder="1" applyAlignment="1">
      <alignment horizontal="left" vertical="center"/>
    </xf>
    <xf numFmtId="0" fontId="53" fillId="40" borderId="0" xfId="302" applyFont="1" applyFill="1" applyBorder="1" applyAlignment="1">
      <alignment horizontal="left" wrapText="1"/>
    </xf>
    <xf numFmtId="3" fontId="60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53" fillId="43" borderId="45" xfId="0" applyFont="1" applyFill="1" applyBorder="1" applyAlignment="1">
      <alignment horizontal="center" vertical="center" wrapText="1"/>
    </xf>
    <xf numFmtId="0" fontId="53" fillId="43" borderId="44" xfId="0" applyFont="1" applyFill="1" applyBorder="1" applyAlignment="1">
      <alignment horizontal="center" vertical="center" wrapText="1"/>
    </xf>
    <xf numFmtId="0" fontId="43" fillId="40" borderId="0" xfId="0" applyFont="1" applyFill="1" applyBorder="1" applyAlignment="1">
      <alignment horizontal="center"/>
    </xf>
    <xf numFmtId="170" fontId="52" fillId="40" borderId="0" xfId="0" applyNumberFormat="1" applyFont="1" applyFill="1" applyBorder="1" applyAlignment="1">
      <alignment horizontal="center" vertical="center"/>
    </xf>
    <xf numFmtId="0" fontId="140" fillId="44" borderId="45" xfId="0" applyFont="1" applyFill="1" applyBorder="1" applyAlignment="1">
      <alignment horizontal="center" vertical="center" wrapText="1"/>
    </xf>
    <xf numFmtId="0" fontId="140" fillId="44" borderId="44" xfId="0" applyFont="1" applyFill="1" applyBorder="1" applyAlignment="1">
      <alignment horizontal="center" vertical="center" wrapText="1"/>
    </xf>
    <xf numFmtId="0" fontId="52" fillId="40" borderId="0" xfId="0" applyFont="1" applyFill="1" applyBorder="1" applyAlignment="1">
      <alignment horizontal="center" wrapText="1"/>
    </xf>
    <xf numFmtId="0" fontId="140" fillId="44" borderId="1" xfId="0" applyFont="1" applyFill="1" applyBorder="1" applyAlignment="1">
      <alignment horizontal="center" vertical="center" wrapText="1"/>
    </xf>
    <xf numFmtId="0" fontId="57" fillId="43" borderId="0" xfId="0" applyFont="1" applyFill="1" applyBorder="1" applyAlignment="1">
      <alignment horizontal="left" vertical="center"/>
    </xf>
    <xf numFmtId="0" fontId="57" fillId="43" borderId="30" xfId="0" applyFont="1" applyFill="1" applyBorder="1" applyAlignment="1">
      <alignment horizontal="left" vertical="center"/>
    </xf>
    <xf numFmtId="0" fontId="52" fillId="40" borderId="0" xfId="0" applyFont="1" applyFill="1" applyBorder="1" applyAlignment="1">
      <alignment horizontal="center" vertical="center"/>
    </xf>
    <xf numFmtId="172" fontId="104" fillId="41" borderId="0" xfId="0" applyNumberFormat="1" applyFont="1" applyFill="1" applyBorder="1" applyAlignment="1">
      <alignment horizontal="center"/>
    </xf>
    <xf numFmtId="0" fontId="104" fillId="41" borderId="0" xfId="0" applyFont="1" applyFill="1" applyBorder="1" applyAlignment="1">
      <alignment horizontal="right" vertical="center" wrapText="1"/>
    </xf>
    <xf numFmtId="0" fontId="62" fillId="40" borderId="0" xfId="0" applyFont="1" applyFill="1" applyBorder="1" applyAlignment="1">
      <alignment horizontal="center"/>
    </xf>
    <xf numFmtId="172" fontId="104" fillId="0" borderId="0" xfId="0" applyNumberFormat="1" applyFont="1" applyFill="1" applyBorder="1" applyAlignment="1">
      <alignment horizontal="center"/>
    </xf>
    <xf numFmtId="0" fontId="106" fillId="41" borderId="0" xfId="0" applyFont="1" applyFill="1" applyBorder="1" applyAlignment="1">
      <alignment horizontal="right" vertical="center" wrapText="1"/>
    </xf>
    <xf numFmtId="177" fontId="52" fillId="40" borderId="0" xfId="2431" applyNumberFormat="1" applyFont="1" applyFill="1" applyAlignment="1">
      <alignment horizontal="center"/>
    </xf>
    <xf numFmtId="0" fontId="104" fillId="41" borderId="31" xfId="2431" applyFont="1" applyFill="1" applyBorder="1" applyAlignment="1">
      <alignment horizontal="center"/>
    </xf>
    <xf numFmtId="0" fontId="35" fillId="0" borderId="0" xfId="2431" applyFont="1" applyFill="1" applyBorder="1" applyAlignment="1">
      <alignment vertical="center"/>
    </xf>
    <xf numFmtId="0" fontId="52" fillId="40" borderId="0" xfId="2431" applyFont="1" applyFill="1" applyAlignment="1">
      <alignment horizontal="center"/>
    </xf>
    <xf numFmtId="0" fontId="104" fillId="41" borderId="109" xfId="2431" applyFont="1" applyFill="1" applyBorder="1" applyAlignment="1">
      <alignment horizontal="center"/>
    </xf>
    <xf numFmtId="4" fontId="65" fillId="0" borderId="43" xfId="713" applyNumberFormat="1" applyFont="1" applyBorder="1" applyAlignment="1">
      <alignment horizontal="left" vertical="center"/>
    </xf>
    <xf numFmtId="4" fontId="65" fillId="0" borderId="54" xfId="713" applyNumberFormat="1" applyFont="1" applyBorder="1" applyAlignment="1">
      <alignment horizontal="left" vertical="center"/>
    </xf>
    <xf numFmtId="4" fontId="65" fillId="0" borderId="46" xfId="713" applyNumberFormat="1" applyFont="1" applyBorder="1" applyAlignment="1">
      <alignment horizontal="left" vertical="center"/>
    </xf>
    <xf numFmtId="0" fontId="104" fillId="41" borderId="43" xfId="713" applyFont="1" applyFill="1" applyBorder="1" applyAlignment="1">
      <alignment horizontal="left" vertical="center"/>
    </xf>
    <xf numFmtId="0" fontId="104" fillId="41" borderId="54" xfId="713" applyFont="1" applyFill="1" applyBorder="1" applyAlignment="1">
      <alignment horizontal="left" vertical="center"/>
    </xf>
    <xf numFmtId="0" fontId="104" fillId="41" borderId="43" xfId="713" applyFont="1" applyFill="1" applyBorder="1" applyAlignment="1">
      <alignment vertical="center"/>
    </xf>
    <xf numFmtId="0" fontId="104" fillId="41" borderId="54" xfId="713" applyFont="1" applyFill="1" applyBorder="1" applyAlignment="1">
      <alignment vertical="center"/>
    </xf>
    <xf numFmtId="0" fontId="43" fillId="40" borderId="0" xfId="713" applyFont="1" applyFill="1" applyAlignment="1">
      <alignment horizontal="center"/>
    </xf>
    <xf numFmtId="177" fontId="43" fillId="40" borderId="0" xfId="713" applyNumberFormat="1" applyFont="1" applyFill="1" applyAlignment="1">
      <alignment horizontal="center"/>
    </xf>
    <xf numFmtId="0" fontId="104" fillId="41" borderId="1" xfId="713" applyFont="1" applyFill="1" applyBorder="1" applyAlignment="1">
      <alignment horizontal="center"/>
    </xf>
    <xf numFmtId="0" fontId="104" fillId="41" borderId="44" xfId="713" applyFont="1" applyFill="1" applyBorder="1" applyAlignment="1">
      <alignment horizontal="center"/>
    </xf>
    <xf numFmtId="4" fontId="65" fillId="0" borderId="43" xfId="713" applyNumberFormat="1" applyFont="1" applyBorder="1" applyAlignment="1">
      <alignment vertical="center"/>
    </xf>
    <xf numFmtId="4" fontId="65" fillId="0" borderId="54" xfId="713" applyNumberFormat="1" applyFont="1" applyBorder="1" applyAlignment="1">
      <alignment vertical="center"/>
    </xf>
    <xf numFmtId="4" fontId="65" fillId="0" borderId="46" xfId="713" applyNumberFormat="1" applyFont="1" applyBorder="1" applyAlignment="1">
      <alignment vertical="center"/>
    </xf>
    <xf numFmtId="0" fontId="66" fillId="46" borderId="47" xfId="129" applyFont="1" applyFill="1" applyBorder="1" applyAlignment="1">
      <alignment horizontal="center" vertical="center"/>
    </xf>
    <xf numFmtId="0" fontId="66" fillId="46" borderId="53" xfId="129" applyFont="1" applyFill="1" applyBorder="1" applyAlignment="1">
      <alignment horizontal="center" vertical="center"/>
    </xf>
    <xf numFmtId="0" fontId="54" fillId="46" borderId="45" xfId="129" applyFont="1" applyFill="1" applyBorder="1" applyAlignment="1">
      <alignment horizontal="center" vertical="center"/>
    </xf>
    <xf numFmtId="0" fontId="54" fillId="46" borderId="1" xfId="129" applyFont="1" applyFill="1" applyBorder="1" applyAlignment="1">
      <alignment horizontal="center" vertical="center"/>
    </xf>
    <xf numFmtId="0" fontId="54" fillId="46" borderId="44" xfId="129" applyFont="1" applyFill="1" applyBorder="1" applyAlignment="1">
      <alignment horizontal="center" vertical="center"/>
    </xf>
    <xf numFmtId="0" fontId="35" fillId="0" borderId="42" xfId="129" applyFont="1" applyFill="1" applyBorder="1" applyAlignment="1">
      <alignment vertical="center" wrapText="1"/>
    </xf>
    <xf numFmtId="0" fontId="59" fillId="0" borderId="47" xfId="129" applyFont="1" applyFill="1" applyBorder="1" applyAlignment="1">
      <alignment vertical="center"/>
    </xf>
    <xf numFmtId="0" fontId="52" fillId="40" borderId="0" xfId="129" applyFont="1" applyFill="1" applyBorder="1" applyAlignment="1">
      <alignment horizontal="center"/>
    </xf>
    <xf numFmtId="0" fontId="105" fillId="41" borderId="49" xfId="129" applyFont="1" applyFill="1" applyBorder="1" applyAlignment="1">
      <alignment horizontal="center" vertical="center"/>
    </xf>
    <xf numFmtId="0" fontId="105" fillId="41" borderId="47" xfId="129" applyFont="1" applyFill="1" applyBorder="1" applyAlignment="1">
      <alignment horizontal="center" vertical="center"/>
    </xf>
    <xf numFmtId="0" fontId="105" fillId="41" borderId="43" xfId="129" applyFont="1" applyFill="1" applyBorder="1" applyAlignment="1">
      <alignment horizontal="center" vertical="center"/>
    </xf>
    <xf numFmtId="0" fontId="105" fillId="41" borderId="46" xfId="129" applyFont="1" applyFill="1" applyBorder="1" applyAlignment="1">
      <alignment horizontal="center" vertical="center"/>
    </xf>
    <xf numFmtId="0" fontId="105" fillId="41" borderId="43" xfId="129" applyFont="1" applyFill="1" applyBorder="1" applyAlignment="1">
      <alignment horizontal="center" vertical="center" wrapText="1"/>
    </xf>
    <xf numFmtId="0" fontId="105" fillId="41" borderId="46" xfId="129" applyFont="1" applyFill="1" applyBorder="1" applyAlignment="1">
      <alignment horizontal="center" vertical="center" wrapText="1"/>
    </xf>
    <xf numFmtId="0" fontId="105" fillId="41" borderId="45" xfId="129" applyFont="1" applyFill="1" applyBorder="1" applyAlignment="1">
      <alignment horizontal="center"/>
    </xf>
    <xf numFmtId="0" fontId="105" fillId="41" borderId="114" xfId="129" applyFont="1" applyFill="1" applyBorder="1" applyAlignment="1">
      <alignment horizontal="center"/>
    </xf>
    <xf numFmtId="0" fontId="105" fillId="41" borderId="115" xfId="129" applyFont="1" applyFill="1" applyBorder="1" applyAlignment="1">
      <alignment horizontal="center"/>
    </xf>
    <xf numFmtId="0" fontId="35" fillId="0" borderId="49" xfId="129" applyFont="1" applyFill="1" applyBorder="1" applyAlignment="1">
      <alignment vertical="center" wrapText="1"/>
    </xf>
    <xf numFmtId="0" fontId="35" fillId="0" borderId="42" xfId="129" applyFont="1" applyFill="1" applyBorder="1" applyAlignment="1">
      <alignment horizontal="left" vertical="center" wrapText="1"/>
    </xf>
    <xf numFmtId="0" fontId="54" fillId="46" borderId="45" xfId="0" applyFont="1" applyFill="1" applyBorder="1" applyAlignment="1">
      <alignment horizontal="center" vertical="center"/>
    </xf>
    <xf numFmtId="0" fontId="54" fillId="46" borderId="44" xfId="0" applyFont="1" applyFill="1" applyBorder="1" applyAlignment="1">
      <alignment horizontal="center" vertical="center"/>
    </xf>
    <xf numFmtId="0" fontId="54" fillId="46" borderId="1" xfId="0" applyFont="1" applyFill="1" applyBorder="1" applyAlignment="1">
      <alignment horizontal="center" vertical="center"/>
    </xf>
    <xf numFmtId="0" fontId="44" fillId="40" borderId="0" xfId="129" applyFont="1" applyFill="1" applyBorder="1" applyAlignment="1">
      <alignment horizontal="center" wrapText="1"/>
    </xf>
    <xf numFmtId="180" fontId="44" fillId="40" borderId="0" xfId="129" applyNumberFormat="1" applyFont="1" applyFill="1" applyBorder="1" applyAlignment="1">
      <alignment horizontal="center"/>
    </xf>
    <xf numFmtId="0" fontId="44" fillId="40" borderId="0" xfId="129" applyFont="1" applyFill="1" applyBorder="1" applyAlignment="1">
      <alignment horizontal="center"/>
    </xf>
    <xf numFmtId="0" fontId="104" fillId="41" borderId="49" xfId="129" applyFont="1" applyFill="1" applyBorder="1" applyAlignment="1">
      <alignment horizontal="left" vertical="center"/>
    </xf>
    <xf numFmtId="0" fontId="104" fillId="41" borderId="47" xfId="129" applyFont="1" applyFill="1" applyBorder="1" applyAlignment="1">
      <alignment horizontal="left" vertical="center"/>
    </xf>
    <xf numFmtId="0" fontId="104" fillId="41" borderId="43" xfId="129" applyFont="1" applyFill="1" applyBorder="1" applyAlignment="1">
      <alignment horizontal="left" vertical="center"/>
    </xf>
    <xf numFmtId="0" fontId="104" fillId="41" borderId="46" xfId="129" applyFont="1" applyFill="1" applyBorder="1" applyAlignment="1">
      <alignment horizontal="left" vertical="center"/>
    </xf>
    <xf numFmtId="0" fontId="104" fillId="41" borderId="43" xfId="129" applyFont="1" applyFill="1" applyBorder="1" applyAlignment="1">
      <alignment horizontal="center" vertical="center" wrapText="1"/>
    </xf>
    <xf numFmtId="0" fontId="104" fillId="41" borderId="46" xfId="129" applyFont="1" applyFill="1" applyBorder="1" applyAlignment="1">
      <alignment horizontal="center" vertical="center" wrapText="1"/>
    </xf>
    <xf numFmtId="0" fontId="104" fillId="41" borderId="45" xfId="129" applyFont="1" applyFill="1" applyBorder="1" applyAlignment="1">
      <alignment horizontal="center"/>
    </xf>
    <xf numFmtId="0" fontId="104" fillId="41" borderId="114" xfId="129" applyFont="1" applyFill="1" applyBorder="1" applyAlignment="1">
      <alignment horizontal="center"/>
    </xf>
    <xf numFmtId="0" fontId="104" fillId="41" borderId="115" xfId="129" applyFont="1" applyFill="1" applyBorder="1" applyAlignment="1">
      <alignment horizontal="center"/>
    </xf>
    <xf numFmtId="0" fontId="104" fillId="41" borderId="43" xfId="129" applyFont="1" applyFill="1" applyBorder="1" applyAlignment="1">
      <alignment horizontal="center" vertical="center"/>
    </xf>
    <xf numFmtId="0" fontId="104" fillId="41" borderId="46" xfId="129" applyFont="1" applyFill="1" applyBorder="1" applyAlignment="1">
      <alignment horizontal="center" vertical="center"/>
    </xf>
    <xf numFmtId="0" fontId="35" fillId="0" borderId="0" xfId="129" applyFont="1" applyFill="1" applyBorder="1" applyAlignment="1">
      <alignment vertical="center" wrapText="1"/>
    </xf>
    <xf numFmtId="0" fontId="43" fillId="40" borderId="0" xfId="129" applyFont="1" applyFill="1" applyBorder="1" applyAlignment="1">
      <alignment horizontal="center"/>
    </xf>
    <xf numFmtId="180" fontId="43" fillId="40" borderId="0" xfId="129" applyNumberFormat="1" applyFont="1" applyFill="1" applyBorder="1" applyAlignment="1">
      <alignment horizontal="center"/>
    </xf>
    <xf numFmtId="0" fontId="35" fillId="0" borderId="0" xfId="129" applyFont="1" applyFill="1" applyBorder="1" applyAlignment="1">
      <alignment horizontal="left" vertical="center" wrapText="1"/>
    </xf>
    <xf numFmtId="0" fontId="35" fillId="0" borderId="0" xfId="129" applyFont="1" applyFill="1" applyBorder="1" applyAlignment="1">
      <alignment horizontal="left"/>
    </xf>
    <xf numFmtId="180" fontId="54" fillId="0" borderId="0" xfId="129" applyNumberFormat="1" applyFont="1" applyFill="1" applyBorder="1" applyAlignment="1">
      <alignment horizontal="left"/>
    </xf>
    <xf numFmtId="180" fontId="43" fillId="40" borderId="0" xfId="205" applyNumberFormat="1" applyFont="1" applyFill="1" applyBorder="1" applyAlignment="1">
      <alignment horizontal="center" vertical="top"/>
    </xf>
    <xf numFmtId="41" fontId="3" fillId="0" borderId="0" xfId="2432" applyFont="1" applyAlignment="1">
      <alignment horizontal="left" vertical="top" wrapText="1"/>
    </xf>
    <xf numFmtId="0" fontId="98" fillId="44" borderId="43" xfId="2431" applyFont="1" applyFill="1" applyBorder="1" applyAlignment="1">
      <alignment horizontal="center" vertical="center" wrapText="1"/>
    </xf>
    <xf numFmtId="0" fontId="98" fillId="44" borderId="46" xfId="2431" applyFont="1" applyFill="1" applyBorder="1" applyAlignment="1">
      <alignment horizontal="center" vertical="center" wrapText="1"/>
    </xf>
    <xf numFmtId="0" fontId="98" fillId="44" borderId="45" xfId="2431" applyFont="1" applyFill="1" applyBorder="1" applyAlignment="1">
      <alignment horizontal="center" wrapText="1"/>
    </xf>
    <xf numFmtId="0" fontId="98" fillId="44" borderId="44" xfId="2431" applyFont="1" applyFill="1" applyBorder="1" applyAlignment="1">
      <alignment horizontal="center" wrapText="1"/>
    </xf>
    <xf numFmtId="0" fontId="98" fillId="44" borderId="47" xfId="2431" applyFont="1" applyFill="1" applyBorder="1" applyAlignment="1">
      <alignment horizontal="center" wrapText="1"/>
    </xf>
    <xf numFmtId="0" fontId="98" fillId="44" borderId="53" xfId="2431" applyFont="1" applyFill="1" applyBorder="1" applyAlignment="1">
      <alignment horizontal="center" wrapText="1"/>
    </xf>
    <xf numFmtId="0" fontId="141" fillId="39" borderId="0" xfId="2431" applyFont="1" applyFill="1" applyAlignment="1">
      <alignment horizontal="center" wrapText="1"/>
    </xf>
    <xf numFmtId="0" fontId="142" fillId="0" borderId="0" xfId="2431" applyFont="1" applyAlignment="1">
      <alignment wrapText="1"/>
    </xf>
    <xf numFmtId="0" fontId="121" fillId="39" borderId="0" xfId="2431" applyFont="1" applyFill="1" applyAlignment="1">
      <alignment horizontal="center" wrapText="1"/>
    </xf>
    <xf numFmtId="0" fontId="3" fillId="0" borderId="0" xfId="2431" applyAlignment="1">
      <alignment wrapText="1"/>
    </xf>
    <xf numFmtId="0" fontId="98" fillId="44" borderId="1" xfId="2431" applyFont="1" applyFill="1" applyBorder="1" applyAlignment="1">
      <alignment horizontal="center" wrapText="1"/>
    </xf>
    <xf numFmtId="0" fontId="98" fillId="44" borderId="48" xfId="2431" applyFont="1" applyFill="1" applyBorder="1" applyAlignment="1">
      <alignment horizontal="center" wrapText="1"/>
    </xf>
    <xf numFmtId="0" fontId="3" fillId="0" borderId="0" xfId="2431" applyAlignment="1">
      <alignment horizontal="left" wrapText="1"/>
    </xf>
    <xf numFmtId="0" fontId="135" fillId="39" borderId="0" xfId="2431" applyFont="1" applyFill="1" applyAlignment="1">
      <alignment horizontal="center" wrapText="1"/>
    </xf>
    <xf numFmtId="0" fontId="136" fillId="0" borderId="0" xfId="2431" applyFont="1" applyAlignment="1">
      <alignment wrapText="1"/>
    </xf>
    <xf numFmtId="0" fontId="59" fillId="46" borderId="45" xfId="1174" applyFont="1" applyFill="1" applyBorder="1" applyAlignment="1">
      <alignment horizontal="center" vertical="center"/>
    </xf>
    <xf numFmtId="0" fontId="59" fillId="46" borderId="1" xfId="1174" applyFont="1" applyFill="1" applyBorder="1" applyAlignment="1">
      <alignment horizontal="center" vertical="center"/>
    </xf>
    <xf numFmtId="0" fontId="52" fillId="40" borderId="0" xfId="1174" applyFont="1" applyFill="1" applyBorder="1" applyAlignment="1">
      <alignment horizontal="center"/>
    </xf>
    <xf numFmtId="180" fontId="52" fillId="40" borderId="0" xfId="1174" applyNumberFormat="1" applyFont="1" applyFill="1" applyBorder="1" applyAlignment="1">
      <alignment horizontal="center"/>
    </xf>
    <xf numFmtId="0" fontId="35" fillId="0" borderId="43" xfId="1174" applyFont="1" applyFill="1" applyBorder="1" applyAlignment="1">
      <alignment vertical="center" wrapText="1"/>
    </xf>
    <xf numFmtId="0" fontId="35" fillId="0" borderId="46" xfId="1174" applyFont="1" applyFill="1" applyBorder="1" applyAlignment="1">
      <alignment vertical="center" wrapText="1"/>
    </xf>
    <xf numFmtId="0" fontId="35" fillId="0" borderId="54" xfId="1174" applyFont="1" applyFill="1" applyBorder="1" applyAlignment="1">
      <alignment vertical="center" wrapText="1"/>
    </xf>
    <xf numFmtId="0" fontId="35" fillId="0" borderId="120" xfId="1174" applyFont="1" applyFill="1" applyBorder="1" applyAlignment="1">
      <alignment vertical="center" wrapText="1"/>
    </xf>
    <xf numFmtId="0" fontId="35" fillId="0" borderId="121" xfId="1174" applyFont="1" applyFill="1" applyBorder="1" applyAlignment="1">
      <alignment vertical="center" wrapText="1"/>
    </xf>
    <xf numFmtId="0" fontId="35" fillId="0" borderId="122" xfId="1174" applyFont="1" applyFill="1" applyBorder="1" applyAlignment="1">
      <alignment vertical="center" wrapText="1"/>
    </xf>
    <xf numFmtId="0" fontId="35" fillId="0" borderId="72" xfId="1174" applyFont="1" applyFill="1" applyBorder="1" applyAlignment="1">
      <alignment horizontal="left" vertical="center" wrapText="1"/>
    </xf>
    <xf numFmtId="0" fontId="35" fillId="0" borderId="113" xfId="1174" applyFont="1" applyFill="1" applyBorder="1" applyAlignment="1">
      <alignment horizontal="left" vertical="center" wrapText="1"/>
    </xf>
    <xf numFmtId="0" fontId="35" fillId="0" borderId="73" xfId="1174" applyFont="1" applyFill="1" applyBorder="1" applyAlignment="1">
      <alignment horizontal="left" vertical="center" wrapText="1"/>
    </xf>
    <xf numFmtId="0" fontId="54" fillId="46" borderId="45" xfId="1174" applyFont="1" applyFill="1" applyBorder="1" applyAlignment="1">
      <alignment horizontal="center" vertical="center"/>
    </xf>
    <xf numFmtId="0" fontId="54" fillId="46" borderId="44" xfId="1174" applyFont="1" applyFill="1" applyBorder="1" applyAlignment="1">
      <alignment horizontal="center" vertical="center"/>
    </xf>
    <xf numFmtId="180" fontId="44" fillId="40" borderId="0" xfId="205" applyNumberFormat="1" applyFont="1" applyFill="1" applyBorder="1" applyAlignment="1">
      <alignment horizontal="center"/>
    </xf>
    <xf numFmtId="0" fontId="44" fillId="40" borderId="0" xfId="205" applyFont="1" applyFill="1" applyBorder="1" applyAlignment="1">
      <alignment horizontal="center"/>
    </xf>
    <xf numFmtId="0" fontId="35" fillId="0" borderId="74" xfId="205" applyFont="1" applyFill="1" applyBorder="1" applyAlignment="1">
      <alignment vertical="center" wrapText="1"/>
    </xf>
    <xf numFmtId="0" fontId="35" fillId="0" borderId="75" xfId="205" applyFont="1" applyFill="1" applyBorder="1" applyAlignment="1">
      <alignment vertical="center" wrapText="1"/>
    </xf>
    <xf numFmtId="0" fontId="35" fillId="0" borderId="15" xfId="205" applyFont="1" applyFill="1" applyBorder="1" applyAlignment="1">
      <alignment vertical="center" wrapText="1"/>
    </xf>
    <xf numFmtId="0" fontId="35" fillId="40" borderId="75" xfId="205" applyFont="1" applyFill="1" applyBorder="1" applyAlignment="1">
      <alignment horizontal="center" vertical="center" wrapText="1"/>
    </xf>
    <xf numFmtId="0" fontId="35" fillId="0" borderId="74" xfId="205" applyFont="1" applyFill="1" applyBorder="1" applyAlignment="1">
      <alignment horizontal="left" vertical="center" wrapText="1"/>
    </xf>
    <xf numFmtId="0" fontId="35" fillId="0" borderId="15" xfId="205" applyFont="1" applyFill="1" applyBorder="1" applyAlignment="1">
      <alignment horizontal="left" vertical="center" wrapText="1"/>
    </xf>
    <xf numFmtId="0" fontId="35" fillId="0" borderId="75" xfId="205" applyFont="1" applyFill="1" applyBorder="1" applyAlignment="1">
      <alignment horizontal="left" vertical="center" wrapText="1"/>
    </xf>
    <xf numFmtId="0" fontId="35" fillId="0" borderId="0" xfId="205" applyFont="1" applyFill="1" applyBorder="1" applyAlignment="1">
      <alignment vertical="center" wrapText="1"/>
    </xf>
    <xf numFmtId="0" fontId="35" fillId="0" borderId="22" xfId="205" applyFont="1" applyFill="1" applyBorder="1" applyAlignment="1">
      <alignment vertical="center" wrapText="1"/>
    </xf>
    <xf numFmtId="0" fontId="35" fillId="0" borderId="2" xfId="205" applyFont="1" applyFill="1" applyBorder="1" applyAlignment="1">
      <alignment vertical="center" wrapText="1"/>
    </xf>
    <xf numFmtId="0" fontId="35" fillId="0" borderId="23" xfId="205" applyFont="1" applyFill="1" applyBorder="1" applyAlignment="1">
      <alignment vertical="center" wrapText="1"/>
    </xf>
    <xf numFmtId="0" fontId="35" fillId="0" borderId="22" xfId="129" applyFont="1" applyFill="1" applyBorder="1" applyAlignment="1">
      <alignment horizontal="left" vertical="center" wrapText="1"/>
    </xf>
    <xf numFmtId="0" fontId="35" fillId="0" borderId="78" xfId="205" applyFont="1" applyFill="1" applyBorder="1" applyAlignment="1">
      <alignment horizontal="left" vertical="center" wrapText="1"/>
    </xf>
    <xf numFmtId="0" fontId="35" fillId="0" borderId="79" xfId="205" applyFont="1" applyFill="1" applyBorder="1" applyAlignment="1">
      <alignment horizontal="left" vertical="center" wrapText="1"/>
    </xf>
    <xf numFmtId="0" fontId="35" fillId="0" borderId="80" xfId="205" applyFont="1" applyFill="1" applyBorder="1" applyAlignment="1">
      <alignment horizontal="left" vertical="center" wrapText="1"/>
    </xf>
    <xf numFmtId="0" fontId="110" fillId="41" borderId="6" xfId="129" applyFont="1" applyFill="1" applyBorder="1" applyAlignment="1">
      <alignment horizontal="left" vertical="center" wrapText="1"/>
    </xf>
    <xf numFmtId="0" fontId="110" fillId="41" borderId="6" xfId="129" applyFont="1" applyFill="1" applyBorder="1" applyAlignment="1">
      <alignment horizontal="center" vertical="center" wrapText="1"/>
    </xf>
    <xf numFmtId="0" fontId="110" fillId="41" borderId="32" xfId="129" applyFont="1" applyFill="1" applyBorder="1" applyAlignment="1">
      <alignment horizontal="center"/>
    </xf>
    <xf numFmtId="0" fontId="143" fillId="46" borderId="22" xfId="129" applyFont="1" applyFill="1" applyBorder="1" applyAlignment="1">
      <alignment horizontal="center" vertical="center"/>
    </xf>
    <xf numFmtId="3" fontId="0" fillId="0" borderId="78" xfId="0" applyNumberFormat="1" applyFont="1" applyFill="1" applyBorder="1" applyAlignment="1">
      <alignment horizontal="right" vertical="center"/>
    </xf>
    <xf numFmtId="3" fontId="0" fillId="0" borderId="80" xfId="0" applyNumberFormat="1" applyFont="1" applyFill="1" applyBorder="1" applyAlignment="1">
      <alignment horizontal="right" vertical="center"/>
    </xf>
    <xf numFmtId="0" fontId="7" fillId="0" borderId="74" xfId="129" applyFont="1" applyBorder="1" applyAlignment="1">
      <alignment horizontal="left" vertical="center" wrapText="1"/>
    </xf>
    <xf numFmtId="0" fontId="81" fillId="0" borderId="75" xfId="129" applyFont="1" applyBorder="1" applyAlignment="1">
      <alignment horizontal="left" vertical="center" wrapText="1"/>
    </xf>
    <xf numFmtId="0" fontId="7" fillId="0" borderId="74" xfId="129" applyFont="1" applyBorder="1" applyAlignment="1">
      <alignment horizontal="left" vertical="center"/>
    </xf>
    <xf numFmtId="0" fontId="81" fillId="0" borderId="75" xfId="129" applyFont="1" applyBorder="1" applyAlignment="1">
      <alignment horizontal="left" vertical="center"/>
    </xf>
    <xf numFmtId="0" fontId="7" fillId="0" borderId="74" xfId="129" applyFont="1" applyBorder="1" applyAlignment="1">
      <alignment vertical="center" wrapText="1"/>
    </xf>
    <xf numFmtId="0" fontId="81" fillId="0" borderId="15" xfId="129" applyFont="1" applyBorder="1" applyAlignment="1">
      <alignment vertical="center" wrapText="1"/>
    </xf>
    <xf numFmtId="0" fontId="34" fillId="46" borderId="50" xfId="129" applyFont="1" applyFill="1" applyBorder="1" applyAlignment="1">
      <alignment horizontal="center" vertical="center"/>
    </xf>
    <xf numFmtId="0" fontId="34" fillId="46" borderId="0" xfId="129" applyFont="1" applyFill="1" applyBorder="1" applyAlignment="1">
      <alignment horizontal="center" vertical="center"/>
    </xf>
    <xf numFmtId="0" fontId="34" fillId="46" borderId="45" xfId="129" applyFont="1" applyFill="1" applyBorder="1" applyAlignment="1">
      <alignment horizontal="center" vertical="center"/>
    </xf>
    <xf numFmtId="0" fontId="34" fillId="46" borderId="1" xfId="129" applyFont="1" applyFill="1" applyBorder="1" applyAlignment="1">
      <alignment horizontal="center" vertical="center"/>
    </xf>
    <xf numFmtId="0" fontId="81" fillId="0" borderId="74" xfId="129" applyFont="1" applyFill="1" applyBorder="1" applyAlignment="1">
      <alignment horizontal="left" vertical="center"/>
    </xf>
    <xf numFmtId="0" fontId="81" fillId="0" borderId="15" xfId="129" applyFont="1" applyFill="1" applyBorder="1" applyAlignment="1">
      <alignment horizontal="left" vertical="center"/>
    </xf>
    <xf numFmtId="0" fontId="81" fillId="0" borderId="75" xfId="129" applyFont="1" applyFill="1" applyBorder="1" applyAlignment="1">
      <alignment horizontal="left" vertical="center"/>
    </xf>
    <xf numFmtId="0" fontId="81" fillId="0" borderId="74" xfId="129" applyFont="1" applyBorder="1" applyAlignment="1">
      <alignment horizontal="left" vertical="center"/>
    </xf>
    <xf numFmtId="0" fontId="54" fillId="53" borderId="0" xfId="129" applyFont="1" applyFill="1" applyBorder="1" applyAlignment="1">
      <alignment horizontal="center" vertical="center"/>
    </xf>
    <xf numFmtId="0" fontId="143" fillId="46" borderId="0" xfId="129" applyFont="1" applyFill="1" applyBorder="1" applyAlignment="1">
      <alignment horizontal="center" vertical="center"/>
    </xf>
    <xf numFmtId="0" fontId="48" fillId="44" borderId="0" xfId="0" applyFont="1" applyFill="1" applyAlignment="1">
      <alignment horizontal="center"/>
    </xf>
    <xf numFmtId="0" fontId="79" fillId="39" borderId="0" xfId="205" applyFont="1" applyFill="1" applyAlignment="1">
      <alignment horizontal="center" vertical="center" wrapText="1"/>
    </xf>
    <xf numFmtId="0" fontId="79" fillId="39" borderId="0" xfId="205" applyFont="1" applyFill="1" applyAlignment="1">
      <alignment horizontal="center"/>
    </xf>
    <xf numFmtId="0" fontId="80" fillId="39" borderId="0" xfId="205" applyFont="1" applyFill="1" applyAlignment="1">
      <alignment horizontal="center"/>
    </xf>
    <xf numFmtId="0" fontId="48" fillId="44" borderId="0" xfId="206" applyFont="1" applyFill="1" applyBorder="1" applyAlignment="1">
      <alignment horizontal="center" vertical="center"/>
    </xf>
    <xf numFmtId="0" fontId="48" fillId="44" borderId="0" xfId="206" applyFont="1" applyFill="1" applyBorder="1" applyAlignment="1">
      <alignment horizontal="center" vertical="center" wrapText="1"/>
    </xf>
    <xf numFmtId="0" fontId="60" fillId="0" borderId="0" xfId="245" applyFont="1" applyFill="1" applyAlignment="1">
      <alignment horizontal="left" vertical="top"/>
    </xf>
    <xf numFmtId="0" fontId="75" fillId="40" borderId="0" xfId="245" applyFont="1" applyFill="1" applyBorder="1" applyAlignment="1">
      <alignment horizontal="center"/>
    </xf>
    <xf numFmtId="170" fontId="43" fillId="40" borderId="0" xfId="245" applyNumberFormat="1" applyFont="1" applyFill="1" applyBorder="1" applyAlignment="1">
      <alignment horizontal="center" vertical="center"/>
    </xf>
    <xf numFmtId="0" fontId="43" fillId="40" borderId="0" xfId="245" applyFont="1" applyFill="1" applyBorder="1" applyAlignment="1">
      <alignment horizontal="center"/>
    </xf>
    <xf numFmtId="0" fontId="69" fillId="40" borderId="0" xfId="245" applyFont="1" applyFill="1" applyAlignment="1">
      <alignment horizontal="center" vertical="top" wrapText="1"/>
    </xf>
    <xf numFmtId="2" fontId="60" fillId="0" borderId="0" xfId="245" applyNumberFormat="1" applyFont="1" applyFill="1" applyAlignment="1">
      <alignment horizontal="left" vertical="top"/>
    </xf>
    <xf numFmtId="170" fontId="43" fillId="40" borderId="0" xfId="129" applyNumberFormat="1" applyFont="1" applyFill="1" applyBorder="1" applyAlignment="1">
      <alignment horizontal="center"/>
    </xf>
    <xf numFmtId="0" fontId="62" fillId="40" borderId="0" xfId="129" applyFont="1" applyFill="1" applyBorder="1" applyAlignment="1">
      <alignment horizontal="center"/>
    </xf>
    <xf numFmtId="0" fontId="44" fillId="40" borderId="0" xfId="0" applyFont="1" applyFill="1" applyBorder="1" applyAlignment="1">
      <alignment horizontal="center"/>
    </xf>
    <xf numFmtId="170" fontId="44" fillId="40" borderId="0" xfId="0" applyNumberFormat="1" applyFont="1" applyFill="1" applyBorder="1" applyAlignment="1">
      <alignment horizontal="center"/>
    </xf>
    <xf numFmtId="0" fontId="99" fillId="40" borderId="0" xfId="0" applyFont="1" applyFill="1" applyBorder="1" applyAlignment="1">
      <alignment horizontal="center"/>
    </xf>
    <xf numFmtId="170" fontId="99" fillId="40" borderId="0" xfId="0" applyNumberFormat="1" applyFont="1" applyFill="1" applyBorder="1" applyAlignment="1">
      <alignment horizontal="center"/>
    </xf>
    <xf numFmtId="170" fontId="43" fillId="40" borderId="0" xfId="245" applyNumberFormat="1" applyFont="1" applyFill="1" applyBorder="1" applyAlignment="1">
      <alignment horizontal="center"/>
    </xf>
    <xf numFmtId="0" fontId="52" fillId="40" borderId="0" xfId="205" applyFont="1" applyFill="1" applyBorder="1" applyAlignment="1">
      <alignment horizontal="center"/>
    </xf>
    <xf numFmtId="0" fontId="52" fillId="40" borderId="0" xfId="205" applyFont="1" applyFill="1" applyAlignment="1">
      <alignment horizontal="center"/>
    </xf>
    <xf numFmtId="0" fontId="52" fillId="40" borderId="0" xfId="0" applyFont="1" applyFill="1" applyBorder="1" applyAlignment="1">
      <alignment horizontal="center"/>
    </xf>
    <xf numFmtId="0" fontId="113" fillId="44" borderId="45" xfId="0" applyFont="1" applyFill="1" applyBorder="1" applyAlignment="1">
      <alignment wrapText="1"/>
    </xf>
    <xf numFmtId="0" fontId="113" fillId="44" borderId="1" xfId="0" applyFont="1" applyFill="1" applyBorder="1" applyAlignment="1">
      <alignment wrapText="1"/>
    </xf>
    <xf numFmtId="0" fontId="54" fillId="43" borderId="45" xfId="0" applyFont="1" applyFill="1" applyBorder="1" applyAlignment="1">
      <alignment vertical="center"/>
    </xf>
    <xf numFmtId="0" fontId="54" fillId="43" borderId="1" xfId="0" applyFont="1" applyFill="1" applyBorder="1" applyAlignment="1">
      <alignment vertical="center"/>
    </xf>
    <xf numFmtId="0" fontId="54" fillId="43" borderId="44" xfId="0" applyFont="1" applyFill="1" applyBorder="1" applyAlignment="1">
      <alignment vertical="center"/>
    </xf>
  </cellXfs>
  <cellStyles count="4788">
    <cellStyle name="20% - Énfasis1" xfId="1"/>
    <cellStyle name="20% - Énfasis1 10" xfId="714"/>
    <cellStyle name="20% - Énfasis1 10 2" xfId="1802"/>
    <cellStyle name="20% - Énfasis1 10 2 2" xfId="4112"/>
    <cellStyle name="20% - Énfasis1 10 3" xfId="3057"/>
    <cellStyle name="20% - Énfasis1 11" xfId="823"/>
    <cellStyle name="20% - Énfasis1 11 2" xfId="1911"/>
    <cellStyle name="20% - Énfasis1 11 2 2" xfId="4221"/>
    <cellStyle name="20% - Énfasis1 11 3" xfId="3166"/>
    <cellStyle name="20% - Énfasis1 12" xfId="901"/>
    <cellStyle name="20% - Énfasis1 12 2" xfId="1986"/>
    <cellStyle name="20% - Énfasis1 12 2 2" xfId="4296"/>
    <cellStyle name="20% - Énfasis1 12 3" xfId="3241"/>
    <cellStyle name="20% - Énfasis1 13" xfId="949"/>
    <cellStyle name="20% - Énfasis1 13 2" xfId="2035"/>
    <cellStyle name="20% - Énfasis1 13 2 2" xfId="4344"/>
    <cellStyle name="20% - Énfasis1 13 3" xfId="3289"/>
    <cellStyle name="20% - Énfasis1 14" xfId="1023"/>
    <cellStyle name="20% - Énfasis1 14 2" xfId="2109"/>
    <cellStyle name="20% - Énfasis1 14 2 2" xfId="4418"/>
    <cellStyle name="20% - Énfasis1 14 3" xfId="3363"/>
    <cellStyle name="20% - Énfasis1 15" xfId="1091"/>
    <cellStyle name="20% - Énfasis1 15 2" xfId="2176"/>
    <cellStyle name="20% - Énfasis1 15 2 2" xfId="4485"/>
    <cellStyle name="20% - Énfasis1 15 3" xfId="3428"/>
    <cellStyle name="20% - Énfasis1 16" xfId="1124"/>
    <cellStyle name="20% - Énfasis1 16 2" xfId="2209"/>
    <cellStyle name="20% - Énfasis1 16 2 2" xfId="4518"/>
    <cellStyle name="20% - Énfasis1 16 3" xfId="3461"/>
    <cellStyle name="20% - Énfasis1 17" xfId="1145"/>
    <cellStyle name="20% - Énfasis1 17 2" xfId="2230"/>
    <cellStyle name="20% - Énfasis1 17 2 2" xfId="4539"/>
    <cellStyle name="20% - Énfasis1 17 3" xfId="3482"/>
    <cellStyle name="20% - Énfasis1 18" xfId="1178"/>
    <cellStyle name="20% - Énfasis1 18 2" xfId="2263"/>
    <cellStyle name="20% - Énfasis1 18 2 2" xfId="4572"/>
    <cellStyle name="20% - Énfasis1 18 3" xfId="3515"/>
    <cellStyle name="20% - Énfasis1 19" xfId="1198"/>
    <cellStyle name="20% - Énfasis1 19 2" xfId="3535"/>
    <cellStyle name="20% - Énfasis1 2" xfId="353"/>
    <cellStyle name="20% - Énfasis1 2 2" xfId="631"/>
    <cellStyle name="20% - Énfasis1 2 2 2" xfId="1728"/>
    <cellStyle name="20% - Énfasis1 2 2 2 2" xfId="4038"/>
    <cellStyle name="20% - Énfasis1 2 2 3" xfId="2983"/>
    <cellStyle name="20% - Énfasis1 2 3" xfId="1468"/>
    <cellStyle name="20% - Énfasis1 2 3 2" xfId="3778"/>
    <cellStyle name="20% - Énfasis1 2 4" xfId="2495"/>
    <cellStyle name="20% - Énfasis1 20" xfId="1220"/>
    <cellStyle name="20% - Énfasis1 20 2" xfId="3556"/>
    <cellStyle name="20% - Énfasis1 21" xfId="2317"/>
    <cellStyle name="20% - Énfasis1 21 2" xfId="4620"/>
    <cellStyle name="20% - Énfasis1 22" xfId="2353"/>
    <cellStyle name="20% - Énfasis1 22 2" xfId="4656"/>
    <cellStyle name="20% - Énfasis1 23" xfId="2368"/>
    <cellStyle name="20% - Énfasis1 23 2" xfId="4671"/>
    <cellStyle name="20% - Énfasis1 24" xfId="2415"/>
    <cellStyle name="20% - Énfasis1 24 2" xfId="4718"/>
    <cellStyle name="20% - Énfasis1 25" xfId="2434"/>
    <cellStyle name="20% - Énfasis1 25 2" xfId="4737"/>
    <cellStyle name="20% - Énfasis1 26" xfId="2466"/>
    <cellStyle name="20% - Énfasis1 26 2" xfId="4768"/>
    <cellStyle name="20% - Énfasis1 3" xfId="390"/>
    <cellStyle name="20% - Énfasis1 3 2" xfId="1505"/>
    <cellStyle name="20% - Énfasis1 3 2 2" xfId="3815"/>
    <cellStyle name="20% - Énfasis1 3 3" xfId="2754"/>
    <cellStyle name="20% - Énfasis1 4" xfId="409"/>
    <cellStyle name="20% - Énfasis1 4 2" xfId="1524"/>
    <cellStyle name="20% - Énfasis1 4 2 2" xfId="3834"/>
    <cellStyle name="20% - Énfasis1 4 3" xfId="2773"/>
    <cellStyle name="20% - Énfasis1 5" xfId="425"/>
    <cellStyle name="20% - Énfasis1 5 2" xfId="1538"/>
    <cellStyle name="20% - Énfasis1 5 2 2" xfId="3848"/>
    <cellStyle name="20% - Énfasis1 5 3" xfId="2787"/>
    <cellStyle name="20% - Énfasis1 6" xfId="442"/>
    <cellStyle name="20% - Énfasis1 6 2" xfId="1555"/>
    <cellStyle name="20% - Énfasis1 6 2 2" xfId="3865"/>
    <cellStyle name="20% - Énfasis1 6 3" xfId="2804"/>
    <cellStyle name="20% - Énfasis1 7" xfId="462"/>
    <cellStyle name="20% - Énfasis1 7 2" xfId="1575"/>
    <cellStyle name="20% - Énfasis1 7 2 2" xfId="3885"/>
    <cellStyle name="20% - Énfasis1 7 3" xfId="2824"/>
    <cellStyle name="20% - Énfasis1 8" xfId="477"/>
    <cellStyle name="20% - Énfasis1 8 2" xfId="1590"/>
    <cellStyle name="20% - Énfasis1 8 2 2" xfId="3900"/>
    <cellStyle name="20% - Énfasis1 8 3" xfId="2839"/>
    <cellStyle name="20% - Énfasis1 9" xfId="556"/>
    <cellStyle name="20% - Énfasis1 9 2" xfId="1668"/>
    <cellStyle name="20% - Énfasis1 9 2 2" xfId="3978"/>
    <cellStyle name="20% - Énfasis1 9 3" xfId="2917"/>
    <cellStyle name="20% - Énfasis2" xfId="2"/>
    <cellStyle name="20% - Énfasis2 10" xfId="715"/>
    <cellStyle name="20% - Énfasis2 10 2" xfId="1803"/>
    <cellStyle name="20% - Énfasis2 10 2 2" xfId="4113"/>
    <cellStyle name="20% - Énfasis2 10 3" xfId="3058"/>
    <cellStyle name="20% - Énfasis2 11" xfId="824"/>
    <cellStyle name="20% - Énfasis2 11 2" xfId="1912"/>
    <cellStyle name="20% - Énfasis2 11 2 2" xfId="4222"/>
    <cellStyle name="20% - Énfasis2 11 3" xfId="3167"/>
    <cellStyle name="20% - Énfasis2 12" xfId="902"/>
    <cellStyle name="20% - Énfasis2 12 2" xfId="1987"/>
    <cellStyle name="20% - Énfasis2 12 2 2" xfId="4297"/>
    <cellStyle name="20% - Énfasis2 12 3" xfId="3242"/>
    <cellStyle name="20% - Énfasis2 13" xfId="950"/>
    <cellStyle name="20% - Énfasis2 13 2" xfId="2036"/>
    <cellStyle name="20% - Énfasis2 13 2 2" xfId="4345"/>
    <cellStyle name="20% - Énfasis2 13 3" xfId="3290"/>
    <cellStyle name="20% - Énfasis2 14" xfId="1024"/>
    <cellStyle name="20% - Énfasis2 14 2" xfId="2110"/>
    <cellStyle name="20% - Énfasis2 14 2 2" xfId="4419"/>
    <cellStyle name="20% - Énfasis2 14 3" xfId="3364"/>
    <cellStyle name="20% - Énfasis2 15" xfId="1092"/>
    <cellStyle name="20% - Énfasis2 15 2" xfId="2177"/>
    <cellStyle name="20% - Énfasis2 15 2 2" xfId="4486"/>
    <cellStyle name="20% - Énfasis2 15 3" xfId="3429"/>
    <cellStyle name="20% - Énfasis2 16" xfId="1125"/>
    <cellStyle name="20% - Énfasis2 16 2" xfId="2210"/>
    <cellStyle name="20% - Énfasis2 16 2 2" xfId="4519"/>
    <cellStyle name="20% - Énfasis2 16 3" xfId="3462"/>
    <cellStyle name="20% - Énfasis2 17" xfId="1146"/>
    <cellStyle name="20% - Énfasis2 17 2" xfId="2231"/>
    <cellStyle name="20% - Énfasis2 17 2 2" xfId="4540"/>
    <cellStyle name="20% - Énfasis2 17 3" xfId="3483"/>
    <cellStyle name="20% - Énfasis2 18" xfId="1179"/>
    <cellStyle name="20% - Énfasis2 18 2" xfId="2264"/>
    <cellStyle name="20% - Énfasis2 18 2 2" xfId="4573"/>
    <cellStyle name="20% - Énfasis2 18 3" xfId="3516"/>
    <cellStyle name="20% - Énfasis2 19" xfId="1199"/>
    <cellStyle name="20% - Énfasis2 19 2" xfId="3536"/>
    <cellStyle name="20% - Énfasis2 2" xfId="354"/>
    <cellStyle name="20% - Énfasis2 2 2" xfId="627"/>
    <cellStyle name="20% - Énfasis2 2 2 2" xfId="1725"/>
    <cellStyle name="20% - Énfasis2 2 2 2 2" xfId="4035"/>
    <cellStyle name="20% - Énfasis2 2 2 3" xfId="2980"/>
    <cellStyle name="20% - Énfasis2 2 3" xfId="1469"/>
    <cellStyle name="20% - Énfasis2 2 3 2" xfId="3779"/>
    <cellStyle name="20% - Énfasis2 2 4" xfId="2496"/>
    <cellStyle name="20% - Énfasis2 20" xfId="1221"/>
    <cellStyle name="20% - Énfasis2 20 2" xfId="3557"/>
    <cellStyle name="20% - Énfasis2 21" xfId="2318"/>
    <cellStyle name="20% - Énfasis2 21 2" xfId="4621"/>
    <cellStyle name="20% - Énfasis2 22" xfId="2354"/>
    <cellStyle name="20% - Énfasis2 22 2" xfId="4657"/>
    <cellStyle name="20% - Énfasis2 23" xfId="2369"/>
    <cellStyle name="20% - Énfasis2 23 2" xfId="4672"/>
    <cellStyle name="20% - Énfasis2 24" xfId="2416"/>
    <cellStyle name="20% - Énfasis2 24 2" xfId="4719"/>
    <cellStyle name="20% - Énfasis2 25" xfId="2435"/>
    <cellStyle name="20% - Énfasis2 25 2" xfId="4738"/>
    <cellStyle name="20% - Énfasis2 26" xfId="2467"/>
    <cellStyle name="20% - Énfasis2 26 2" xfId="4769"/>
    <cellStyle name="20% - Énfasis2 3" xfId="391"/>
    <cellStyle name="20% - Énfasis2 3 2" xfId="1506"/>
    <cellStyle name="20% - Énfasis2 3 2 2" xfId="3816"/>
    <cellStyle name="20% - Énfasis2 3 3" xfId="2755"/>
    <cellStyle name="20% - Énfasis2 4" xfId="410"/>
    <cellStyle name="20% - Énfasis2 4 2" xfId="1525"/>
    <cellStyle name="20% - Énfasis2 4 2 2" xfId="3835"/>
    <cellStyle name="20% - Énfasis2 4 3" xfId="2774"/>
    <cellStyle name="20% - Énfasis2 5" xfId="426"/>
    <cellStyle name="20% - Énfasis2 5 2" xfId="1539"/>
    <cellStyle name="20% - Énfasis2 5 2 2" xfId="3849"/>
    <cellStyle name="20% - Énfasis2 5 3" xfId="2788"/>
    <cellStyle name="20% - Énfasis2 6" xfId="443"/>
    <cellStyle name="20% - Énfasis2 6 2" xfId="1556"/>
    <cellStyle name="20% - Énfasis2 6 2 2" xfId="3866"/>
    <cellStyle name="20% - Énfasis2 6 3" xfId="2805"/>
    <cellStyle name="20% - Énfasis2 7" xfId="463"/>
    <cellStyle name="20% - Énfasis2 7 2" xfId="1576"/>
    <cellStyle name="20% - Énfasis2 7 2 2" xfId="3886"/>
    <cellStyle name="20% - Énfasis2 7 3" xfId="2825"/>
    <cellStyle name="20% - Énfasis2 8" xfId="478"/>
    <cellStyle name="20% - Énfasis2 8 2" xfId="1591"/>
    <cellStyle name="20% - Énfasis2 8 2 2" xfId="3901"/>
    <cellStyle name="20% - Énfasis2 8 3" xfId="2840"/>
    <cellStyle name="20% - Énfasis2 9" xfId="557"/>
    <cellStyle name="20% - Énfasis2 9 2" xfId="1669"/>
    <cellStyle name="20% - Énfasis2 9 2 2" xfId="3979"/>
    <cellStyle name="20% - Énfasis2 9 3" xfId="2918"/>
    <cellStyle name="20% - Énfasis3" xfId="3"/>
    <cellStyle name="20% - Énfasis3 10" xfId="716"/>
    <cellStyle name="20% - Énfasis3 10 2" xfId="1804"/>
    <cellStyle name="20% - Énfasis3 10 2 2" xfId="4114"/>
    <cellStyle name="20% - Énfasis3 10 3" xfId="3059"/>
    <cellStyle name="20% - Énfasis3 11" xfId="825"/>
    <cellStyle name="20% - Énfasis3 11 2" xfId="1913"/>
    <cellStyle name="20% - Énfasis3 11 2 2" xfId="4223"/>
    <cellStyle name="20% - Énfasis3 11 3" xfId="3168"/>
    <cellStyle name="20% - Énfasis3 12" xfId="903"/>
    <cellStyle name="20% - Énfasis3 12 2" xfId="1988"/>
    <cellStyle name="20% - Énfasis3 12 2 2" xfId="4298"/>
    <cellStyle name="20% - Énfasis3 12 3" xfId="3243"/>
    <cellStyle name="20% - Énfasis3 13" xfId="951"/>
    <cellStyle name="20% - Énfasis3 13 2" xfId="2037"/>
    <cellStyle name="20% - Énfasis3 13 2 2" xfId="4346"/>
    <cellStyle name="20% - Énfasis3 13 3" xfId="3291"/>
    <cellStyle name="20% - Énfasis3 14" xfId="1025"/>
    <cellStyle name="20% - Énfasis3 14 2" xfId="2111"/>
    <cellStyle name="20% - Énfasis3 14 2 2" xfId="4420"/>
    <cellStyle name="20% - Énfasis3 14 3" xfId="3365"/>
    <cellStyle name="20% - Énfasis3 15" xfId="1093"/>
    <cellStyle name="20% - Énfasis3 15 2" xfId="2178"/>
    <cellStyle name="20% - Énfasis3 15 2 2" xfId="4487"/>
    <cellStyle name="20% - Énfasis3 15 3" xfId="3430"/>
    <cellStyle name="20% - Énfasis3 16" xfId="1126"/>
    <cellStyle name="20% - Énfasis3 16 2" xfId="2211"/>
    <cellStyle name="20% - Énfasis3 16 2 2" xfId="4520"/>
    <cellStyle name="20% - Énfasis3 16 3" xfId="3463"/>
    <cellStyle name="20% - Énfasis3 17" xfId="1147"/>
    <cellStyle name="20% - Énfasis3 17 2" xfId="2232"/>
    <cellStyle name="20% - Énfasis3 17 2 2" xfId="4541"/>
    <cellStyle name="20% - Énfasis3 17 3" xfId="3484"/>
    <cellStyle name="20% - Énfasis3 18" xfId="1180"/>
    <cellStyle name="20% - Énfasis3 18 2" xfId="2265"/>
    <cellStyle name="20% - Énfasis3 18 2 2" xfId="4574"/>
    <cellStyle name="20% - Énfasis3 18 3" xfId="3517"/>
    <cellStyle name="20% - Énfasis3 19" xfId="1200"/>
    <cellStyle name="20% - Énfasis3 19 2" xfId="3537"/>
    <cellStyle name="20% - Énfasis3 2" xfId="355"/>
    <cellStyle name="20% - Énfasis3 2 2" xfId="623"/>
    <cellStyle name="20% - Énfasis3 2 2 2" xfId="1722"/>
    <cellStyle name="20% - Énfasis3 2 2 2 2" xfId="4032"/>
    <cellStyle name="20% - Énfasis3 2 2 3" xfId="2977"/>
    <cellStyle name="20% - Énfasis3 2 3" xfId="1470"/>
    <cellStyle name="20% - Énfasis3 2 3 2" xfId="3780"/>
    <cellStyle name="20% - Énfasis3 2 4" xfId="2497"/>
    <cellStyle name="20% - Énfasis3 20" xfId="1222"/>
    <cellStyle name="20% - Énfasis3 20 2" xfId="3558"/>
    <cellStyle name="20% - Énfasis3 21" xfId="2319"/>
    <cellStyle name="20% - Énfasis3 21 2" xfId="4622"/>
    <cellStyle name="20% - Énfasis3 22" xfId="2355"/>
    <cellStyle name="20% - Énfasis3 22 2" xfId="4658"/>
    <cellStyle name="20% - Énfasis3 23" xfId="2370"/>
    <cellStyle name="20% - Énfasis3 23 2" xfId="4673"/>
    <cellStyle name="20% - Énfasis3 24" xfId="2417"/>
    <cellStyle name="20% - Énfasis3 24 2" xfId="4720"/>
    <cellStyle name="20% - Énfasis3 25" xfId="2436"/>
    <cellStyle name="20% - Énfasis3 25 2" xfId="4739"/>
    <cellStyle name="20% - Énfasis3 26" xfId="2468"/>
    <cellStyle name="20% - Énfasis3 26 2" xfId="4770"/>
    <cellStyle name="20% - Énfasis3 3" xfId="392"/>
    <cellStyle name="20% - Énfasis3 3 2" xfId="1507"/>
    <cellStyle name="20% - Énfasis3 3 2 2" xfId="3817"/>
    <cellStyle name="20% - Énfasis3 3 3" xfId="2756"/>
    <cellStyle name="20% - Énfasis3 4" xfId="411"/>
    <cellStyle name="20% - Énfasis3 4 2" xfId="1526"/>
    <cellStyle name="20% - Énfasis3 4 2 2" xfId="3836"/>
    <cellStyle name="20% - Énfasis3 4 3" xfId="2775"/>
    <cellStyle name="20% - Énfasis3 5" xfId="427"/>
    <cellStyle name="20% - Énfasis3 5 2" xfId="1540"/>
    <cellStyle name="20% - Énfasis3 5 2 2" xfId="3850"/>
    <cellStyle name="20% - Énfasis3 5 3" xfId="2789"/>
    <cellStyle name="20% - Énfasis3 6" xfId="444"/>
    <cellStyle name="20% - Énfasis3 6 2" xfId="1557"/>
    <cellStyle name="20% - Énfasis3 6 2 2" xfId="3867"/>
    <cellStyle name="20% - Énfasis3 6 3" xfId="2806"/>
    <cellStyle name="20% - Énfasis3 7" xfId="464"/>
    <cellStyle name="20% - Énfasis3 7 2" xfId="1577"/>
    <cellStyle name="20% - Énfasis3 7 2 2" xfId="3887"/>
    <cellStyle name="20% - Énfasis3 7 3" xfId="2826"/>
    <cellStyle name="20% - Énfasis3 8" xfId="479"/>
    <cellStyle name="20% - Énfasis3 8 2" xfId="1592"/>
    <cellStyle name="20% - Énfasis3 8 2 2" xfId="3902"/>
    <cellStyle name="20% - Énfasis3 8 3" xfId="2841"/>
    <cellStyle name="20% - Énfasis3 9" xfId="558"/>
    <cellStyle name="20% - Énfasis3 9 2" xfId="1670"/>
    <cellStyle name="20% - Énfasis3 9 2 2" xfId="3980"/>
    <cellStyle name="20% - Énfasis3 9 3" xfId="2919"/>
    <cellStyle name="20% - Énfasis4" xfId="4"/>
    <cellStyle name="20% - Énfasis4 10" xfId="717"/>
    <cellStyle name="20% - Énfasis4 10 2" xfId="1805"/>
    <cellStyle name="20% - Énfasis4 10 2 2" xfId="4115"/>
    <cellStyle name="20% - Énfasis4 10 3" xfId="3060"/>
    <cellStyle name="20% - Énfasis4 11" xfId="826"/>
    <cellStyle name="20% - Énfasis4 11 2" xfId="1914"/>
    <cellStyle name="20% - Énfasis4 11 2 2" xfId="4224"/>
    <cellStyle name="20% - Énfasis4 11 3" xfId="3169"/>
    <cellStyle name="20% - Énfasis4 12" xfId="904"/>
    <cellStyle name="20% - Énfasis4 12 2" xfId="1989"/>
    <cellStyle name="20% - Énfasis4 12 2 2" xfId="4299"/>
    <cellStyle name="20% - Énfasis4 12 3" xfId="3244"/>
    <cellStyle name="20% - Énfasis4 13" xfId="952"/>
    <cellStyle name="20% - Énfasis4 13 2" xfId="2038"/>
    <cellStyle name="20% - Énfasis4 13 2 2" xfId="4347"/>
    <cellStyle name="20% - Énfasis4 13 3" xfId="3292"/>
    <cellStyle name="20% - Énfasis4 14" xfId="1026"/>
    <cellStyle name="20% - Énfasis4 14 2" xfId="2112"/>
    <cellStyle name="20% - Énfasis4 14 2 2" xfId="4421"/>
    <cellStyle name="20% - Énfasis4 14 3" xfId="3366"/>
    <cellStyle name="20% - Énfasis4 15" xfId="1094"/>
    <cellStyle name="20% - Énfasis4 15 2" xfId="2179"/>
    <cellStyle name="20% - Énfasis4 15 2 2" xfId="4488"/>
    <cellStyle name="20% - Énfasis4 15 3" xfId="3431"/>
    <cellStyle name="20% - Énfasis4 16" xfId="1127"/>
    <cellStyle name="20% - Énfasis4 16 2" xfId="2212"/>
    <cellStyle name="20% - Énfasis4 16 2 2" xfId="4521"/>
    <cellStyle name="20% - Énfasis4 16 3" xfId="3464"/>
    <cellStyle name="20% - Énfasis4 17" xfId="1148"/>
    <cellStyle name="20% - Énfasis4 17 2" xfId="2233"/>
    <cellStyle name="20% - Énfasis4 17 2 2" xfId="4542"/>
    <cellStyle name="20% - Énfasis4 17 3" xfId="3485"/>
    <cellStyle name="20% - Énfasis4 18" xfId="1181"/>
    <cellStyle name="20% - Énfasis4 18 2" xfId="2266"/>
    <cellStyle name="20% - Énfasis4 18 2 2" xfId="4575"/>
    <cellStyle name="20% - Énfasis4 18 3" xfId="3518"/>
    <cellStyle name="20% - Énfasis4 19" xfId="1201"/>
    <cellStyle name="20% - Énfasis4 19 2" xfId="3538"/>
    <cellStyle name="20% - Énfasis4 2" xfId="356"/>
    <cellStyle name="20% - Énfasis4 2 2" xfId="619"/>
    <cellStyle name="20% - Énfasis4 2 2 2" xfId="1719"/>
    <cellStyle name="20% - Énfasis4 2 2 2 2" xfId="4029"/>
    <cellStyle name="20% - Énfasis4 2 2 3" xfId="2974"/>
    <cellStyle name="20% - Énfasis4 2 3" xfId="1471"/>
    <cellStyle name="20% - Énfasis4 2 3 2" xfId="3781"/>
    <cellStyle name="20% - Énfasis4 2 4" xfId="2498"/>
    <cellStyle name="20% - Énfasis4 20" xfId="1223"/>
    <cellStyle name="20% - Énfasis4 20 2" xfId="3559"/>
    <cellStyle name="20% - Énfasis4 21" xfId="2320"/>
    <cellStyle name="20% - Énfasis4 21 2" xfId="4623"/>
    <cellStyle name="20% - Énfasis4 22" xfId="2356"/>
    <cellStyle name="20% - Énfasis4 22 2" xfId="4659"/>
    <cellStyle name="20% - Énfasis4 23" xfId="2371"/>
    <cellStyle name="20% - Énfasis4 23 2" xfId="4674"/>
    <cellStyle name="20% - Énfasis4 24" xfId="2418"/>
    <cellStyle name="20% - Énfasis4 24 2" xfId="4721"/>
    <cellStyle name="20% - Énfasis4 25" xfId="2437"/>
    <cellStyle name="20% - Énfasis4 25 2" xfId="4740"/>
    <cellStyle name="20% - Énfasis4 26" xfId="2469"/>
    <cellStyle name="20% - Énfasis4 26 2" xfId="4771"/>
    <cellStyle name="20% - Énfasis4 3" xfId="393"/>
    <cellStyle name="20% - Énfasis4 3 2" xfId="1508"/>
    <cellStyle name="20% - Énfasis4 3 2 2" xfId="3818"/>
    <cellStyle name="20% - Énfasis4 3 3" xfId="2757"/>
    <cellStyle name="20% - Énfasis4 4" xfId="412"/>
    <cellStyle name="20% - Énfasis4 4 2" xfId="1527"/>
    <cellStyle name="20% - Énfasis4 4 2 2" xfId="3837"/>
    <cellStyle name="20% - Énfasis4 4 3" xfId="2776"/>
    <cellStyle name="20% - Énfasis4 5" xfId="428"/>
    <cellStyle name="20% - Énfasis4 5 2" xfId="1541"/>
    <cellStyle name="20% - Énfasis4 5 2 2" xfId="3851"/>
    <cellStyle name="20% - Énfasis4 5 3" xfId="2790"/>
    <cellStyle name="20% - Énfasis4 6" xfId="445"/>
    <cellStyle name="20% - Énfasis4 6 2" xfId="1558"/>
    <cellStyle name="20% - Énfasis4 6 2 2" xfId="3868"/>
    <cellStyle name="20% - Énfasis4 6 3" xfId="2807"/>
    <cellStyle name="20% - Énfasis4 7" xfId="465"/>
    <cellStyle name="20% - Énfasis4 7 2" xfId="1578"/>
    <cellStyle name="20% - Énfasis4 7 2 2" xfId="3888"/>
    <cellStyle name="20% - Énfasis4 7 3" xfId="2827"/>
    <cellStyle name="20% - Énfasis4 8" xfId="480"/>
    <cellStyle name="20% - Énfasis4 8 2" xfId="1593"/>
    <cellStyle name="20% - Énfasis4 8 2 2" xfId="3903"/>
    <cellStyle name="20% - Énfasis4 8 3" xfId="2842"/>
    <cellStyle name="20% - Énfasis4 9" xfId="559"/>
    <cellStyle name="20% - Énfasis4 9 2" xfId="1671"/>
    <cellStyle name="20% - Énfasis4 9 2 2" xfId="3981"/>
    <cellStyle name="20% - Énfasis4 9 3" xfId="2920"/>
    <cellStyle name="20% - Énfasis5" xfId="5"/>
    <cellStyle name="20% - Énfasis5 10" xfId="718"/>
    <cellStyle name="20% - Énfasis5 10 2" xfId="1806"/>
    <cellStyle name="20% - Énfasis5 10 2 2" xfId="4116"/>
    <cellStyle name="20% - Énfasis5 10 3" xfId="3061"/>
    <cellStyle name="20% - Énfasis5 11" xfId="827"/>
    <cellStyle name="20% - Énfasis5 11 2" xfId="1915"/>
    <cellStyle name="20% - Énfasis5 11 2 2" xfId="4225"/>
    <cellStyle name="20% - Énfasis5 11 3" xfId="3170"/>
    <cellStyle name="20% - Énfasis5 12" xfId="905"/>
    <cellStyle name="20% - Énfasis5 12 2" xfId="1990"/>
    <cellStyle name="20% - Énfasis5 12 2 2" xfId="4300"/>
    <cellStyle name="20% - Énfasis5 12 3" xfId="3245"/>
    <cellStyle name="20% - Énfasis5 13" xfId="953"/>
    <cellStyle name="20% - Énfasis5 13 2" xfId="2039"/>
    <cellStyle name="20% - Énfasis5 13 2 2" xfId="4348"/>
    <cellStyle name="20% - Énfasis5 13 3" xfId="3293"/>
    <cellStyle name="20% - Énfasis5 14" xfId="1027"/>
    <cellStyle name="20% - Énfasis5 14 2" xfId="2113"/>
    <cellStyle name="20% - Énfasis5 14 2 2" xfId="4422"/>
    <cellStyle name="20% - Énfasis5 14 3" xfId="3367"/>
    <cellStyle name="20% - Énfasis5 15" xfId="1095"/>
    <cellStyle name="20% - Énfasis5 15 2" xfId="2180"/>
    <cellStyle name="20% - Énfasis5 15 2 2" xfId="4489"/>
    <cellStyle name="20% - Énfasis5 15 3" xfId="3432"/>
    <cellStyle name="20% - Énfasis5 16" xfId="1128"/>
    <cellStyle name="20% - Énfasis5 16 2" xfId="2213"/>
    <cellStyle name="20% - Énfasis5 16 2 2" xfId="4522"/>
    <cellStyle name="20% - Énfasis5 16 3" xfId="3465"/>
    <cellStyle name="20% - Énfasis5 17" xfId="1149"/>
    <cellStyle name="20% - Énfasis5 17 2" xfId="2234"/>
    <cellStyle name="20% - Énfasis5 17 2 2" xfId="4543"/>
    <cellStyle name="20% - Énfasis5 17 3" xfId="3486"/>
    <cellStyle name="20% - Énfasis5 18" xfId="1182"/>
    <cellStyle name="20% - Énfasis5 18 2" xfId="2267"/>
    <cellStyle name="20% - Énfasis5 18 2 2" xfId="4576"/>
    <cellStyle name="20% - Énfasis5 18 3" xfId="3519"/>
    <cellStyle name="20% - Énfasis5 19" xfId="1202"/>
    <cellStyle name="20% - Énfasis5 19 2" xfId="3539"/>
    <cellStyle name="20% - Énfasis5 2" xfId="357"/>
    <cellStyle name="20% - Énfasis5 2 2" xfId="578"/>
    <cellStyle name="20% - Énfasis5 2 2 2" xfId="1690"/>
    <cellStyle name="20% - Énfasis5 2 2 2 2" xfId="4000"/>
    <cellStyle name="20% - Énfasis5 2 2 3" xfId="2939"/>
    <cellStyle name="20% - Énfasis5 2 3" xfId="1472"/>
    <cellStyle name="20% - Énfasis5 2 3 2" xfId="3782"/>
    <cellStyle name="20% - Énfasis5 2 4" xfId="2499"/>
    <cellStyle name="20% - Énfasis5 20" xfId="1224"/>
    <cellStyle name="20% - Énfasis5 20 2" xfId="3560"/>
    <cellStyle name="20% - Énfasis5 21" xfId="2321"/>
    <cellStyle name="20% - Énfasis5 21 2" xfId="4624"/>
    <cellStyle name="20% - Énfasis5 22" xfId="2357"/>
    <cellStyle name="20% - Énfasis5 22 2" xfId="4660"/>
    <cellStyle name="20% - Énfasis5 23" xfId="2372"/>
    <cellStyle name="20% - Énfasis5 23 2" xfId="4675"/>
    <cellStyle name="20% - Énfasis5 24" xfId="2419"/>
    <cellStyle name="20% - Énfasis5 24 2" xfId="4722"/>
    <cellStyle name="20% - Énfasis5 25" xfId="2438"/>
    <cellStyle name="20% - Énfasis5 25 2" xfId="4741"/>
    <cellStyle name="20% - Énfasis5 26" xfId="2470"/>
    <cellStyle name="20% - Énfasis5 26 2" xfId="4772"/>
    <cellStyle name="20% - Énfasis5 3" xfId="394"/>
    <cellStyle name="20% - Énfasis5 3 2" xfId="1509"/>
    <cellStyle name="20% - Énfasis5 3 2 2" xfId="3819"/>
    <cellStyle name="20% - Énfasis5 3 3" xfId="2758"/>
    <cellStyle name="20% - Énfasis5 4" xfId="413"/>
    <cellStyle name="20% - Énfasis5 4 2" xfId="1528"/>
    <cellStyle name="20% - Énfasis5 4 2 2" xfId="3838"/>
    <cellStyle name="20% - Énfasis5 4 3" xfId="2777"/>
    <cellStyle name="20% - Énfasis5 5" xfId="429"/>
    <cellStyle name="20% - Énfasis5 5 2" xfId="1542"/>
    <cellStyle name="20% - Énfasis5 5 2 2" xfId="3852"/>
    <cellStyle name="20% - Énfasis5 5 3" xfId="2791"/>
    <cellStyle name="20% - Énfasis5 6" xfId="446"/>
    <cellStyle name="20% - Énfasis5 6 2" xfId="1559"/>
    <cellStyle name="20% - Énfasis5 6 2 2" xfId="3869"/>
    <cellStyle name="20% - Énfasis5 6 3" xfId="2808"/>
    <cellStyle name="20% - Énfasis5 7" xfId="466"/>
    <cellStyle name="20% - Énfasis5 7 2" xfId="1579"/>
    <cellStyle name="20% - Énfasis5 7 2 2" xfId="3889"/>
    <cellStyle name="20% - Énfasis5 7 3" xfId="2828"/>
    <cellStyle name="20% - Énfasis5 8" xfId="481"/>
    <cellStyle name="20% - Énfasis5 8 2" xfId="1594"/>
    <cellStyle name="20% - Énfasis5 8 2 2" xfId="3904"/>
    <cellStyle name="20% - Énfasis5 8 3" xfId="2843"/>
    <cellStyle name="20% - Énfasis5 9" xfId="560"/>
    <cellStyle name="20% - Énfasis5 9 2" xfId="1672"/>
    <cellStyle name="20% - Énfasis5 9 2 2" xfId="3982"/>
    <cellStyle name="20% - Énfasis5 9 3" xfId="2921"/>
    <cellStyle name="20% - Énfasis6" xfId="6"/>
    <cellStyle name="20% - Énfasis6 10" xfId="719"/>
    <cellStyle name="20% - Énfasis6 10 2" xfId="1807"/>
    <cellStyle name="20% - Énfasis6 10 2 2" xfId="4117"/>
    <cellStyle name="20% - Énfasis6 10 3" xfId="3062"/>
    <cellStyle name="20% - Énfasis6 11" xfId="828"/>
    <cellStyle name="20% - Énfasis6 11 2" xfId="1916"/>
    <cellStyle name="20% - Énfasis6 11 2 2" xfId="4226"/>
    <cellStyle name="20% - Énfasis6 11 3" xfId="3171"/>
    <cellStyle name="20% - Énfasis6 12" xfId="906"/>
    <cellStyle name="20% - Énfasis6 12 2" xfId="1991"/>
    <cellStyle name="20% - Énfasis6 12 2 2" xfId="4301"/>
    <cellStyle name="20% - Énfasis6 12 3" xfId="3246"/>
    <cellStyle name="20% - Énfasis6 13" xfId="954"/>
    <cellStyle name="20% - Énfasis6 13 2" xfId="2040"/>
    <cellStyle name="20% - Énfasis6 13 2 2" xfId="4349"/>
    <cellStyle name="20% - Énfasis6 13 3" xfId="3294"/>
    <cellStyle name="20% - Énfasis6 14" xfId="1028"/>
    <cellStyle name="20% - Énfasis6 14 2" xfId="2114"/>
    <cellStyle name="20% - Énfasis6 14 2 2" xfId="4423"/>
    <cellStyle name="20% - Énfasis6 14 3" xfId="3368"/>
    <cellStyle name="20% - Énfasis6 15" xfId="1096"/>
    <cellStyle name="20% - Énfasis6 15 2" xfId="2181"/>
    <cellStyle name="20% - Énfasis6 15 2 2" xfId="4490"/>
    <cellStyle name="20% - Énfasis6 15 3" xfId="3433"/>
    <cellStyle name="20% - Énfasis6 16" xfId="1129"/>
    <cellStyle name="20% - Énfasis6 16 2" xfId="2214"/>
    <cellStyle name="20% - Énfasis6 16 2 2" xfId="4523"/>
    <cellStyle name="20% - Énfasis6 16 3" xfId="3466"/>
    <cellStyle name="20% - Énfasis6 17" xfId="1150"/>
    <cellStyle name="20% - Énfasis6 17 2" xfId="2235"/>
    <cellStyle name="20% - Énfasis6 17 2 2" xfId="4544"/>
    <cellStyle name="20% - Énfasis6 17 3" xfId="3487"/>
    <cellStyle name="20% - Énfasis6 18" xfId="1183"/>
    <cellStyle name="20% - Énfasis6 18 2" xfId="2268"/>
    <cellStyle name="20% - Énfasis6 18 2 2" xfId="4577"/>
    <cellStyle name="20% - Énfasis6 18 3" xfId="3520"/>
    <cellStyle name="20% - Énfasis6 19" xfId="1203"/>
    <cellStyle name="20% - Énfasis6 19 2" xfId="3540"/>
    <cellStyle name="20% - Énfasis6 2" xfId="358"/>
    <cellStyle name="20% - Énfasis6 2 2" xfId="579"/>
    <cellStyle name="20% - Énfasis6 2 2 2" xfId="1691"/>
    <cellStyle name="20% - Énfasis6 2 2 2 2" xfId="4001"/>
    <cellStyle name="20% - Énfasis6 2 2 3" xfId="2940"/>
    <cellStyle name="20% - Énfasis6 2 3" xfId="1473"/>
    <cellStyle name="20% - Énfasis6 2 3 2" xfId="3783"/>
    <cellStyle name="20% - Énfasis6 2 4" xfId="2500"/>
    <cellStyle name="20% - Énfasis6 20" xfId="1225"/>
    <cellStyle name="20% - Énfasis6 20 2" xfId="3561"/>
    <cellStyle name="20% - Énfasis6 21" xfId="2322"/>
    <cellStyle name="20% - Énfasis6 21 2" xfId="4625"/>
    <cellStyle name="20% - Énfasis6 22" xfId="2358"/>
    <cellStyle name="20% - Énfasis6 22 2" xfId="4661"/>
    <cellStyle name="20% - Énfasis6 23" xfId="2373"/>
    <cellStyle name="20% - Énfasis6 23 2" xfId="4676"/>
    <cellStyle name="20% - Énfasis6 24" xfId="2420"/>
    <cellStyle name="20% - Énfasis6 24 2" xfId="4723"/>
    <cellStyle name="20% - Énfasis6 25" xfId="2439"/>
    <cellStyle name="20% - Énfasis6 25 2" xfId="4742"/>
    <cellStyle name="20% - Énfasis6 26" xfId="2471"/>
    <cellStyle name="20% - Énfasis6 26 2" xfId="4773"/>
    <cellStyle name="20% - Énfasis6 3" xfId="395"/>
    <cellStyle name="20% - Énfasis6 3 2" xfId="1510"/>
    <cellStyle name="20% - Énfasis6 3 2 2" xfId="3820"/>
    <cellStyle name="20% - Énfasis6 3 3" xfId="2759"/>
    <cellStyle name="20% - Énfasis6 4" xfId="414"/>
    <cellStyle name="20% - Énfasis6 4 2" xfId="1529"/>
    <cellStyle name="20% - Énfasis6 4 2 2" xfId="3839"/>
    <cellStyle name="20% - Énfasis6 4 3" xfId="2778"/>
    <cellStyle name="20% - Énfasis6 5" xfId="430"/>
    <cellStyle name="20% - Énfasis6 5 2" xfId="1543"/>
    <cellStyle name="20% - Énfasis6 5 2 2" xfId="3853"/>
    <cellStyle name="20% - Énfasis6 5 3" xfId="2792"/>
    <cellStyle name="20% - Énfasis6 6" xfId="447"/>
    <cellStyle name="20% - Énfasis6 6 2" xfId="1560"/>
    <cellStyle name="20% - Énfasis6 6 2 2" xfId="3870"/>
    <cellStyle name="20% - Énfasis6 6 3" xfId="2809"/>
    <cellStyle name="20% - Énfasis6 7" xfId="467"/>
    <cellStyle name="20% - Énfasis6 7 2" xfId="1580"/>
    <cellStyle name="20% - Énfasis6 7 2 2" xfId="3890"/>
    <cellStyle name="20% - Énfasis6 7 3" xfId="2829"/>
    <cellStyle name="20% - Énfasis6 8" xfId="482"/>
    <cellStyle name="20% - Énfasis6 8 2" xfId="1595"/>
    <cellStyle name="20% - Énfasis6 8 2 2" xfId="3905"/>
    <cellStyle name="20% - Énfasis6 8 3" xfId="2844"/>
    <cellStyle name="20% - Énfasis6 9" xfId="561"/>
    <cellStyle name="20% - Énfasis6 9 2" xfId="1673"/>
    <cellStyle name="20% - Énfasis6 9 2 2" xfId="3983"/>
    <cellStyle name="20% - Énfasis6 9 3" xfId="2922"/>
    <cellStyle name="40% - Énfasis1" xfId="7"/>
    <cellStyle name="40% - Énfasis1 10" xfId="720"/>
    <cellStyle name="40% - Énfasis1 10 2" xfId="1808"/>
    <cellStyle name="40% - Énfasis1 10 2 2" xfId="4118"/>
    <cellStyle name="40% - Énfasis1 10 3" xfId="3063"/>
    <cellStyle name="40% - Énfasis1 11" xfId="829"/>
    <cellStyle name="40% - Énfasis1 11 2" xfId="1917"/>
    <cellStyle name="40% - Énfasis1 11 2 2" xfId="4227"/>
    <cellStyle name="40% - Énfasis1 11 3" xfId="3172"/>
    <cellStyle name="40% - Énfasis1 12" xfId="907"/>
    <cellStyle name="40% - Énfasis1 12 2" xfId="1992"/>
    <cellStyle name="40% - Énfasis1 12 2 2" xfId="4302"/>
    <cellStyle name="40% - Énfasis1 12 3" xfId="3247"/>
    <cellStyle name="40% - Énfasis1 13" xfId="955"/>
    <cellStyle name="40% - Énfasis1 13 2" xfId="2041"/>
    <cellStyle name="40% - Énfasis1 13 2 2" xfId="4350"/>
    <cellStyle name="40% - Énfasis1 13 3" xfId="3295"/>
    <cellStyle name="40% - Énfasis1 14" xfId="1029"/>
    <cellStyle name="40% - Énfasis1 14 2" xfId="2115"/>
    <cellStyle name="40% - Énfasis1 14 2 2" xfId="4424"/>
    <cellStyle name="40% - Énfasis1 14 3" xfId="3369"/>
    <cellStyle name="40% - Énfasis1 15" xfId="1097"/>
    <cellStyle name="40% - Énfasis1 15 2" xfId="2182"/>
    <cellStyle name="40% - Énfasis1 15 2 2" xfId="4491"/>
    <cellStyle name="40% - Énfasis1 15 3" xfId="3434"/>
    <cellStyle name="40% - Énfasis1 16" xfId="1130"/>
    <cellStyle name="40% - Énfasis1 16 2" xfId="2215"/>
    <cellStyle name="40% - Énfasis1 16 2 2" xfId="4524"/>
    <cellStyle name="40% - Énfasis1 16 3" xfId="3467"/>
    <cellStyle name="40% - Énfasis1 17" xfId="1151"/>
    <cellStyle name="40% - Énfasis1 17 2" xfId="2236"/>
    <cellStyle name="40% - Énfasis1 17 2 2" xfId="4545"/>
    <cellStyle name="40% - Énfasis1 17 3" xfId="3488"/>
    <cellStyle name="40% - Énfasis1 18" xfId="1184"/>
    <cellStyle name="40% - Énfasis1 18 2" xfId="2269"/>
    <cellStyle name="40% - Énfasis1 18 2 2" xfId="4578"/>
    <cellStyle name="40% - Énfasis1 18 3" xfId="3521"/>
    <cellStyle name="40% - Énfasis1 19" xfId="1204"/>
    <cellStyle name="40% - Énfasis1 19 2" xfId="3541"/>
    <cellStyle name="40% - Énfasis1 2" xfId="359"/>
    <cellStyle name="40% - Énfasis1 2 2" xfId="580"/>
    <cellStyle name="40% - Énfasis1 2 2 2" xfId="1692"/>
    <cellStyle name="40% - Énfasis1 2 2 2 2" xfId="4002"/>
    <cellStyle name="40% - Énfasis1 2 2 3" xfId="2941"/>
    <cellStyle name="40% - Énfasis1 2 3" xfId="1474"/>
    <cellStyle name="40% - Énfasis1 2 3 2" xfId="3784"/>
    <cellStyle name="40% - Énfasis1 2 4" xfId="2501"/>
    <cellStyle name="40% - Énfasis1 20" xfId="1226"/>
    <cellStyle name="40% - Énfasis1 20 2" xfId="3562"/>
    <cellStyle name="40% - Énfasis1 21" xfId="2323"/>
    <cellStyle name="40% - Énfasis1 21 2" xfId="4626"/>
    <cellStyle name="40% - Énfasis1 22" xfId="2359"/>
    <cellStyle name="40% - Énfasis1 22 2" xfId="4662"/>
    <cellStyle name="40% - Énfasis1 23" xfId="2374"/>
    <cellStyle name="40% - Énfasis1 23 2" xfId="4677"/>
    <cellStyle name="40% - Énfasis1 24" xfId="2421"/>
    <cellStyle name="40% - Énfasis1 24 2" xfId="4724"/>
    <cellStyle name="40% - Énfasis1 25" xfId="2440"/>
    <cellStyle name="40% - Énfasis1 25 2" xfId="4743"/>
    <cellStyle name="40% - Énfasis1 26" xfId="2472"/>
    <cellStyle name="40% - Énfasis1 26 2" xfId="4774"/>
    <cellStyle name="40% - Énfasis1 3" xfId="396"/>
    <cellStyle name="40% - Énfasis1 3 2" xfId="1511"/>
    <cellStyle name="40% - Énfasis1 3 2 2" xfId="3821"/>
    <cellStyle name="40% - Énfasis1 3 3" xfId="2760"/>
    <cellStyle name="40% - Énfasis1 4" xfId="415"/>
    <cellStyle name="40% - Énfasis1 4 2" xfId="1530"/>
    <cellStyle name="40% - Énfasis1 4 2 2" xfId="3840"/>
    <cellStyle name="40% - Énfasis1 4 3" xfId="2779"/>
    <cellStyle name="40% - Énfasis1 5" xfId="431"/>
    <cellStyle name="40% - Énfasis1 5 2" xfId="1544"/>
    <cellStyle name="40% - Énfasis1 5 2 2" xfId="3854"/>
    <cellStyle name="40% - Énfasis1 5 3" xfId="2793"/>
    <cellStyle name="40% - Énfasis1 6" xfId="448"/>
    <cellStyle name="40% - Énfasis1 6 2" xfId="1561"/>
    <cellStyle name="40% - Énfasis1 6 2 2" xfId="3871"/>
    <cellStyle name="40% - Énfasis1 6 3" xfId="2810"/>
    <cellStyle name="40% - Énfasis1 7" xfId="468"/>
    <cellStyle name="40% - Énfasis1 7 2" xfId="1581"/>
    <cellStyle name="40% - Énfasis1 7 2 2" xfId="3891"/>
    <cellStyle name="40% - Énfasis1 7 3" xfId="2830"/>
    <cellStyle name="40% - Énfasis1 8" xfId="483"/>
    <cellStyle name="40% - Énfasis1 8 2" xfId="1596"/>
    <cellStyle name="40% - Énfasis1 8 2 2" xfId="3906"/>
    <cellStyle name="40% - Énfasis1 8 3" xfId="2845"/>
    <cellStyle name="40% - Énfasis1 9" xfId="562"/>
    <cellStyle name="40% - Énfasis1 9 2" xfId="1674"/>
    <cellStyle name="40% - Énfasis1 9 2 2" xfId="3984"/>
    <cellStyle name="40% - Énfasis1 9 3" xfId="2923"/>
    <cellStyle name="40% - Énfasis2" xfId="8"/>
    <cellStyle name="40% - Énfasis2 10" xfId="721"/>
    <cellStyle name="40% - Énfasis2 10 2" xfId="1809"/>
    <cellStyle name="40% - Énfasis2 10 2 2" xfId="4119"/>
    <cellStyle name="40% - Énfasis2 10 3" xfId="3064"/>
    <cellStyle name="40% - Énfasis2 11" xfId="830"/>
    <cellStyle name="40% - Énfasis2 11 2" xfId="1918"/>
    <cellStyle name="40% - Énfasis2 11 2 2" xfId="4228"/>
    <cellStyle name="40% - Énfasis2 11 3" xfId="3173"/>
    <cellStyle name="40% - Énfasis2 12" xfId="908"/>
    <cellStyle name="40% - Énfasis2 12 2" xfId="1993"/>
    <cellStyle name="40% - Énfasis2 12 2 2" xfId="4303"/>
    <cellStyle name="40% - Énfasis2 12 3" xfId="3248"/>
    <cellStyle name="40% - Énfasis2 13" xfId="956"/>
    <cellStyle name="40% - Énfasis2 13 2" xfId="2042"/>
    <cellStyle name="40% - Énfasis2 13 2 2" xfId="4351"/>
    <cellStyle name="40% - Énfasis2 13 3" xfId="3296"/>
    <cellStyle name="40% - Énfasis2 14" xfId="1030"/>
    <cellStyle name="40% - Énfasis2 14 2" xfId="2116"/>
    <cellStyle name="40% - Énfasis2 14 2 2" xfId="4425"/>
    <cellStyle name="40% - Énfasis2 14 3" xfId="3370"/>
    <cellStyle name="40% - Énfasis2 15" xfId="1098"/>
    <cellStyle name="40% - Énfasis2 15 2" xfId="2183"/>
    <cellStyle name="40% - Énfasis2 15 2 2" xfId="4492"/>
    <cellStyle name="40% - Énfasis2 15 3" xfId="3435"/>
    <cellStyle name="40% - Énfasis2 16" xfId="1131"/>
    <cellStyle name="40% - Énfasis2 16 2" xfId="2216"/>
    <cellStyle name="40% - Énfasis2 16 2 2" xfId="4525"/>
    <cellStyle name="40% - Énfasis2 16 3" xfId="3468"/>
    <cellStyle name="40% - Énfasis2 17" xfId="1152"/>
    <cellStyle name="40% - Énfasis2 17 2" xfId="2237"/>
    <cellStyle name="40% - Énfasis2 17 2 2" xfId="4546"/>
    <cellStyle name="40% - Énfasis2 17 3" xfId="3489"/>
    <cellStyle name="40% - Énfasis2 18" xfId="1185"/>
    <cellStyle name="40% - Énfasis2 18 2" xfId="2270"/>
    <cellStyle name="40% - Énfasis2 18 2 2" xfId="4579"/>
    <cellStyle name="40% - Énfasis2 18 3" xfId="3522"/>
    <cellStyle name="40% - Énfasis2 19" xfId="1205"/>
    <cellStyle name="40% - Énfasis2 19 2" xfId="3542"/>
    <cellStyle name="40% - Énfasis2 2" xfId="360"/>
    <cellStyle name="40% - Énfasis2 2 2" xfId="581"/>
    <cellStyle name="40% - Énfasis2 2 2 2" xfId="1693"/>
    <cellStyle name="40% - Énfasis2 2 2 2 2" xfId="4003"/>
    <cellStyle name="40% - Énfasis2 2 2 3" xfId="2942"/>
    <cellStyle name="40% - Énfasis2 2 3" xfId="1475"/>
    <cellStyle name="40% - Énfasis2 2 3 2" xfId="3785"/>
    <cellStyle name="40% - Énfasis2 2 4" xfId="2502"/>
    <cellStyle name="40% - Énfasis2 20" xfId="1227"/>
    <cellStyle name="40% - Énfasis2 20 2" xfId="3563"/>
    <cellStyle name="40% - Énfasis2 21" xfId="2324"/>
    <cellStyle name="40% - Énfasis2 21 2" xfId="4627"/>
    <cellStyle name="40% - Énfasis2 22" xfId="2360"/>
    <cellStyle name="40% - Énfasis2 22 2" xfId="4663"/>
    <cellStyle name="40% - Énfasis2 23" xfId="2375"/>
    <cellStyle name="40% - Énfasis2 23 2" xfId="4678"/>
    <cellStyle name="40% - Énfasis2 24" xfId="2422"/>
    <cellStyle name="40% - Énfasis2 24 2" xfId="4725"/>
    <cellStyle name="40% - Énfasis2 25" xfId="2441"/>
    <cellStyle name="40% - Énfasis2 25 2" xfId="4744"/>
    <cellStyle name="40% - Énfasis2 26" xfId="2473"/>
    <cellStyle name="40% - Énfasis2 26 2" xfId="4775"/>
    <cellStyle name="40% - Énfasis2 3" xfId="397"/>
    <cellStyle name="40% - Énfasis2 3 2" xfId="1512"/>
    <cellStyle name="40% - Énfasis2 3 2 2" xfId="3822"/>
    <cellStyle name="40% - Énfasis2 3 3" xfId="2761"/>
    <cellStyle name="40% - Énfasis2 4" xfId="416"/>
    <cellStyle name="40% - Énfasis2 4 2" xfId="1531"/>
    <cellStyle name="40% - Énfasis2 4 2 2" xfId="3841"/>
    <cellStyle name="40% - Énfasis2 4 3" xfId="2780"/>
    <cellStyle name="40% - Énfasis2 5" xfId="432"/>
    <cellStyle name="40% - Énfasis2 5 2" xfId="1545"/>
    <cellStyle name="40% - Énfasis2 5 2 2" xfId="3855"/>
    <cellStyle name="40% - Énfasis2 5 3" xfId="2794"/>
    <cellStyle name="40% - Énfasis2 6" xfId="449"/>
    <cellStyle name="40% - Énfasis2 6 2" xfId="1562"/>
    <cellStyle name="40% - Énfasis2 6 2 2" xfId="3872"/>
    <cellStyle name="40% - Énfasis2 6 3" xfId="2811"/>
    <cellStyle name="40% - Énfasis2 7" xfId="469"/>
    <cellStyle name="40% - Énfasis2 7 2" xfId="1582"/>
    <cellStyle name="40% - Énfasis2 7 2 2" xfId="3892"/>
    <cellStyle name="40% - Énfasis2 7 3" xfId="2831"/>
    <cellStyle name="40% - Énfasis2 8" xfId="484"/>
    <cellStyle name="40% - Énfasis2 8 2" xfId="1597"/>
    <cellStyle name="40% - Énfasis2 8 2 2" xfId="3907"/>
    <cellStyle name="40% - Énfasis2 8 3" xfId="2846"/>
    <cellStyle name="40% - Énfasis2 9" xfId="563"/>
    <cellStyle name="40% - Énfasis2 9 2" xfId="1675"/>
    <cellStyle name="40% - Énfasis2 9 2 2" xfId="3985"/>
    <cellStyle name="40% - Énfasis2 9 3" xfId="2924"/>
    <cellStyle name="40% - Énfasis3" xfId="9"/>
    <cellStyle name="40% - Énfasis3 10" xfId="722"/>
    <cellStyle name="40% - Énfasis3 10 2" xfId="1810"/>
    <cellStyle name="40% - Énfasis3 10 2 2" xfId="4120"/>
    <cellStyle name="40% - Énfasis3 10 3" xfId="3065"/>
    <cellStyle name="40% - Énfasis3 11" xfId="831"/>
    <cellStyle name="40% - Énfasis3 11 2" xfId="1919"/>
    <cellStyle name="40% - Énfasis3 11 2 2" xfId="4229"/>
    <cellStyle name="40% - Énfasis3 11 3" xfId="3174"/>
    <cellStyle name="40% - Énfasis3 12" xfId="909"/>
    <cellStyle name="40% - Énfasis3 12 2" xfId="1994"/>
    <cellStyle name="40% - Énfasis3 12 2 2" xfId="4304"/>
    <cellStyle name="40% - Énfasis3 12 3" xfId="3249"/>
    <cellStyle name="40% - Énfasis3 13" xfId="957"/>
    <cellStyle name="40% - Énfasis3 13 2" xfId="2043"/>
    <cellStyle name="40% - Énfasis3 13 2 2" xfId="4352"/>
    <cellStyle name="40% - Énfasis3 13 3" xfId="3297"/>
    <cellStyle name="40% - Énfasis3 14" xfId="1031"/>
    <cellStyle name="40% - Énfasis3 14 2" xfId="2117"/>
    <cellStyle name="40% - Énfasis3 14 2 2" xfId="4426"/>
    <cellStyle name="40% - Énfasis3 14 3" xfId="3371"/>
    <cellStyle name="40% - Énfasis3 15" xfId="1099"/>
    <cellStyle name="40% - Énfasis3 15 2" xfId="2184"/>
    <cellStyle name="40% - Énfasis3 15 2 2" xfId="4493"/>
    <cellStyle name="40% - Énfasis3 15 3" xfId="3436"/>
    <cellStyle name="40% - Énfasis3 16" xfId="1132"/>
    <cellStyle name="40% - Énfasis3 16 2" xfId="2217"/>
    <cellStyle name="40% - Énfasis3 16 2 2" xfId="4526"/>
    <cellStyle name="40% - Énfasis3 16 3" xfId="3469"/>
    <cellStyle name="40% - Énfasis3 17" xfId="1153"/>
    <cellStyle name="40% - Énfasis3 17 2" xfId="2238"/>
    <cellStyle name="40% - Énfasis3 17 2 2" xfId="4547"/>
    <cellStyle name="40% - Énfasis3 17 3" xfId="3490"/>
    <cellStyle name="40% - Énfasis3 18" xfId="1186"/>
    <cellStyle name="40% - Énfasis3 18 2" xfId="2271"/>
    <cellStyle name="40% - Énfasis3 18 2 2" xfId="4580"/>
    <cellStyle name="40% - Énfasis3 18 3" xfId="3523"/>
    <cellStyle name="40% - Énfasis3 19" xfId="1206"/>
    <cellStyle name="40% - Énfasis3 19 2" xfId="3543"/>
    <cellStyle name="40% - Énfasis3 2" xfId="361"/>
    <cellStyle name="40% - Énfasis3 2 2" xfId="582"/>
    <cellStyle name="40% - Énfasis3 2 2 2" xfId="1694"/>
    <cellStyle name="40% - Énfasis3 2 2 2 2" xfId="4004"/>
    <cellStyle name="40% - Énfasis3 2 2 3" xfId="2943"/>
    <cellStyle name="40% - Énfasis3 2 3" xfId="1476"/>
    <cellStyle name="40% - Énfasis3 2 3 2" xfId="3786"/>
    <cellStyle name="40% - Énfasis3 2 4" xfId="2503"/>
    <cellStyle name="40% - Énfasis3 20" xfId="1228"/>
    <cellStyle name="40% - Énfasis3 20 2" xfId="3564"/>
    <cellStyle name="40% - Énfasis3 21" xfId="2325"/>
    <cellStyle name="40% - Énfasis3 21 2" xfId="4628"/>
    <cellStyle name="40% - Énfasis3 22" xfId="2361"/>
    <cellStyle name="40% - Énfasis3 22 2" xfId="4664"/>
    <cellStyle name="40% - Énfasis3 23" xfId="2376"/>
    <cellStyle name="40% - Énfasis3 23 2" xfId="4679"/>
    <cellStyle name="40% - Énfasis3 24" xfId="2423"/>
    <cellStyle name="40% - Énfasis3 24 2" xfId="4726"/>
    <cellStyle name="40% - Énfasis3 25" xfId="2442"/>
    <cellStyle name="40% - Énfasis3 25 2" xfId="4745"/>
    <cellStyle name="40% - Énfasis3 26" xfId="2474"/>
    <cellStyle name="40% - Énfasis3 26 2" xfId="4776"/>
    <cellStyle name="40% - Énfasis3 3" xfId="398"/>
    <cellStyle name="40% - Énfasis3 3 2" xfId="1513"/>
    <cellStyle name="40% - Énfasis3 3 2 2" xfId="3823"/>
    <cellStyle name="40% - Énfasis3 3 3" xfId="2762"/>
    <cellStyle name="40% - Énfasis3 4" xfId="417"/>
    <cellStyle name="40% - Énfasis3 4 2" xfId="1532"/>
    <cellStyle name="40% - Énfasis3 4 2 2" xfId="3842"/>
    <cellStyle name="40% - Énfasis3 4 3" xfId="2781"/>
    <cellStyle name="40% - Énfasis3 5" xfId="433"/>
    <cellStyle name="40% - Énfasis3 5 2" xfId="1546"/>
    <cellStyle name="40% - Énfasis3 5 2 2" xfId="3856"/>
    <cellStyle name="40% - Énfasis3 5 3" xfId="2795"/>
    <cellStyle name="40% - Énfasis3 6" xfId="450"/>
    <cellStyle name="40% - Énfasis3 6 2" xfId="1563"/>
    <cellStyle name="40% - Énfasis3 6 2 2" xfId="3873"/>
    <cellStyle name="40% - Énfasis3 6 3" xfId="2812"/>
    <cellStyle name="40% - Énfasis3 7" xfId="470"/>
    <cellStyle name="40% - Énfasis3 7 2" xfId="1583"/>
    <cellStyle name="40% - Énfasis3 7 2 2" xfId="3893"/>
    <cellStyle name="40% - Énfasis3 7 3" xfId="2832"/>
    <cellStyle name="40% - Énfasis3 8" xfId="485"/>
    <cellStyle name="40% - Énfasis3 8 2" xfId="1598"/>
    <cellStyle name="40% - Énfasis3 8 2 2" xfId="3908"/>
    <cellStyle name="40% - Énfasis3 8 3" xfId="2847"/>
    <cellStyle name="40% - Énfasis3 9" xfId="564"/>
    <cellStyle name="40% - Énfasis3 9 2" xfId="1676"/>
    <cellStyle name="40% - Énfasis3 9 2 2" xfId="3986"/>
    <cellStyle name="40% - Énfasis3 9 3" xfId="2925"/>
    <cellStyle name="40% - Énfasis4" xfId="10"/>
    <cellStyle name="40% - Énfasis4 10" xfId="723"/>
    <cellStyle name="40% - Énfasis4 10 2" xfId="1811"/>
    <cellStyle name="40% - Énfasis4 10 2 2" xfId="4121"/>
    <cellStyle name="40% - Énfasis4 10 3" xfId="3066"/>
    <cellStyle name="40% - Énfasis4 11" xfId="832"/>
    <cellStyle name="40% - Énfasis4 11 2" xfId="1920"/>
    <cellStyle name="40% - Énfasis4 11 2 2" xfId="4230"/>
    <cellStyle name="40% - Énfasis4 11 3" xfId="3175"/>
    <cellStyle name="40% - Énfasis4 12" xfId="910"/>
    <cellStyle name="40% - Énfasis4 12 2" xfId="1995"/>
    <cellStyle name="40% - Énfasis4 12 2 2" xfId="4305"/>
    <cellStyle name="40% - Énfasis4 12 3" xfId="3250"/>
    <cellStyle name="40% - Énfasis4 13" xfId="958"/>
    <cellStyle name="40% - Énfasis4 13 2" xfId="2044"/>
    <cellStyle name="40% - Énfasis4 13 2 2" xfId="4353"/>
    <cellStyle name="40% - Énfasis4 13 3" xfId="3298"/>
    <cellStyle name="40% - Énfasis4 14" xfId="1032"/>
    <cellStyle name="40% - Énfasis4 14 2" xfId="2118"/>
    <cellStyle name="40% - Énfasis4 14 2 2" xfId="4427"/>
    <cellStyle name="40% - Énfasis4 14 3" xfId="3372"/>
    <cellStyle name="40% - Énfasis4 15" xfId="1100"/>
    <cellStyle name="40% - Énfasis4 15 2" xfId="2185"/>
    <cellStyle name="40% - Énfasis4 15 2 2" xfId="4494"/>
    <cellStyle name="40% - Énfasis4 15 3" xfId="3437"/>
    <cellStyle name="40% - Énfasis4 16" xfId="1133"/>
    <cellStyle name="40% - Énfasis4 16 2" xfId="2218"/>
    <cellStyle name="40% - Énfasis4 16 2 2" xfId="4527"/>
    <cellStyle name="40% - Énfasis4 16 3" xfId="3470"/>
    <cellStyle name="40% - Énfasis4 17" xfId="1154"/>
    <cellStyle name="40% - Énfasis4 17 2" xfId="2239"/>
    <cellStyle name="40% - Énfasis4 17 2 2" xfId="4548"/>
    <cellStyle name="40% - Énfasis4 17 3" xfId="3491"/>
    <cellStyle name="40% - Énfasis4 18" xfId="1187"/>
    <cellStyle name="40% - Énfasis4 18 2" xfId="2272"/>
    <cellStyle name="40% - Énfasis4 18 2 2" xfId="4581"/>
    <cellStyle name="40% - Énfasis4 18 3" xfId="3524"/>
    <cellStyle name="40% - Énfasis4 19" xfId="1207"/>
    <cellStyle name="40% - Énfasis4 19 2" xfId="3544"/>
    <cellStyle name="40% - Énfasis4 2" xfId="362"/>
    <cellStyle name="40% - Énfasis4 2 2" xfId="583"/>
    <cellStyle name="40% - Énfasis4 2 2 2" xfId="1695"/>
    <cellStyle name="40% - Énfasis4 2 2 2 2" xfId="4005"/>
    <cellStyle name="40% - Énfasis4 2 2 3" xfId="2944"/>
    <cellStyle name="40% - Énfasis4 2 3" xfId="1477"/>
    <cellStyle name="40% - Énfasis4 2 3 2" xfId="3787"/>
    <cellStyle name="40% - Énfasis4 2 4" xfId="2504"/>
    <cellStyle name="40% - Énfasis4 20" xfId="1229"/>
    <cellStyle name="40% - Énfasis4 20 2" xfId="3565"/>
    <cellStyle name="40% - Énfasis4 21" xfId="2326"/>
    <cellStyle name="40% - Énfasis4 21 2" xfId="4629"/>
    <cellStyle name="40% - Énfasis4 22" xfId="2362"/>
    <cellStyle name="40% - Énfasis4 22 2" xfId="4665"/>
    <cellStyle name="40% - Énfasis4 23" xfId="2377"/>
    <cellStyle name="40% - Énfasis4 23 2" xfId="4680"/>
    <cellStyle name="40% - Énfasis4 24" xfId="2424"/>
    <cellStyle name="40% - Énfasis4 24 2" xfId="4727"/>
    <cellStyle name="40% - Énfasis4 25" xfId="2443"/>
    <cellStyle name="40% - Énfasis4 25 2" xfId="4746"/>
    <cellStyle name="40% - Énfasis4 26" xfId="2475"/>
    <cellStyle name="40% - Énfasis4 26 2" xfId="4777"/>
    <cellStyle name="40% - Énfasis4 3" xfId="399"/>
    <cellStyle name="40% - Énfasis4 3 2" xfId="1514"/>
    <cellStyle name="40% - Énfasis4 3 2 2" xfId="3824"/>
    <cellStyle name="40% - Énfasis4 3 3" xfId="2763"/>
    <cellStyle name="40% - Énfasis4 4" xfId="418"/>
    <cellStyle name="40% - Énfasis4 4 2" xfId="1533"/>
    <cellStyle name="40% - Énfasis4 4 2 2" xfId="3843"/>
    <cellStyle name="40% - Énfasis4 4 3" xfId="2782"/>
    <cellStyle name="40% - Énfasis4 5" xfId="434"/>
    <cellStyle name="40% - Énfasis4 5 2" xfId="1547"/>
    <cellStyle name="40% - Énfasis4 5 2 2" xfId="3857"/>
    <cellStyle name="40% - Énfasis4 5 3" xfId="2796"/>
    <cellStyle name="40% - Énfasis4 6" xfId="451"/>
    <cellStyle name="40% - Énfasis4 6 2" xfId="1564"/>
    <cellStyle name="40% - Énfasis4 6 2 2" xfId="3874"/>
    <cellStyle name="40% - Énfasis4 6 3" xfId="2813"/>
    <cellStyle name="40% - Énfasis4 7" xfId="471"/>
    <cellStyle name="40% - Énfasis4 7 2" xfId="1584"/>
    <cellStyle name="40% - Énfasis4 7 2 2" xfId="3894"/>
    <cellStyle name="40% - Énfasis4 7 3" xfId="2833"/>
    <cellStyle name="40% - Énfasis4 8" xfId="486"/>
    <cellStyle name="40% - Énfasis4 8 2" xfId="1599"/>
    <cellStyle name="40% - Énfasis4 8 2 2" xfId="3909"/>
    <cellStyle name="40% - Énfasis4 8 3" xfId="2848"/>
    <cellStyle name="40% - Énfasis4 9" xfId="565"/>
    <cellStyle name="40% - Énfasis4 9 2" xfId="1677"/>
    <cellStyle name="40% - Énfasis4 9 2 2" xfId="3987"/>
    <cellStyle name="40% - Énfasis4 9 3" xfId="2926"/>
    <cellStyle name="40% - Énfasis5" xfId="11"/>
    <cellStyle name="40% - Énfasis5 10" xfId="724"/>
    <cellStyle name="40% - Énfasis5 10 2" xfId="1812"/>
    <cellStyle name="40% - Énfasis5 10 2 2" xfId="4122"/>
    <cellStyle name="40% - Énfasis5 10 3" xfId="3067"/>
    <cellStyle name="40% - Énfasis5 11" xfId="833"/>
    <cellStyle name="40% - Énfasis5 11 2" xfId="1921"/>
    <cellStyle name="40% - Énfasis5 11 2 2" xfId="4231"/>
    <cellStyle name="40% - Énfasis5 11 3" xfId="3176"/>
    <cellStyle name="40% - Énfasis5 12" xfId="911"/>
    <cellStyle name="40% - Énfasis5 12 2" xfId="1996"/>
    <cellStyle name="40% - Énfasis5 12 2 2" xfId="4306"/>
    <cellStyle name="40% - Énfasis5 12 3" xfId="3251"/>
    <cellStyle name="40% - Énfasis5 13" xfId="959"/>
    <cellStyle name="40% - Énfasis5 13 2" xfId="2045"/>
    <cellStyle name="40% - Énfasis5 13 2 2" xfId="4354"/>
    <cellStyle name="40% - Énfasis5 13 3" xfId="3299"/>
    <cellStyle name="40% - Énfasis5 14" xfId="1033"/>
    <cellStyle name="40% - Énfasis5 14 2" xfId="2119"/>
    <cellStyle name="40% - Énfasis5 14 2 2" xfId="4428"/>
    <cellStyle name="40% - Énfasis5 14 3" xfId="3373"/>
    <cellStyle name="40% - Énfasis5 15" xfId="1101"/>
    <cellStyle name="40% - Énfasis5 15 2" xfId="2186"/>
    <cellStyle name="40% - Énfasis5 15 2 2" xfId="4495"/>
    <cellStyle name="40% - Énfasis5 15 3" xfId="3438"/>
    <cellStyle name="40% - Énfasis5 16" xfId="1134"/>
    <cellStyle name="40% - Énfasis5 16 2" xfId="2219"/>
    <cellStyle name="40% - Énfasis5 16 2 2" xfId="4528"/>
    <cellStyle name="40% - Énfasis5 16 3" xfId="3471"/>
    <cellStyle name="40% - Énfasis5 17" xfId="1155"/>
    <cellStyle name="40% - Énfasis5 17 2" xfId="2240"/>
    <cellStyle name="40% - Énfasis5 17 2 2" xfId="4549"/>
    <cellStyle name="40% - Énfasis5 17 3" xfId="3492"/>
    <cellStyle name="40% - Énfasis5 18" xfId="1188"/>
    <cellStyle name="40% - Énfasis5 18 2" xfId="2273"/>
    <cellStyle name="40% - Énfasis5 18 2 2" xfId="4582"/>
    <cellStyle name="40% - Énfasis5 18 3" xfId="3525"/>
    <cellStyle name="40% - Énfasis5 19" xfId="1208"/>
    <cellStyle name="40% - Énfasis5 19 2" xfId="3545"/>
    <cellStyle name="40% - Énfasis5 2" xfId="363"/>
    <cellStyle name="40% - Énfasis5 2 2" xfId="584"/>
    <cellStyle name="40% - Énfasis5 2 2 2" xfId="1696"/>
    <cellStyle name="40% - Énfasis5 2 2 2 2" xfId="4006"/>
    <cellStyle name="40% - Énfasis5 2 2 3" xfId="2945"/>
    <cellStyle name="40% - Énfasis5 2 3" xfId="1478"/>
    <cellStyle name="40% - Énfasis5 2 3 2" xfId="3788"/>
    <cellStyle name="40% - Énfasis5 2 4" xfId="2505"/>
    <cellStyle name="40% - Énfasis5 20" xfId="1230"/>
    <cellStyle name="40% - Énfasis5 20 2" xfId="3566"/>
    <cellStyle name="40% - Énfasis5 21" xfId="2327"/>
    <cellStyle name="40% - Énfasis5 21 2" xfId="4630"/>
    <cellStyle name="40% - Énfasis5 22" xfId="2363"/>
    <cellStyle name="40% - Énfasis5 22 2" xfId="4666"/>
    <cellStyle name="40% - Énfasis5 23" xfId="2378"/>
    <cellStyle name="40% - Énfasis5 23 2" xfId="4681"/>
    <cellStyle name="40% - Énfasis5 24" xfId="2425"/>
    <cellStyle name="40% - Énfasis5 24 2" xfId="4728"/>
    <cellStyle name="40% - Énfasis5 25" xfId="2444"/>
    <cellStyle name="40% - Énfasis5 25 2" xfId="4747"/>
    <cellStyle name="40% - Énfasis5 26" xfId="2476"/>
    <cellStyle name="40% - Énfasis5 26 2" xfId="4778"/>
    <cellStyle name="40% - Énfasis5 3" xfId="400"/>
    <cellStyle name="40% - Énfasis5 3 2" xfId="1515"/>
    <cellStyle name="40% - Énfasis5 3 2 2" xfId="3825"/>
    <cellStyle name="40% - Énfasis5 3 3" xfId="2764"/>
    <cellStyle name="40% - Énfasis5 4" xfId="419"/>
    <cellStyle name="40% - Énfasis5 4 2" xfId="1534"/>
    <cellStyle name="40% - Énfasis5 4 2 2" xfId="3844"/>
    <cellStyle name="40% - Énfasis5 4 3" xfId="2783"/>
    <cellStyle name="40% - Énfasis5 5" xfId="435"/>
    <cellStyle name="40% - Énfasis5 5 2" xfId="1548"/>
    <cellStyle name="40% - Énfasis5 5 2 2" xfId="3858"/>
    <cellStyle name="40% - Énfasis5 5 3" xfId="2797"/>
    <cellStyle name="40% - Énfasis5 6" xfId="452"/>
    <cellStyle name="40% - Énfasis5 6 2" xfId="1565"/>
    <cellStyle name="40% - Énfasis5 6 2 2" xfId="3875"/>
    <cellStyle name="40% - Énfasis5 6 3" xfId="2814"/>
    <cellStyle name="40% - Énfasis5 7" xfId="472"/>
    <cellStyle name="40% - Énfasis5 7 2" xfId="1585"/>
    <cellStyle name="40% - Énfasis5 7 2 2" xfId="3895"/>
    <cellStyle name="40% - Énfasis5 7 3" xfId="2834"/>
    <cellStyle name="40% - Énfasis5 8" xfId="487"/>
    <cellStyle name="40% - Énfasis5 8 2" xfId="1600"/>
    <cellStyle name="40% - Énfasis5 8 2 2" xfId="3910"/>
    <cellStyle name="40% - Énfasis5 8 3" xfId="2849"/>
    <cellStyle name="40% - Énfasis5 9" xfId="566"/>
    <cellStyle name="40% - Énfasis5 9 2" xfId="1678"/>
    <cellStyle name="40% - Énfasis5 9 2 2" xfId="3988"/>
    <cellStyle name="40% - Énfasis5 9 3" xfId="2927"/>
    <cellStyle name="40% - Énfasis6" xfId="12"/>
    <cellStyle name="40% - Énfasis6 10" xfId="725"/>
    <cellStyle name="40% - Énfasis6 10 2" xfId="1813"/>
    <cellStyle name="40% - Énfasis6 10 2 2" xfId="4123"/>
    <cellStyle name="40% - Énfasis6 10 3" xfId="3068"/>
    <cellStyle name="40% - Énfasis6 11" xfId="834"/>
    <cellStyle name="40% - Énfasis6 11 2" xfId="1922"/>
    <cellStyle name="40% - Énfasis6 11 2 2" xfId="4232"/>
    <cellStyle name="40% - Énfasis6 11 3" xfId="3177"/>
    <cellStyle name="40% - Énfasis6 12" xfId="912"/>
    <cellStyle name="40% - Énfasis6 12 2" xfId="1997"/>
    <cellStyle name="40% - Énfasis6 12 2 2" xfId="4307"/>
    <cellStyle name="40% - Énfasis6 12 3" xfId="3252"/>
    <cellStyle name="40% - Énfasis6 13" xfId="960"/>
    <cellStyle name="40% - Énfasis6 13 2" xfId="2046"/>
    <cellStyle name="40% - Énfasis6 13 2 2" xfId="4355"/>
    <cellStyle name="40% - Énfasis6 13 3" xfId="3300"/>
    <cellStyle name="40% - Énfasis6 14" xfId="1034"/>
    <cellStyle name="40% - Énfasis6 14 2" xfId="2120"/>
    <cellStyle name="40% - Énfasis6 14 2 2" xfId="4429"/>
    <cellStyle name="40% - Énfasis6 14 3" xfId="3374"/>
    <cellStyle name="40% - Énfasis6 15" xfId="1102"/>
    <cellStyle name="40% - Énfasis6 15 2" xfId="2187"/>
    <cellStyle name="40% - Énfasis6 15 2 2" xfId="4496"/>
    <cellStyle name="40% - Énfasis6 15 3" xfId="3439"/>
    <cellStyle name="40% - Énfasis6 16" xfId="1135"/>
    <cellStyle name="40% - Énfasis6 16 2" xfId="2220"/>
    <cellStyle name="40% - Énfasis6 16 2 2" xfId="4529"/>
    <cellStyle name="40% - Énfasis6 16 3" xfId="3472"/>
    <cellStyle name="40% - Énfasis6 17" xfId="1156"/>
    <cellStyle name="40% - Énfasis6 17 2" xfId="2241"/>
    <cellStyle name="40% - Énfasis6 17 2 2" xfId="4550"/>
    <cellStyle name="40% - Énfasis6 17 3" xfId="3493"/>
    <cellStyle name="40% - Énfasis6 18" xfId="1189"/>
    <cellStyle name="40% - Énfasis6 18 2" xfId="2274"/>
    <cellStyle name="40% - Énfasis6 18 2 2" xfId="4583"/>
    <cellStyle name="40% - Énfasis6 18 3" xfId="3526"/>
    <cellStyle name="40% - Énfasis6 19" xfId="1209"/>
    <cellStyle name="40% - Énfasis6 19 2" xfId="3546"/>
    <cellStyle name="40% - Énfasis6 2" xfId="364"/>
    <cellStyle name="40% - Énfasis6 2 2" xfId="585"/>
    <cellStyle name="40% - Énfasis6 2 2 2" xfId="1697"/>
    <cellStyle name="40% - Énfasis6 2 2 2 2" xfId="4007"/>
    <cellStyle name="40% - Énfasis6 2 2 3" xfId="2946"/>
    <cellStyle name="40% - Énfasis6 2 3" xfId="1479"/>
    <cellStyle name="40% - Énfasis6 2 3 2" xfId="3789"/>
    <cellStyle name="40% - Énfasis6 2 4" xfId="2506"/>
    <cellStyle name="40% - Énfasis6 20" xfId="1231"/>
    <cellStyle name="40% - Énfasis6 20 2" xfId="3567"/>
    <cellStyle name="40% - Énfasis6 21" xfId="2328"/>
    <cellStyle name="40% - Énfasis6 21 2" xfId="4631"/>
    <cellStyle name="40% - Énfasis6 22" xfId="2364"/>
    <cellStyle name="40% - Énfasis6 22 2" xfId="4667"/>
    <cellStyle name="40% - Énfasis6 23" xfId="2379"/>
    <cellStyle name="40% - Énfasis6 23 2" xfId="4682"/>
    <cellStyle name="40% - Énfasis6 24" xfId="2426"/>
    <cellStyle name="40% - Énfasis6 24 2" xfId="4729"/>
    <cellStyle name="40% - Énfasis6 25" xfId="2445"/>
    <cellStyle name="40% - Énfasis6 25 2" xfId="4748"/>
    <cellStyle name="40% - Énfasis6 26" xfId="2477"/>
    <cellStyle name="40% - Énfasis6 26 2" xfId="4779"/>
    <cellStyle name="40% - Énfasis6 3" xfId="401"/>
    <cellStyle name="40% - Énfasis6 3 2" xfId="1516"/>
    <cellStyle name="40% - Énfasis6 3 2 2" xfId="3826"/>
    <cellStyle name="40% - Énfasis6 3 3" xfId="2765"/>
    <cellStyle name="40% - Énfasis6 4" xfId="420"/>
    <cellStyle name="40% - Énfasis6 4 2" xfId="1535"/>
    <cellStyle name="40% - Énfasis6 4 2 2" xfId="3845"/>
    <cellStyle name="40% - Énfasis6 4 3" xfId="2784"/>
    <cellStyle name="40% - Énfasis6 5" xfId="436"/>
    <cellStyle name="40% - Énfasis6 5 2" xfId="1549"/>
    <cellStyle name="40% - Énfasis6 5 2 2" xfId="3859"/>
    <cellStyle name="40% - Énfasis6 5 3" xfId="2798"/>
    <cellStyle name="40% - Énfasis6 6" xfId="453"/>
    <cellStyle name="40% - Énfasis6 6 2" xfId="1566"/>
    <cellStyle name="40% - Énfasis6 6 2 2" xfId="3876"/>
    <cellStyle name="40% - Énfasis6 6 3" xfId="2815"/>
    <cellStyle name="40% - Énfasis6 7" xfId="473"/>
    <cellStyle name="40% - Énfasis6 7 2" xfId="1586"/>
    <cellStyle name="40% - Énfasis6 7 2 2" xfId="3896"/>
    <cellStyle name="40% - Énfasis6 7 3" xfId="2835"/>
    <cellStyle name="40% - Énfasis6 8" xfId="488"/>
    <cellStyle name="40% - Énfasis6 8 2" xfId="1601"/>
    <cellStyle name="40% - Énfasis6 8 2 2" xfId="3911"/>
    <cellStyle name="40% - Énfasis6 8 3" xfId="2850"/>
    <cellStyle name="40% - Énfasis6 9" xfId="567"/>
    <cellStyle name="40% - Énfasis6 9 2" xfId="1679"/>
    <cellStyle name="40% - Énfasis6 9 2 2" xfId="3989"/>
    <cellStyle name="40% - Énfasis6 9 3" xfId="2928"/>
    <cellStyle name="60% - Énfasis1" xfId="13"/>
    <cellStyle name="60% - Énfasis1 2" xfId="586"/>
    <cellStyle name="60% - Énfasis1 2 2" xfId="2947"/>
    <cellStyle name="60% - Énfasis1 2 3" xfId="2507"/>
    <cellStyle name="60% - Énfasis1 3" xfId="1232"/>
    <cellStyle name="60% - Énfasis2" xfId="14"/>
    <cellStyle name="60% - Énfasis2 2" xfId="587"/>
    <cellStyle name="60% - Énfasis2 2 2" xfId="2948"/>
    <cellStyle name="60% - Énfasis2 2 3" xfId="2508"/>
    <cellStyle name="60% - Énfasis2 3" xfId="1233"/>
    <cellStyle name="60% - Énfasis3" xfId="15"/>
    <cellStyle name="60% - Énfasis3 2" xfId="588"/>
    <cellStyle name="60% - Énfasis3 2 2" xfId="2949"/>
    <cellStyle name="60% - Énfasis3 2 3" xfId="2509"/>
    <cellStyle name="60% - Énfasis3 3" xfId="1234"/>
    <cellStyle name="60% - Énfasis4" xfId="16"/>
    <cellStyle name="60% - Énfasis4 2" xfId="589"/>
    <cellStyle name="60% - Énfasis4 2 2" xfId="2950"/>
    <cellStyle name="60% - Énfasis4 2 3" xfId="2510"/>
    <cellStyle name="60% - Énfasis4 3" xfId="1235"/>
    <cellStyle name="60% - Énfasis5" xfId="17"/>
    <cellStyle name="60% - Énfasis5 2" xfId="590"/>
    <cellStyle name="60% - Énfasis5 2 2" xfId="2951"/>
    <cellStyle name="60% - Énfasis5 2 3" xfId="2511"/>
    <cellStyle name="60% - Énfasis5 3" xfId="1236"/>
    <cellStyle name="60% - Énfasis6" xfId="18"/>
    <cellStyle name="60% - Énfasis6 2" xfId="591"/>
    <cellStyle name="60% - Énfasis6 2 2" xfId="2952"/>
    <cellStyle name="60% - Énfasis6 2 3" xfId="2512"/>
    <cellStyle name="60% - Énfasis6 3" xfId="1237"/>
    <cellStyle name="Body" xfId="19"/>
    <cellStyle name="Buena" xfId="20"/>
    <cellStyle name="Buena 2" xfId="592"/>
    <cellStyle name="Bueno 2" xfId="421"/>
    <cellStyle name="Calc Currency (0)" xfId="21"/>
    <cellStyle name="Cálculo" xfId="22"/>
    <cellStyle name="Cálculo 2" xfId="593"/>
    <cellStyle name="Cálculo 3" xfId="1238"/>
    <cellStyle name="Celda de comprobación" xfId="23"/>
    <cellStyle name="Celda de comprobación 2" xfId="594"/>
    <cellStyle name="Celda de comprobación 3" xfId="1239"/>
    <cellStyle name="Celda vinculada" xfId="24"/>
    <cellStyle name="Celda vinculada 2" xfId="595"/>
    <cellStyle name="Celda vinculada 3" xfId="1240"/>
    <cellStyle name="Comma [0] 2" xfId="25"/>
    <cellStyle name="Comma [0] 3" xfId="26"/>
    <cellStyle name="Comma [0] 3 2" xfId="387"/>
    <cellStyle name="Comma [0] 3 2 2" xfId="1502"/>
    <cellStyle name="Comma [0] 3 2 2 2" xfId="3812"/>
    <cellStyle name="Comma [0] 3 2 3" xfId="2751"/>
    <cellStyle name="Comma [0] 3 3" xfId="597"/>
    <cellStyle name="Comma [0] 3 3 2" xfId="1699"/>
    <cellStyle name="Comma [0] 3 3 2 2" xfId="4009"/>
    <cellStyle name="Comma [0] 3 3 3" xfId="2954"/>
    <cellStyle name="Comma [0] 3 4" xfId="742"/>
    <cellStyle name="Comma [0] 3 4 2" xfId="1830"/>
    <cellStyle name="Comma [0] 3 4 2 2" xfId="4140"/>
    <cellStyle name="Comma [0] 3 4 3" xfId="3085"/>
    <cellStyle name="Comma [0] 3 5" xfId="1046"/>
    <cellStyle name="Comma [0] 3 5 2" xfId="2131"/>
    <cellStyle name="Comma [0] 3 5 2 2" xfId="4440"/>
    <cellStyle name="Comma [0] 3 5 3" xfId="3385"/>
    <cellStyle name="Comma [0] 3 6" xfId="1241"/>
    <cellStyle name="Comma [0] 3 6 2" xfId="3568"/>
    <cellStyle name="Comma [0] 3 7" xfId="2329"/>
    <cellStyle name="Comma [0] 3 7 2" xfId="4632"/>
    <cellStyle name="Comma [0] 3 8" xfId="2493"/>
    <cellStyle name="Comma 10" xfId="27"/>
    <cellStyle name="Comma 10 2" xfId="406"/>
    <cellStyle name="Comma 10 2 2" xfId="681"/>
    <cellStyle name="Comma 10 2 2 2" xfId="1769"/>
    <cellStyle name="Comma 10 2 2 2 2" xfId="4079"/>
    <cellStyle name="Comma 10 2 2 3" xfId="3024"/>
    <cellStyle name="Comma 10 2 3" xfId="973"/>
    <cellStyle name="Comma 10 2 3 2" xfId="2059"/>
    <cellStyle name="Comma 10 2 3 2 2" xfId="4368"/>
    <cellStyle name="Comma 10 2 3 3" xfId="3313"/>
    <cellStyle name="Comma 10 2 4" xfId="1521"/>
    <cellStyle name="Comma 10 2 4 2" xfId="3831"/>
    <cellStyle name="Comma 10 2 5" xfId="2427"/>
    <cellStyle name="Comma 10 2 5 2" xfId="4730"/>
    <cellStyle name="Comma 10 2 6" xfId="2770"/>
    <cellStyle name="Comma 10 3" xfId="1116"/>
    <cellStyle name="Comma 10 3 2" xfId="2201"/>
    <cellStyle name="Comma 10 3 2 2" xfId="4510"/>
    <cellStyle name="Comma 10 3 3" xfId="3453"/>
    <cellStyle name="Comma 10 4" xfId="1242"/>
    <cellStyle name="Comma 10 4 2" xfId="3569"/>
    <cellStyle name="Comma 10 5" xfId="2518"/>
    <cellStyle name="Comma 11" xfId="28"/>
    <cellStyle name="Comma 11 2" xfId="1243"/>
    <cellStyle name="Comma 11 2 2" xfId="3570"/>
    <cellStyle name="Comma 11 3" xfId="2519"/>
    <cellStyle name="Comma 12" xfId="29"/>
    <cellStyle name="Comma 12 2" xfId="1244"/>
    <cellStyle name="Comma 12 2 2" xfId="3571"/>
    <cellStyle name="Comma 12 3" xfId="2520"/>
    <cellStyle name="Comma 13" xfId="30"/>
    <cellStyle name="Comma 13 2" xfId="1245"/>
    <cellStyle name="Comma 13 2 2" xfId="3572"/>
    <cellStyle name="Comma 13 3" xfId="2521"/>
    <cellStyle name="Comma 14" xfId="31"/>
    <cellStyle name="Comma 14 2" xfId="1246"/>
    <cellStyle name="Comma 14 2 2" xfId="3573"/>
    <cellStyle name="Comma 14 3" xfId="2522"/>
    <cellStyle name="Comma 15" xfId="32"/>
    <cellStyle name="Comma 15 2" xfId="1247"/>
    <cellStyle name="Comma 15 2 2" xfId="3574"/>
    <cellStyle name="Comma 15 3" xfId="2523"/>
    <cellStyle name="Comma 16" xfId="33"/>
    <cellStyle name="Comma 16 2" xfId="1248"/>
    <cellStyle name="Comma 16 2 2" xfId="3575"/>
    <cellStyle name="Comma 16 3" xfId="2524"/>
    <cellStyle name="Comma 17" xfId="34"/>
    <cellStyle name="Comma 17 2" xfId="1249"/>
    <cellStyle name="Comma 17 2 2" xfId="3576"/>
    <cellStyle name="Comma 17 3" xfId="2525"/>
    <cellStyle name="Comma 18" xfId="35"/>
    <cellStyle name="Comma 18 2" xfId="1250"/>
    <cellStyle name="Comma 18 2 2" xfId="3577"/>
    <cellStyle name="Comma 18 3" xfId="2526"/>
    <cellStyle name="Comma 19" xfId="36"/>
    <cellStyle name="Comma 19 2" xfId="1251"/>
    <cellStyle name="Comma 19 2 2" xfId="3578"/>
    <cellStyle name="Comma 19 3" xfId="2527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2"/>
    <cellStyle name="Comma 20 2 2" xfId="3579"/>
    <cellStyle name="Comma 20 3" xfId="2528"/>
    <cellStyle name="Comma 21" xfId="49"/>
    <cellStyle name="Comma 21 2" xfId="1253"/>
    <cellStyle name="Comma 21 2 2" xfId="3580"/>
    <cellStyle name="Comma 21 3" xfId="2529"/>
    <cellStyle name="Comma 22" xfId="50"/>
    <cellStyle name="Comma 22 2" xfId="1254"/>
    <cellStyle name="Comma 22 2 2" xfId="3581"/>
    <cellStyle name="Comma 22 3" xfId="2530"/>
    <cellStyle name="Comma 23" xfId="51"/>
    <cellStyle name="Comma 23 2" xfId="1255"/>
    <cellStyle name="Comma 23 2 2" xfId="3582"/>
    <cellStyle name="Comma 23 3" xfId="2531"/>
    <cellStyle name="Comma 24" xfId="52"/>
    <cellStyle name="Comma 24 2" xfId="1256"/>
    <cellStyle name="Comma 24 2 2" xfId="3583"/>
    <cellStyle name="Comma 24 3" xfId="2532"/>
    <cellStyle name="Comma 25" xfId="53"/>
    <cellStyle name="Comma 25 2" xfId="1257"/>
    <cellStyle name="Comma 25 2 2" xfId="3584"/>
    <cellStyle name="Comma 25 3" xfId="2533"/>
    <cellStyle name="Comma 26" xfId="54"/>
    <cellStyle name="Comma 26 2" xfId="1258"/>
    <cellStyle name="Comma 26 2 2" xfId="3585"/>
    <cellStyle name="Comma 26 3" xfId="2534"/>
    <cellStyle name="Comma 27" xfId="55"/>
    <cellStyle name="Comma 27 2" xfId="1259"/>
    <cellStyle name="Comma 27 2 2" xfId="3586"/>
    <cellStyle name="Comma 27 3" xfId="2535"/>
    <cellStyle name="Comma 28 2" xfId="56"/>
    <cellStyle name="Comma 29 2" xfId="57"/>
    <cellStyle name="Comma 3" xfId="58"/>
    <cellStyle name="Comma 3 2" xfId="454"/>
    <cellStyle name="Comma 3 2 2" xfId="1567"/>
    <cellStyle name="Comma 3 2 2 2" xfId="3877"/>
    <cellStyle name="Comma 3 2 3" xfId="2816"/>
    <cellStyle name="Comma 3 3" xfId="568"/>
    <cellStyle name="Comma 3 3 2" xfId="1680"/>
    <cellStyle name="Comma 3 3 2 2" xfId="3990"/>
    <cellStyle name="Comma 3 3 3" xfId="2929"/>
    <cellStyle name="Comma 3 4" xfId="913"/>
    <cellStyle name="Comma 3 4 2" xfId="1998"/>
    <cellStyle name="Comma 3 4 2 2" xfId="4308"/>
    <cellStyle name="Comma 3 4 3" xfId="3253"/>
    <cellStyle name="Comma 3 5" xfId="1260"/>
    <cellStyle name="Comma 3 5 2" xfId="3587"/>
    <cellStyle name="Comma 3 6" xfId="2536"/>
    <cellStyle name="Comma 34" xfId="59"/>
    <cellStyle name="Comma 34 2" xfId="1261"/>
    <cellStyle name="Comma 34 2 2" xfId="3588"/>
    <cellStyle name="Comma 34 3" xfId="2537"/>
    <cellStyle name="Comma 35" xfId="60"/>
    <cellStyle name="Comma 35 2" xfId="1262"/>
    <cellStyle name="Comma 35 2 2" xfId="3589"/>
    <cellStyle name="Comma 35 3" xfId="2538"/>
    <cellStyle name="Comma 36" xfId="61"/>
    <cellStyle name="Comma 36 2" xfId="1263"/>
    <cellStyle name="Comma 36 2 2" xfId="3590"/>
    <cellStyle name="Comma 36 3" xfId="2539"/>
    <cellStyle name="Comma 37" xfId="62"/>
    <cellStyle name="Comma 37 2" xfId="1264"/>
    <cellStyle name="Comma 37 2 2" xfId="3591"/>
    <cellStyle name="Comma 37 3" xfId="2540"/>
    <cellStyle name="Comma 38" xfId="63"/>
    <cellStyle name="Comma 38 2" xfId="1265"/>
    <cellStyle name="Comma 38 2 2" xfId="3592"/>
    <cellStyle name="Comma 38 3" xfId="2541"/>
    <cellStyle name="Comma 39" xfId="64"/>
    <cellStyle name="Comma 39 2" xfId="1266"/>
    <cellStyle name="Comma 39 2 2" xfId="3593"/>
    <cellStyle name="Comma 39 3" xfId="2542"/>
    <cellStyle name="Comma 4" xfId="65"/>
    <cellStyle name="Comma 4 2" xfId="66"/>
    <cellStyle name="Comma 4 3" xfId="1267"/>
    <cellStyle name="Comma 4 3 2" xfId="3594"/>
    <cellStyle name="Comma 4 4" xfId="2543"/>
    <cellStyle name="Comma 40" xfId="67"/>
    <cellStyle name="Comma 40 2" xfId="1268"/>
    <cellStyle name="Comma 40 2 2" xfId="3595"/>
    <cellStyle name="Comma 40 3" xfId="2544"/>
    <cellStyle name="Comma 5" xfId="68"/>
    <cellStyle name="Comma 5 2" xfId="1269"/>
    <cellStyle name="Comma 5 2 2" xfId="3596"/>
    <cellStyle name="Comma 5 3" xfId="2545"/>
    <cellStyle name="Comma 6" xfId="69"/>
    <cellStyle name="Comma 6 2" xfId="1270"/>
    <cellStyle name="Comma 6 2 2" xfId="3597"/>
    <cellStyle name="Comma 6 3" xfId="2546"/>
    <cellStyle name="Comma 7" xfId="70"/>
    <cellStyle name="Comma 7 2" xfId="1271"/>
    <cellStyle name="Comma 7 2 2" xfId="3598"/>
    <cellStyle name="Comma 7 3" xfId="2547"/>
    <cellStyle name="Comma 8" xfId="71"/>
    <cellStyle name="Comma 8 2" xfId="1272"/>
    <cellStyle name="Comma 8 2 2" xfId="3599"/>
    <cellStyle name="Comma 8 3" xfId="2548"/>
    <cellStyle name="Comma 9" xfId="72"/>
    <cellStyle name="Copied" xfId="73"/>
    <cellStyle name="Encabezado 1" xfId="74"/>
    <cellStyle name="Encabezado 1 2" xfId="1273"/>
    <cellStyle name="Encabezado 4" xfId="75"/>
    <cellStyle name="Encabezado 4 2" xfId="602"/>
    <cellStyle name="Encabezado 4 3" xfId="1274"/>
    <cellStyle name="Énfasis1" xfId="76"/>
    <cellStyle name="Énfasis1 2" xfId="612"/>
    <cellStyle name="Énfasis1 3" xfId="1275"/>
    <cellStyle name="Énfasis2" xfId="77"/>
    <cellStyle name="Énfasis2 2" xfId="621"/>
    <cellStyle name="Énfasis2 3" xfId="1276"/>
    <cellStyle name="Énfasis3" xfId="78"/>
    <cellStyle name="Énfasis3 2" xfId="625"/>
    <cellStyle name="Énfasis3 3" xfId="1277"/>
    <cellStyle name="Énfasis4" xfId="79"/>
    <cellStyle name="Énfasis4 2" xfId="629"/>
    <cellStyle name="Énfasis4 3" xfId="1278"/>
    <cellStyle name="Énfasis5" xfId="80"/>
    <cellStyle name="Énfasis5 2" xfId="633"/>
    <cellStyle name="Énfasis5 3" xfId="1279"/>
    <cellStyle name="Énfasis6" xfId="81"/>
    <cellStyle name="Énfasis6 2" xfId="636"/>
    <cellStyle name="Énfasis6 3" xfId="1280"/>
    <cellStyle name="Entered" xfId="82"/>
    <cellStyle name="Entrada" xfId="83"/>
    <cellStyle name="Entrada 2" xfId="640"/>
    <cellStyle name="Entrada 3" xfId="1282"/>
    <cellStyle name="Euro" xfId="84"/>
    <cellStyle name="Grey" xfId="85"/>
    <cellStyle name="Header1" xfId="86"/>
    <cellStyle name="Header2" xfId="87"/>
    <cellStyle name="Hipervínculo" xfId="88" builtinId="8"/>
    <cellStyle name="Hipervínculo 2" xfId="2549"/>
    <cellStyle name="Hyperlink 2" xfId="89"/>
    <cellStyle name="Incorrecto" xfId="90"/>
    <cellStyle name="Incorrecto 2" xfId="643"/>
    <cellStyle name="Incorrecto 3" xfId="1283"/>
    <cellStyle name="Input [yellow]" xfId="91"/>
    <cellStyle name="Millares" xfId="92" builtinId="3"/>
    <cellStyle name="Millares [0] 10" xfId="863"/>
    <cellStyle name="Millares [0] 10 2" xfId="1948"/>
    <cellStyle name="Millares [0] 10 2 2" xfId="4258"/>
    <cellStyle name="Millares [0] 10 3" xfId="3203"/>
    <cellStyle name="Millares [0] 11" xfId="996"/>
    <cellStyle name="Millares [0] 11 2" xfId="1173"/>
    <cellStyle name="Millares [0] 11 2 2" xfId="2258"/>
    <cellStyle name="Millares [0] 11 2 2 2" xfId="4567"/>
    <cellStyle name="Millares [0] 11 2 3" xfId="3510"/>
    <cellStyle name="Millares [0] 11 3" xfId="2082"/>
    <cellStyle name="Millares [0] 11 3 2" xfId="4391"/>
    <cellStyle name="Millares [0] 11 4" xfId="3336"/>
    <cellStyle name="Millares [0] 12" xfId="1037"/>
    <cellStyle name="Millares [0] 12 2" xfId="2123"/>
    <cellStyle name="Millares [0] 12 2 2" xfId="4432"/>
    <cellStyle name="Millares [0] 12 3" xfId="3377"/>
    <cellStyle name="Millares [0] 13" xfId="1210"/>
    <cellStyle name="Millares [0] 13 2" xfId="3547"/>
    <cellStyle name="Millares [0] 14" xfId="2033"/>
    <cellStyle name="Millares [0] 15" xfId="2432"/>
    <cellStyle name="Millares [0] 15 2" xfId="4735"/>
    <cellStyle name="Millares [0] 16" xfId="2485"/>
    <cellStyle name="Millares [0] 16 2" xfId="4787"/>
    <cellStyle name="Millares [0] 2" xfId="93"/>
    <cellStyle name="Millares [0] 3" xfId="94"/>
    <cellStyle name="Millares [0] 4" xfId="95"/>
    <cellStyle name="Millares [0] 5" xfId="96"/>
    <cellStyle name="Millares [0] 5 2" xfId="97"/>
    <cellStyle name="Millares [0] 5 3" xfId="1285"/>
    <cellStyle name="Millares [0] 5 3 2" xfId="3601"/>
    <cellStyle name="Millares [0] 5 4" xfId="2551"/>
    <cellStyle name="Millares [0] 6" xfId="365"/>
    <cellStyle name="Millares [0] 6 2" xfId="1480"/>
    <cellStyle name="Millares [0] 6 2 2" xfId="3790"/>
    <cellStyle name="Millares [0] 6 3" xfId="2730"/>
    <cellStyle name="Millares [0] 7" xfId="402"/>
    <cellStyle name="Millares [0] 7 2" xfId="1517"/>
    <cellStyle name="Millares [0] 7 2 2" xfId="3827"/>
    <cellStyle name="Millares [0] 7 3" xfId="2766"/>
    <cellStyle name="Millares [0] 8" xfId="494"/>
    <cellStyle name="Millares [0] 8 2" xfId="1607"/>
    <cellStyle name="Millares [0] 8 2 2" xfId="3917"/>
    <cellStyle name="Millares [0] 8 3" xfId="2856"/>
    <cellStyle name="Millares [0] 9" xfId="730"/>
    <cellStyle name="Millares [0] 9 2" xfId="1818"/>
    <cellStyle name="Millares [0] 9 2 2" xfId="4128"/>
    <cellStyle name="Millares [0] 9 3" xfId="3073"/>
    <cellStyle name="Millares [0]_~4875972" xfId="98"/>
    <cellStyle name="Millares [0]_ESTADO DE RESULTADOS 20.11.03" xfId="99"/>
    <cellStyle name="Millares 10" xfId="100"/>
    <cellStyle name="Millares 100" xfId="849"/>
    <cellStyle name="Millares 100 2" xfId="1936"/>
    <cellStyle name="Millares 100 2 2" xfId="4246"/>
    <cellStyle name="Millares 100 3" xfId="3191"/>
    <cellStyle name="Millares 101" xfId="864"/>
    <cellStyle name="Millares 101 2" xfId="1949"/>
    <cellStyle name="Millares 101 2 2" xfId="4259"/>
    <cellStyle name="Millares 101 3" xfId="3204"/>
    <cellStyle name="Millares 102" xfId="848"/>
    <cellStyle name="Millares 102 2" xfId="1935"/>
    <cellStyle name="Millares 102 2 2" xfId="4245"/>
    <cellStyle name="Millares 102 3" xfId="3190"/>
    <cellStyle name="Millares 103" xfId="865"/>
    <cellStyle name="Millares 103 2" xfId="1950"/>
    <cellStyle name="Millares 103 2 2" xfId="4260"/>
    <cellStyle name="Millares 103 3" xfId="3205"/>
    <cellStyle name="Millares 104" xfId="847"/>
    <cellStyle name="Millares 104 2" xfId="1934"/>
    <cellStyle name="Millares 104 2 2" xfId="4244"/>
    <cellStyle name="Millares 104 3" xfId="3189"/>
    <cellStyle name="Millares 105" xfId="866"/>
    <cellStyle name="Millares 105 2" xfId="1951"/>
    <cellStyle name="Millares 105 2 2" xfId="4261"/>
    <cellStyle name="Millares 105 3" xfId="3206"/>
    <cellStyle name="Millares 106" xfId="835"/>
    <cellStyle name="Millares 106 2" xfId="1923"/>
    <cellStyle name="Millares 106 2 2" xfId="4233"/>
    <cellStyle name="Millares 106 3" xfId="3178"/>
    <cellStyle name="Millares 107" xfId="867"/>
    <cellStyle name="Millares 107 2" xfId="1952"/>
    <cellStyle name="Millares 107 2 2" xfId="4262"/>
    <cellStyle name="Millares 107 3" xfId="3207"/>
    <cellStyle name="Millares 108" xfId="836"/>
    <cellStyle name="Millares 108 2" xfId="1924"/>
    <cellStyle name="Millares 108 2 2" xfId="4234"/>
    <cellStyle name="Millares 108 3" xfId="3179"/>
    <cellStyle name="Millares 109" xfId="868"/>
    <cellStyle name="Millares 109 2" xfId="1953"/>
    <cellStyle name="Millares 109 2 2" xfId="4263"/>
    <cellStyle name="Millares 109 3" xfId="3208"/>
    <cellStyle name="Millares 11" xfId="101"/>
    <cellStyle name="Millares 11 2" xfId="1118"/>
    <cellStyle name="Millares 11 2 2" xfId="2203"/>
    <cellStyle name="Millares 11 2 2 2" xfId="4512"/>
    <cellStyle name="Millares 11 2 3" xfId="3455"/>
    <cellStyle name="Millares 11 3" xfId="1286"/>
    <cellStyle name="Millares 11 3 2" xfId="3602"/>
    <cellStyle name="Millares 11 4" xfId="2552"/>
    <cellStyle name="Millares 110" xfId="837"/>
    <cellStyle name="Millares 110 2" xfId="1925"/>
    <cellStyle name="Millares 110 2 2" xfId="4235"/>
    <cellStyle name="Millares 110 3" xfId="3180"/>
    <cellStyle name="Millares 111" xfId="869"/>
    <cellStyle name="Millares 111 2" xfId="1954"/>
    <cellStyle name="Millares 111 2 2" xfId="4264"/>
    <cellStyle name="Millares 111 3" xfId="3209"/>
    <cellStyle name="Millares 112" xfId="838"/>
    <cellStyle name="Millares 112 2" xfId="1926"/>
    <cellStyle name="Millares 112 2 2" xfId="4236"/>
    <cellStyle name="Millares 112 3" xfId="3181"/>
    <cellStyle name="Millares 113" xfId="920"/>
    <cellStyle name="Millares 113 2" xfId="2005"/>
    <cellStyle name="Millares 113 2 2" xfId="4315"/>
    <cellStyle name="Millares 113 3" xfId="3260"/>
    <cellStyle name="Millares 114" xfId="925"/>
    <cellStyle name="Millares 114 2" xfId="2010"/>
    <cellStyle name="Millares 114 2 2" xfId="4320"/>
    <cellStyle name="Millares 114 3" xfId="3265"/>
    <cellStyle name="Millares 115" xfId="919"/>
    <cellStyle name="Millares 115 2" xfId="2004"/>
    <cellStyle name="Millares 115 2 2" xfId="4314"/>
    <cellStyle name="Millares 115 3" xfId="3259"/>
    <cellStyle name="Millares 116" xfId="926"/>
    <cellStyle name="Millares 116 2" xfId="2011"/>
    <cellStyle name="Millares 116 2 2" xfId="4321"/>
    <cellStyle name="Millares 116 3" xfId="3266"/>
    <cellStyle name="Millares 117" xfId="918"/>
    <cellStyle name="Millares 117 2" xfId="2003"/>
    <cellStyle name="Millares 117 2 2" xfId="4313"/>
    <cellStyle name="Millares 117 3" xfId="3258"/>
    <cellStyle name="Millares 118" xfId="927"/>
    <cellStyle name="Millares 118 2" xfId="2012"/>
    <cellStyle name="Millares 118 2 2" xfId="4322"/>
    <cellStyle name="Millares 118 3" xfId="3267"/>
    <cellStyle name="Millares 119" xfId="917"/>
    <cellStyle name="Millares 119 2" xfId="2002"/>
    <cellStyle name="Millares 119 2 2" xfId="4312"/>
    <cellStyle name="Millares 119 3" xfId="3257"/>
    <cellStyle name="Millares 12" xfId="102"/>
    <cellStyle name="Millares 12 2" xfId="1287"/>
    <cellStyle name="Millares 12 2 2" xfId="3603"/>
    <cellStyle name="Millares 12 3" xfId="2553"/>
    <cellStyle name="Millares 120" xfId="928"/>
    <cellStyle name="Millares 120 2" xfId="1119"/>
    <cellStyle name="Millares 120 2 2" xfId="2204"/>
    <cellStyle name="Millares 120 2 2 2" xfId="4513"/>
    <cellStyle name="Millares 120 2 3" xfId="3456"/>
    <cellStyle name="Millares 120 3" xfId="2013"/>
    <cellStyle name="Millares 120 3 2" xfId="4323"/>
    <cellStyle name="Millares 120 4" xfId="3268"/>
    <cellStyle name="Millares 121" xfId="916"/>
    <cellStyle name="Millares 121 2" xfId="2001"/>
    <cellStyle name="Millares 121 2 2" xfId="4311"/>
    <cellStyle name="Millares 121 3" xfId="3256"/>
    <cellStyle name="Millares 122" xfId="929"/>
    <cellStyle name="Millares 122 2" xfId="1120"/>
    <cellStyle name="Millares 122 2 2" xfId="2205"/>
    <cellStyle name="Millares 122 2 2 2" xfId="4514"/>
    <cellStyle name="Millares 122 2 3" xfId="3457"/>
    <cellStyle name="Millares 122 3" xfId="2014"/>
    <cellStyle name="Millares 122 3 2" xfId="4324"/>
    <cellStyle name="Millares 122 4" xfId="3269"/>
    <cellStyle name="Millares 123" xfId="915"/>
    <cellStyle name="Millares 123 2" xfId="1121"/>
    <cellStyle name="Millares 123 2 2" xfId="2206"/>
    <cellStyle name="Millares 123 2 2 2" xfId="4515"/>
    <cellStyle name="Millares 123 2 3" xfId="3458"/>
    <cellStyle name="Millares 123 3" xfId="2000"/>
    <cellStyle name="Millares 123 3 2" xfId="4310"/>
    <cellStyle name="Millares 123 4" xfId="3255"/>
    <cellStyle name="Millares 124" xfId="930"/>
    <cellStyle name="Millares 124 2" xfId="1122"/>
    <cellStyle name="Millares 124 2 2" xfId="2207"/>
    <cellStyle name="Millares 124 2 2 2" xfId="4516"/>
    <cellStyle name="Millares 124 2 3" xfId="3459"/>
    <cellStyle name="Millares 124 3" xfId="2015"/>
    <cellStyle name="Millares 124 3 2" xfId="4325"/>
    <cellStyle name="Millares 124 4" xfId="3270"/>
    <cellStyle name="Millares 125" xfId="962"/>
    <cellStyle name="Millares 125 2" xfId="2048"/>
    <cellStyle name="Millares 125 2 2" xfId="4357"/>
    <cellStyle name="Millares 125 3" xfId="3302"/>
    <cellStyle name="Millares 126" xfId="965"/>
    <cellStyle name="Millares 126 2" xfId="2051"/>
    <cellStyle name="Millares 126 2 2" xfId="4360"/>
    <cellStyle name="Millares 126 3" xfId="3305"/>
    <cellStyle name="Millares 127" xfId="961"/>
    <cellStyle name="Millares 127 2" xfId="2047"/>
    <cellStyle name="Millares 127 2 2" xfId="4356"/>
    <cellStyle name="Millares 127 3" xfId="3301"/>
    <cellStyle name="Millares 128" xfId="977"/>
    <cellStyle name="Millares 128 2" xfId="2063"/>
    <cellStyle name="Millares 128 2 2" xfId="4372"/>
    <cellStyle name="Millares 128 3" xfId="3317"/>
    <cellStyle name="Millares 129" xfId="971"/>
    <cellStyle name="Millares 129 2" xfId="2057"/>
    <cellStyle name="Millares 129 2 2" xfId="4366"/>
    <cellStyle name="Millares 129 3" xfId="3311"/>
    <cellStyle name="Millares 13" xfId="103"/>
    <cellStyle name="Millares 13 2" xfId="1288"/>
    <cellStyle name="Millares 13 2 2" xfId="3604"/>
    <cellStyle name="Millares 13 3" xfId="2554"/>
    <cellStyle name="Millares 130" xfId="976"/>
    <cellStyle name="Millares 130 2" xfId="2062"/>
    <cellStyle name="Millares 130 2 2" xfId="4371"/>
    <cellStyle name="Millares 130 3" xfId="3316"/>
    <cellStyle name="Millares 131" xfId="970"/>
    <cellStyle name="Millares 131 2" xfId="2056"/>
    <cellStyle name="Millares 131 2 2" xfId="4365"/>
    <cellStyle name="Millares 131 3" xfId="3310"/>
    <cellStyle name="Millares 132" xfId="978"/>
    <cellStyle name="Millares 132 2" xfId="2064"/>
    <cellStyle name="Millares 132 2 2" xfId="4373"/>
    <cellStyle name="Millares 132 3" xfId="3318"/>
    <cellStyle name="Millares 133" xfId="969"/>
    <cellStyle name="Millares 133 2" xfId="2055"/>
    <cellStyle name="Millares 133 2 2" xfId="4364"/>
    <cellStyle name="Millares 133 3" xfId="3309"/>
    <cellStyle name="Millares 134" xfId="979"/>
    <cellStyle name="Millares 134 2" xfId="2065"/>
    <cellStyle name="Millares 134 2 2" xfId="4374"/>
    <cellStyle name="Millares 134 3" xfId="3319"/>
    <cellStyle name="Millares 135" xfId="968"/>
    <cellStyle name="Millares 135 2" xfId="2054"/>
    <cellStyle name="Millares 135 2 2" xfId="4363"/>
    <cellStyle name="Millares 135 3" xfId="3308"/>
    <cellStyle name="Millares 136" xfId="988"/>
    <cellStyle name="Millares 136 2" xfId="2074"/>
    <cellStyle name="Millares 136 2 2" xfId="4383"/>
    <cellStyle name="Millares 136 3" xfId="3328"/>
    <cellStyle name="Millares 137" xfId="975"/>
    <cellStyle name="Millares 137 2" xfId="2061"/>
    <cellStyle name="Millares 137 2 2" xfId="4370"/>
    <cellStyle name="Millares 137 3" xfId="3315"/>
    <cellStyle name="Millares 138" xfId="989"/>
    <cellStyle name="Millares 138 2" xfId="2075"/>
    <cellStyle name="Millares 138 2 2" xfId="4384"/>
    <cellStyle name="Millares 138 3" xfId="3329"/>
    <cellStyle name="Millares 139" xfId="974"/>
    <cellStyle name="Millares 139 2" xfId="2060"/>
    <cellStyle name="Millares 139 2 2" xfId="4369"/>
    <cellStyle name="Millares 139 3" xfId="3314"/>
    <cellStyle name="Millares 14" xfId="104"/>
    <cellStyle name="Millares 14 2" xfId="1289"/>
    <cellStyle name="Millares 14 2 2" xfId="3605"/>
    <cellStyle name="Millares 14 3" xfId="2555"/>
    <cellStyle name="Millares 140" xfId="990"/>
    <cellStyle name="Millares 140 2" xfId="2076"/>
    <cellStyle name="Millares 140 2 2" xfId="4385"/>
    <cellStyle name="Millares 140 3" xfId="3330"/>
    <cellStyle name="Millares 141" xfId="1000"/>
    <cellStyle name="Millares 141 2" xfId="2086"/>
    <cellStyle name="Millares 141 2 2" xfId="4395"/>
    <cellStyle name="Millares 141 3" xfId="3340"/>
    <cellStyle name="Millares 142" xfId="999"/>
    <cellStyle name="Millares 142 2" xfId="2085"/>
    <cellStyle name="Millares 142 2 2" xfId="4394"/>
    <cellStyle name="Millares 142 3" xfId="3339"/>
    <cellStyle name="Millares 143" xfId="1001"/>
    <cellStyle name="Millares 143 2" xfId="2087"/>
    <cellStyle name="Millares 143 2 2" xfId="4396"/>
    <cellStyle name="Millares 143 3" xfId="3341"/>
    <cellStyle name="Millares 144" xfId="1044"/>
    <cellStyle name="Millares 144 2" xfId="2129"/>
    <cellStyle name="Millares 144 2 2" xfId="4438"/>
    <cellStyle name="Millares 144 3" xfId="3383"/>
    <cellStyle name="Millares 145" xfId="1049"/>
    <cellStyle name="Millares 145 2" xfId="2134"/>
    <cellStyle name="Millares 145 2 2" xfId="4443"/>
    <cellStyle name="Millares 145 3" xfId="3388"/>
    <cellStyle name="Millares 146" xfId="1043"/>
    <cellStyle name="Millares 146 2" xfId="2128"/>
    <cellStyle name="Millares 146 2 2" xfId="4437"/>
    <cellStyle name="Millares 146 3" xfId="3382"/>
    <cellStyle name="Millares 147" xfId="1048"/>
    <cellStyle name="Millares 147 2" xfId="2133"/>
    <cellStyle name="Millares 147 2 2" xfId="4442"/>
    <cellStyle name="Millares 147 3" xfId="3387"/>
    <cellStyle name="Millares 148" xfId="1042"/>
    <cellStyle name="Millares 148 2" xfId="2127"/>
    <cellStyle name="Millares 148 2 2" xfId="4436"/>
    <cellStyle name="Millares 148 3" xfId="3381"/>
    <cellStyle name="Millares 149" xfId="1050"/>
    <cellStyle name="Millares 149 2" xfId="2135"/>
    <cellStyle name="Millares 149 2 2" xfId="4444"/>
    <cellStyle name="Millares 149 3" xfId="3389"/>
    <cellStyle name="Millares 15" xfId="105"/>
    <cellStyle name="Millares 15 2" xfId="1290"/>
    <cellStyle name="Millares 15 2 2" xfId="3606"/>
    <cellStyle name="Millares 15 3" xfId="2556"/>
    <cellStyle name="Millares 150" xfId="1035"/>
    <cellStyle name="Millares 150 2" xfId="2121"/>
    <cellStyle name="Millares 150 2 2" xfId="4430"/>
    <cellStyle name="Millares 150 3" xfId="3375"/>
    <cellStyle name="Millares 151" xfId="1051"/>
    <cellStyle name="Millares 151 2" xfId="2136"/>
    <cellStyle name="Millares 151 2 2" xfId="4445"/>
    <cellStyle name="Millares 151 3" xfId="3390"/>
    <cellStyle name="Millares 152" xfId="1058"/>
    <cellStyle name="Millares 152 2" xfId="2143"/>
    <cellStyle name="Millares 152 2 2" xfId="4452"/>
    <cellStyle name="Millares 152 3" xfId="3397"/>
    <cellStyle name="Millares 153" xfId="1052"/>
    <cellStyle name="Millares 153 2" xfId="2137"/>
    <cellStyle name="Millares 153 2 2" xfId="4446"/>
    <cellStyle name="Millares 153 3" xfId="3391"/>
    <cellStyle name="Millares 154" xfId="1062"/>
    <cellStyle name="Millares 154 2" xfId="2147"/>
    <cellStyle name="Millares 154 2 2" xfId="4456"/>
    <cellStyle name="Millares 154 3" xfId="3401"/>
    <cellStyle name="Millares 155" xfId="1047"/>
    <cellStyle name="Millares 155 2" xfId="2132"/>
    <cellStyle name="Millares 155 2 2" xfId="4441"/>
    <cellStyle name="Millares 155 3" xfId="3386"/>
    <cellStyle name="Millares 156" xfId="1108"/>
    <cellStyle name="Millares 156 2" xfId="1117"/>
    <cellStyle name="Millares 156 2 2" xfId="2202"/>
    <cellStyle name="Millares 156 2 2 2" xfId="4511"/>
    <cellStyle name="Millares 156 2 3" xfId="3454"/>
    <cellStyle name="Millares 156 3" xfId="2193"/>
    <cellStyle name="Millares 156 3 2" xfId="4502"/>
    <cellStyle name="Millares 156 4" xfId="3445"/>
    <cellStyle name="Millares 157" xfId="1107"/>
    <cellStyle name="Millares 157 2" xfId="2192"/>
    <cellStyle name="Millares 157 2 2" xfId="4501"/>
    <cellStyle name="Millares 157 3" xfId="3444"/>
    <cellStyle name="Millares 158" xfId="1109"/>
    <cellStyle name="Millares 158 2" xfId="2194"/>
    <cellStyle name="Millares 158 2 2" xfId="4503"/>
    <cellStyle name="Millares 158 3" xfId="3446"/>
    <cellStyle name="Millares 159" xfId="1106"/>
    <cellStyle name="Millares 159 2" xfId="2191"/>
    <cellStyle name="Millares 159 2 2" xfId="4500"/>
    <cellStyle name="Millares 159 3" xfId="3443"/>
    <cellStyle name="Millares 16" xfId="106"/>
    <cellStyle name="Millares 16 2" xfId="1291"/>
    <cellStyle name="Millares 16 2 2" xfId="3607"/>
    <cellStyle name="Millares 16 3" xfId="2557"/>
    <cellStyle name="Millares 160" xfId="1110"/>
    <cellStyle name="Millares 160 2" xfId="2195"/>
    <cellStyle name="Millares 160 2 2" xfId="4504"/>
    <cellStyle name="Millares 160 3" xfId="3447"/>
    <cellStyle name="Millares 161" xfId="1105"/>
    <cellStyle name="Millares 161 2" xfId="2190"/>
    <cellStyle name="Millares 161 2 2" xfId="4499"/>
    <cellStyle name="Millares 161 3" xfId="3442"/>
    <cellStyle name="Millares 162" xfId="1137"/>
    <cellStyle name="Millares 162 2" xfId="2222"/>
    <cellStyle name="Millares 162 2 2" xfId="4531"/>
    <cellStyle name="Millares 162 3" xfId="3474"/>
    <cellStyle name="Millares 163" xfId="1140"/>
    <cellStyle name="Millares 163 2" xfId="2225"/>
    <cellStyle name="Millares 163 2 2" xfId="4534"/>
    <cellStyle name="Millares 163 3" xfId="3477"/>
    <cellStyle name="Millares 164" xfId="1284"/>
    <cellStyle name="Millares 165" xfId="2283"/>
    <cellStyle name="Millares 166" xfId="2284"/>
    <cellStyle name="Millares 167" xfId="1217"/>
    <cellStyle name="Millares 167 2" xfId="3554"/>
    <cellStyle name="Millares 168" xfId="1741"/>
    <cellStyle name="Millares 168 2" xfId="4051"/>
    <cellStyle name="Millares 169" xfId="2292"/>
    <cellStyle name="Millares 169 2" xfId="4597"/>
    <cellStyle name="Millares 17" xfId="107"/>
    <cellStyle name="Millares 17 2" xfId="1292"/>
    <cellStyle name="Millares 17 2 2" xfId="3608"/>
    <cellStyle name="Millares 17 3" xfId="2446"/>
    <cellStyle name="Millares 17 4" xfId="2558"/>
    <cellStyle name="Millares 170" xfId="2289"/>
    <cellStyle name="Millares 170 2" xfId="4594"/>
    <cellStyle name="Millares 171" xfId="2306"/>
    <cellStyle name="Millares 171 2" xfId="4611"/>
    <cellStyle name="Millares 172" xfId="2300"/>
    <cellStyle name="Millares 172 2" xfId="4605"/>
    <cellStyle name="Millares 173" xfId="2296"/>
    <cellStyle name="Millares 173 2" xfId="4601"/>
    <cellStyle name="Millares 174" xfId="2288"/>
    <cellStyle name="Millares 174 2" xfId="4593"/>
    <cellStyle name="Millares 175" xfId="2308"/>
    <cellStyle name="Millares 175 2" xfId="4613"/>
    <cellStyle name="Millares 176" xfId="2309"/>
    <cellStyle name="Millares 176 2" xfId="4614"/>
    <cellStyle name="Millares 177" xfId="2311"/>
    <cellStyle name="Millares 178" xfId="2298"/>
    <cellStyle name="Millares 178 2" xfId="4603"/>
    <cellStyle name="Millares 179" xfId="2286"/>
    <cellStyle name="Millares 179 2" xfId="4591"/>
    <cellStyle name="Millares 18" xfId="108"/>
    <cellStyle name="Millares 18 2" xfId="1293"/>
    <cellStyle name="Millares 18 2 2" xfId="3609"/>
    <cellStyle name="Millares 18 3" xfId="2559"/>
    <cellStyle name="Millares 180" xfId="2299"/>
    <cellStyle name="Millares 180 2" xfId="4604"/>
    <cellStyle name="Millares 181" xfId="1281"/>
    <cellStyle name="Millares 181 2" xfId="3600"/>
    <cellStyle name="Millares 182" xfId="2295"/>
    <cellStyle name="Millares 182 2" xfId="4600"/>
    <cellStyle name="Millares 183" xfId="2381"/>
    <cellStyle name="Millares 183 2" xfId="4684"/>
    <cellStyle name="Millares 184" xfId="2392"/>
    <cellStyle name="Millares 184 2" xfId="4695"/>
    <cellStyle name="Millares 185" xfId="2413"/>
    <cellStyle name="Millares 185 2" xfId="4716"/>
    <cellStyle name="Millares 186" xfId="2428"/>
    <cellStyle name="Millares 186 2" xfId="4731"/>
    <cellStyle name="Millares 187" xfId="2550"/>
    <cellStyle name="Millares 188" xfId="2487"/>
    <cellStyle name="Millares 189" xfId="2996"/>
    <cellStyle name="Millares 19" xfId="109"/>
    <cellStyle name="Millares 19 2" xfId="1294"/>
    <cellStyle name="Millares 19 2 2" xfId="3610"/>
    <cellStyle name="Millares 19 3" xfId="2560"/>
    <cellStyle name="Millares 2" xfId="110"/>
    <cellStyle name="Millares 2 12" xfId="111"/>
    <cellStyle name="Millares 2 13" xfId="112"/>
    <cellStyle name="Millares 2 2" xfId="113"/>
    <cellStyle name="Millares 2 2 2" xfId="2562"/>
    <cellStyle name="Millares 2 2 3" xfId="2517"/>
    <cellStyle name="Millares 2 20" xfId="551"/>
    <cellStyle name="Millares 2 3" xfId="114"/>
    <cellStyle name="Millares 2 4" xfId="115"/>
    <cellStyle name="Millares 2 5" xfId="422"/>
    <cellStyle name="Millares 2 6" xfId="2561"/>
    <cellStyle name="Millares 2 7" xfId="2516"/>
    <cellStyle name="Millares 20" xfId="367"/>
    <cellStyle name="Millares 20 2" xfId="1482"/>
    <cellStyle name="Millares 20 2 2" xfId="3792"/>
    <cellStyle name="Millares 20 3" xfId="2732"/>
    <cellStyle name="Millares 21" xfId="455"/>
    <cellStyle name="Millares 21 2" xfId="1568"/>
    <cellStyle name="Millares 21 2 2" xfId="3878"/>
    <cellStyle name="Millares 21 3" xfId="2817"/>
    <cellStyle name="Millares 22" xfId="489"/>
    <cellStyle name="Millares 22 2" xfId="1602"/>
    <cellStyle name="Millares 22 2 2" xfId="3912"/>
    <cellStyle name="Millares 22 3" xfId="2851"/>
    <cellStyle name="Millares 23" xfId="495"/>
    <cellStyle name="Millares 23 2" xfId="1608"/>
    <cellStyle name="Millares 23 2 2" xfId="3918"/>
    <cellStyle name="Millares 23 3" xfId="2857"/>
    <cellStyle name="Millares 24" xfId="521"/>
    <cellStyle name="Millares 24 2" xfId="1634"/>
    <cellStyle name="Millares 24 2 2" xfId="3944"/>
    <cellStyle name="Millares 24 3" xfId="2883"/>
    <cellStyle name="Millares 25" xfId="510"/>
    <cellStyle name="Millares 25 2" xfId="1623"/>
    <cellStyle name="Millares 25 2 2" xfId="3933"/>
    <cellStyle name="Millares 25 3" xfId="2872"/>
    <cellStyle name="Millares 26" xfId="522"/>
    <cellStyle name="Millares 26 2" xfId="1635"/>
    <cellStyle name="Millares 26 2 2" xfId="3945"/>
    <cellStyle name="Millares 26 3" xfId="2884"/>
    <cellStyle name="Millares 27" xfId="525"/>
    <cellStyle name="Millares 27 2" xfId="1638"/>
    <cellStyle name="Millares 27 2 2" xfId="3948"/>
    <cellStyle name="Millares 27 3" xfId="2887"/>
    <cellStyle name="Millares 28" xfId="516"/>
    <cellStyle name="Millares 28 2" xfId="1629"/>
    <cellStyle name="Millares 28 2 2" xfId="3939"/>
    <cellStyle name="Millares 28 3" xfId="2878"/>
    <cellStyle name="Millares 29" xfId="526"/>
    <cellStyle name="Millares 29 2" xfId="1639"/>
    <cellStyle name="Millares 29 2 2" xfId="3949"/>
    <cellStyle name="Millares 29 3" xfId="2888"/>
    <cellStyle name="Millares 3" xfId="116"/>
    <cellStyle name="Millares 30" xfId="505"/>
    <cellStyle name="Millares 30 2" xfId="1618"/>
    <cellStyle name="Millares 30 2 2" xfId="3928"/>
    <cellStyle name="Millares 30 3" xfId="2867"/>
    <cellStyle name="Millares 31" xfId="527"/>
    <cellStyle name="Millares 31 2" xfId="1640"/>
    <cellStyle name="Millares 31 2 2" xfId="3950"/>
    <cellStyle name="Millares 31 3" xfId="2889"/>
    <cellStyle name="Millares 32" xfId="504"/>
    <cellStyle name="Millares 32 2" xfId="1617"/>
    <cellStyle name="Millares 32 2 2" xfId="3927"/>
    <cellStyle name="Millares 32 3" xfId="2866"/>
    <cellStyle name="Millares 33" xfId="529"/>
    <cellStyle name="Millares 33 2" xfId="1642"/>
    <cellStyle name="Millares 33 2 2" xfId="3952"/>
    <cellStyle name="Millares 33 3" xfId="2891"/>
    <cellStyle name="Millares 34" xfId="509"/>
    <cellStyle name="Millares 34 2" xfId="1622"/>
    <cellStyle name="Millares 34 2 2" xfId="3932"/>
    <cellStyle name="Millares 34 3" xfId="2871"/>
    <cellStyle name="Millares 35" xfId="530"/>
    <cellStyle name="Millares 35 2" xfId="1643"/>
    <cellStyle name="Millares 35 2 2" xfId="3953"/>
    <cellStyle name="Millares 35 3" xfId="2892"/>
    <cellStyle name="Millares 36" xfId="508"/>
    <cellStyle name="Millares 36 2" xfId="1621"/>
    <cellStyle name="Millares 36 2 2" xfId="3931"/>
    <cellStyle name="Millares 36 3" xfId="2870"/>
    <cellStyle name="Millares 37" xfId="531"/>
    <cellStyle name="Millares 37 2" xfId="1644"/>
    <cellStyle name="Millares 37 2 2" xfId="3954"/>
    <cellStyle name="Millares 37 3" xfId="2893"/>
    <cellStyle name="Millares 38" xfId="507"/>
    <cellStyle name="Millares 38 2" xfId="1620"/>
    <cellStyle name="Millares 38 2 2" xfId="3930"/>
    <cellStyle name="Millares 38 3" xfId="2869"/>
    <cellStyle name="Millares 39" xfId="532"/>
    <cellStyle name="Millares 39 2" xfId="1645"/>
    <cellStyle name="Millares 39 2 2" xfId="3955"/>
    <cellStyle name="Millares 39 3" xfId="2894"/>
    <cellStyle name="Millares 4" xfId="117"/>
    <cellStyle name="Millares 40" xfId="506"/>
    <cellStyle name="Millares 40 2" xfId="1619"/>
    <cellStyle name="Millares 40 2 2" xfId="3929"/>
    <cellStyle name="Millares 40 3" xfId="2868"/>
    <cellStyle name="Millares 41" xfId="533"/>
    <cellStyle name="Millares 41 2" xfId="1646"/>
    <cellStyle name="Millares 41 2 2" xfId="3956"/>
    <cellStyle name="Millares 41 3" xfId="2895"/>
    <cellStyle name="Millares 42" xfId="503"/>
    <cellStyle name="Millares 42 2" xfId="1616"/>
    <cellStyle name="Millares 42 2 2" xfId="3926"/>
    <cellStyle name="Millares 42 3" xfId="2865"/>
    <cellStyle name="Millares 43" xfId="577"/>
    <cellStyle name="Millares 43 2" xfId="1689"/>
    <cellStyle name="Millares 43 2 2" xfId="3999"/>
    <cellStyle name="Millares 43 3" xfId="2938"/>
    <cellStyle name="Millares 44" xfId="603"/>
    <cellStyle name="Millares 44 2" xfId="1704"/>
    <cellStyle name="Millares 44 2 2" xfId="4014"/>
    <cellStyle name="Millares 44 3" xfId="2959"/>
    <cellStyle name="Millares 45" xfId="576"/>
    <cellStyle name="Millares 45 2" xfId="1688"/>
    <cellStyle name="Millares 45 2 2" xfId="3998"/>
    <cellStyle name="Millares 45 3" xfId="2937"/>
    <cellStyle name="Millares 46" xfId="604"/>
    <cellStyle name="Millares 46 2" xfId="1705"/>
    <cellStyle name="Millares 46 2 2" xfId="4015"/>
    <cellStyle name="Millares 46 3" xfId="2960"/>
    <cellStyle name="Millares 47" xfId="575"/>
    <cellStyle name="Millares 47 2" xfId="1687"/>
    <cellStyle name="Millares 47 2 2" xfId="3997"/>
    <cellStyle name="Millares 47 3" xfId="2936"/>
    <cellStyle name="Millares 48" xfId="605"/>
    <cellStyle name="Millares 48 2" xfId="1706"/>
    <cellStyle name="Millares 48 2 2" xfId="4016"/>
    <cellStyle name="Millares 48 3" xfId="2961"/>
    <cellStyle name="Millares 49" xfId="574"/>
    <cellStyle name="Millares 49 2" xfId="1686"/>
    <cellStyle name="Millares 49 2 2" xfId="3996"/>
    <cellStyle name="Millares 49 3" xfId="2935"/>
    <cellStyle name="Millares 5" xfId="118"/>
    <cellStyle name="Millares 50" xfId="606"/>
    <cellStyle name="Millares 50 2" xfId="1707"/>
    <cellStyle name="Millares 50 2 2" xfId="4017"/>
    <cellStyle name="Millares 50 3" xfId="2962"/>
    <cellStyle name="Millares 51" xfId="573"/>
    <cellStyle name="Millares 51 2" xfId="1685"/>
    <cellStyle name="Millares 51 2 2" xfId="3995"/>
    <cellStyle name="Millares 51 3" xfId="2934"/>
    <cellStyle name="Millares 52" xfId="607"/>
    <cellStyle name="Millares 52 2" xfId="1708"/>
    <cellStyle name="Millares 52 2 2" xfId="4018"/>
    <cellStyle name="Millares 52 3" xfId="2963"/>
    <cellStyle name="Millares 53" xfId="572"/>
    <cellStyle name="Millares 53 2" xfId="1684"/>
    <cellStyle name="Millares 53 2 2" xfId="3994"/>
    <cellStyle name="Millares 53 3" xfId="2933"/>
    <cellStyle name="Millares 54" xfId="608"/>
    <cellStyle name="Millares 54 2" xfId="1709"/>
    <cellStyle name="Millares 54 2 2" xfId="4019"/>
    <cellStyle name="Millares 54 3" xfId="2964"/>
    <cellStyle name="Millares 55" xfId="571"/>
    <cellStyle name="Millares 55 2" xfId="1683"/>
    <cellStyle name="Millares 55 2 2" xfId="3993"/>
    <cellStyle name="Millares 55 3" xfId="2932"/>
    <cellStyle name="Millares 56" xfId="609"/>
    <cellStyle name="Millares 56 2" xfId="1710"/>
    <cellStyle name="Millares 56 2 2" xfId="4020"/>
    <cellStyle name="Millares 56 3" xfId="2965"/>
    <cellStyle name="Millares 57" xfId="570"/>
    <cellStyle name="Millares 57 2" xfId="1682"/>
    <cellStyle name="Millares 57 2 2" xfId="3992"/>
    <cellStyle name="Millares 57 3" xfId="2931"/>
    <cellStyle name="Millares 58" xfId="658"/>
    <cellStyle name="Millares 58 2" xfId="1746"/>
    <cellStyle name="Millares 58 2 2" xfId="4056"/>
    <cellStyle name="Millares 58 3" xfId="3001"/>
    <cellStyle name="Millares 59" xfId="659"/>
    <cellStyle name="Millares 59 2" xfId="1747"/>
    <cellStyle name="Millares 59 2 2" xfId="4057"/>
    <cellStyle name="Millares 59 3" xfId="3002"/>
    <cellStyle name="Millares 6" xfId="119"/>
    <cellStyle name="Millares 60" xfId="657"/>
    <cellStyle name="Millares 60 2" xfId="1745"/>
    <cellStyle name="Millares 60 2 2" xfId="4055"/>
    <cellStyle name="Millares 60 3" xfId="3000"/>
    <cellStyle name="Millares 61" xfId="644"/>
    <cellStyle name="Millares 61 2" xfId="1737"/>
    <cellStyle name="Millares 61 2 2" xfId="4047"/>
    <cellStyle name="Millares 61 3" xfId="2992"/>
    <cellStyle name="Millares 62" xfId="656"/>
    <cellStyle name="Millares 62 2" xfId="1744"/>
    <cellStyle name="Millares 62 2 2" xfId="4054"/>
    <cellStyle name="Millares 62 3" xfId="2999"/>
    <cellStyle name="Millares 63" xfId="660"/>
    <cellStyle name="Millares 63 2" xfId="1748"/>
    <cellStyle name="Millares 63 2 2" xfId="4058"/>
    <cellStyle name="Millares 63 3" xfId="3003"/>
    <cellStyle name="Millares 64" xfId="655"/>
    <cellStyle name="Millares 64 2" xfId="1743"/>
    <cellStyle name="Millares 64 2 2" xfId="4053"/>
    <cellStyle name="Millares 64 3" xfId="2998"/>
    <cellStyle name="Millares 65" xfId="645"/>
    <cellStyle name="Millares 65 2" xfId="1738"/>
    <cellStyle name="Millares 65 2 2" xfId="4048"/>
    <cellStyle name="Millares 65 3" xfId="2993"/>
    <cellStyle name="Millares 66" xfId="689"/>
    <cellStyle name="Millares 66 2" xfId="1777"/>
    <cellStyle name="Millares 66 2 2" xfId="4087"/>
    <cellStyle name="Millares 66 3" xfId="3032"/>
    <cellStyle name="Millares 67" xfId="690"/>
    <cellStyle name="Millares 67 2" xfId="1778"/>
    <cellStyle name="Millares 67 2 2" xfId="4088"/>
    <cellStyle name="Millares 67 3" xfId="3033"/>
    <cellStyle name="Millares 68" xfId="695"/>
    <cellStyle name="Millares 68 2" xfId="1783"/>
    <cellStyle name="Millares 68 2 2" xfId="4093"/>
    <cellStyle name="Millares 68 3" xfId="3038"/>
    <cellStyle name="Millares 69" xfId="683"/>
    <cellStyle name="Millares 69 2" xfId="1771"/>
    <cellStyle name="Millares 69 2 2" xfId="4081"/>
    <cellStyle name="Millares 69 3" xfId="3026"/>
    <cellStyle name="Millares 7" xfId="120"/>
    <cellStyle name="Millares 7 2" xfId="121"/>
    <cellStyle name="Millares 7 3" xfId="122"/>
    <cellStyle name="Millares 7 4" xfId="123"/>
    <cellStyle name="Millares 7 5" xfId="2563"/>
    <cellStyle name="Millares 70" xfId="694"/>
    <cellStyle name="Millares 70 2" xfId="1782"/>
    <cellStyle name="Millares 70 2 2" xfId="4092"/>
    <cellStyle name="Millares 70 3" xfId="3037"/>
    <cellStyle name="Millares 71" xfId="684"/>
    <cellStyle name="Millares 71 2" xfId="1772"/>
    <cellStyle name="Millares 71 2 2" xfId="4082"/>
    <cellStyle name="Millares 71 3" xfId="3027"/>
    <cellStyle name="Millares 72" xfId="696"/>
    <cellStyle name="Millares 72 2" xfId="1784"/>
    <cellStyle name="Millares 72 2 2" xfId="4094"/>
    <cellStyle name="Millares 72 3" xfId="3039"/>
    <cellStyle name="Millares 73" xfId="685"/>
    <cellStyle name="Millares 73 2" xfId="1773"/>
    <cellStyle name="Millares 73 2 2" xfId="4083"/>
    <cellStyle name="Millares 73 3" xfId="3028"/>
    <cellStyle name="Millares 74" xfId="682"/>
    <cellStyle name="Millares 74 2" xfId="1770"/>
    <cellStyle name="Millares 74 2 2" xfId="4080"/>
    <cellStyle name="Millares 74 3" xfId="3025"/>
    <cellStyle name="Millares 75" xfId="693"/>
    <cellStyle name="Millares 75 2" xfId="1781"/>
    <cellStyle name="Millares 75 2 2" xfId="4091"/>
    <cellStyle name="Millares 75 3" xfId="3036"/>
    <cellStyle name="Millares 76" xfId="706"/>
    <cellStyle name="Millares 76 2" xfId="1794"/>
    <cellStyle name="Millares 76 2 2" xfId="4104"/>
    <cellStyle name="Millares 76 3" xfId="3049"/>
    <cellStyle name="Millares 77" xfId="708"/>
    <cellStyle name="Millares 77 2" xfId="1796"/>
    <cellStyle name="Millares 77 2 2" xfId="4106"/>
    <cellStyle name="Millares 77 3" xfId="3051"/>
    <cellStyle name="Millares 78" xfId="710"/>
    <cellStyle name="Millares 78 2" xfId="1798"/>
    <cellStyle name="Millares 78 2 2" xfId="4108"/>
    <cellStyle name="Millares 78 3" xfId="3053"/>
    <cellStyle name="Millares 79" xfId="712"/>
    <cellStyle name="Millares 79 2" xfId="1800"/>
    <cellStyle name="Millares 79 2 2" xfId="4110"/>
    <cellStyle name="Millares 79 3" xfId="3055"/>
    <cellStyle name="Millares 8" xfId="124"/>
    <cellStyle name="Millares 8 2" xfId="125"/>
    <cellStyle name="Millares 8 3" xfId="1295"/>
    <cellStyle name="Millares 8 3 2" xfId="3611"/>
    <cellStyle name="Millares 8 4" xfId="2564"/>
    <cellStyle name="Millares 80" xfId="727"/>
    <cellStyle name="Millares 80 2" xfId="1815"/>
    <cellStyle name="Millares 80 2 2" xfId="4125"/>
    <cellStyle name="Millares 80 3" xfId="3070"/>
    <cellStyle name="Millares 81" xfId="731"/>
    <cellStyle name="Millares 81 2" xfId="1819"/>
    <cellStyle name="Millares 81 2 2" xfId="4129"/>
    <cellStyle name="Millares 81 3" xfId="3074"/>
    <cellStyle name="Millares 82" xfId="726"/>
    <cellStyle name="Millares 82 2" xfId="1814"/>
    <cellStyle name="Millares 82 2 2" xfId="4124"/>
    <cellStyle name="Millares 82 3" xfId="3069"/>
    <cellStyle name="Millares 83" xfId="732"/>
    <cellStyle name="Millares 83 2" xfId="1820"/>
    <cellStyle name="Millares 83 2 2" xfId="4130"/>
    <cellStyle name="Millares 83 3" xfId="3075"/>
    <cellStyle name="Millares 84" xfId="750"/>
    <cellStyle name="Millares 84 2" xfId="1838"/>
    <cellStyle name="Millares 84 2 2" xfId="4148"/>
    <cellStyle name="Millares 84 3" xfId="3093"/>
    <cellStyle name="Millares 85" xfId="740"/>
    <cellStyle name="Millares 85 2" xfId="1828"/>
    <cellStyle name="Millares 85 2 2" xfId="4138"/>
    <cellStyle name="Millares 85 3" xfId="3083"/>
    <cellStyle name="Millares 86" xfId="803"/>
    <cellStyle name="Millares 86 2" xfId="1891"/>
    <cellStyle name="Millares 86 2 2" xfId="4201"/>
    <cellStyle name="Millares 86 3" xfId="3146"/>
    <cellStyle name="Millares 87" xfId="743"/>
    <cellStyle name="Millares 87 2" xfId="1831"/>
    <cellStyle name="Millares 87 2 2" xfId="4141"/>
    <cellStyle name="Millares 87 3" xfId="3086"/>
    <cellStyle name="Millares 88" xfId="805"/>
    <cellStyle name="Millares 88 2" xfId="1893"/>
    <cellStyle name="Millares 88 2 2" xfId="4203"/>
    <cellStyle name="Millares 88 3" xfId="3148"/>
    <cellStyle name="Millares 89" xfId="744"/>
    <cellStyle name="Millares 89 2" xfId="1832"/>
    <cellStyle name="Millares 89 2 2" xfId="4142"/>
    <cellStyle name="Millares 89 3" xfId="3087"/>
    <cellStyle name="Millares 9" xfId="126"/>
    <cellStyle name="Millares 90" xfId="802"/>
    <cellStyle name="Millares 90 2" xfId="1890"/>
    <cellStyle name="Millares 90 2 2" xfId="4200"/>
    <cellStyle name="Millares 90 3" xfId="3145"/>
    <cellStyle name="Millares 91" xfId="745"/>
    <cellStyle name="Millares 91 2" xfId="1833"/>
    <cellStyle name="Millares 91 2 2" xfId="4143"/>
    <cellStyle name="Millares 91 3" xfId="3088"/>
    <cellStyle name="Millares 92" xfId="804"/>
    <cellStyle name="Millares 92 2" xfId="1892"/>
    <cellStyle name="Millares 92 2 2" xfId="4202"/>
    <cellStyle name="Millares 92 3" xfId="3147"/>
    <cellStyle name="Millares 93" xfId="746"/>
    <cellStyle name="Millares 93 2" xfId="1834"/>
    <cellStyle name="Millares 93 2 2" xfId="4144"/>
    <cellStyle name="Millares 93 3" xfId="3089"/>
    <cellStyle name="Millares 94" xfId="796"/>
    <cellStyle name="Millares 94 2" xfId="1884"/>
    <cellStyle name="Millares 94 2 2" xfId="4194"/>
    <cellStyle name="Millares 94 3" xfId="3139"/>
    <cellStyle name="Millares 95" xfId="843"/>
    <cellStyle name="Millares 95 2" xfId="1930"/>
    <cellStyle name="Millares 95 2 2" xfId="4240"/>
    <cellStyle name="Millares 95 3" xfId="3185"/>
    <cellStyle name="Millares 96" xfId="851"/>
    <cellStyle name="Millares 96 2" xfId="1938"/>
    <cellStyle name="Millares 96 2 2" xfId="4248"/>
    <cellStyle name="Millares 96 3" xfId="3193"/>
    <cellStyle name="Millares 97" xfId="862"/>
    <cellStyle name="Millares 97 2" xfId="1947"/>
    <cellStyle name="Millares 97 2 2" xfId="4257"/>
    <cellStyle name="Millares 97 3" xfId="3202"/>
    <cellStyle name="Millares 98" xfId="850"/>
    <cellStyle name="Millares 98 2" xfId="1937"/>
    <cellStyle name="Millares 98 2 2" xfId="4247"/>
    <cellStyle name="Millares 98 3" xfId="3192"/>
    <cellStyle name="Millares 99" xfId="861"/>
    <cellStyle name="Millares 99 2" xfId="1946"/>
    <cellStyle name="Millares 99 2 2" xfId="4256"/>
    <cellStyle name="Millares 99 3" xfId="3201"/>
    <cellStyle name="Neutral" xfId="127" builtinId="28" customBuiltin="1"/>
    <cellStyle name="Normal" xfId="0" builtinId="0"/>
    <cellStyle name="Normal - Style1" xfId="128"/>
    <cellStyle name="Normal 10" xfId="129"/>
    <cellStyle name="Normal 10 2" xfId="1176"/>
    <cellStyle name="Normal 10 2 2" xfId="2261"/>
    <cellStyle name="Normal 10 2 2 2" xfId="4570"/>
    <cellStyle name="Normal 10 2 3" xfId="3513"/>
    <cellStyle name="Normal 10 3" xfId="1296"/>
    <cellStyle name="Normal 10 3 2" xfId="3612"/>
    <cellStyle name="Normal 10 4" xfId="2565"/>
    <cellStyle name="Normal 100" xfId="130"/>
    <cellStyle name="Normal 100 2" xfId="1297"/>
    <cellStyle name="Normal 100 2 2" xfId="3613"/>
    <cellStyle name="Normal 100 3" xfId="2566"/>
    <cellStyle name="Normal 101" xfId="131"/>
    <cellStyle name="Normal 101 2" xfId="1298"/>
    <cellStyle name="Normal 101 2 2" xfId="3614"/>
    <cellStyle name="Normal 101 3" xfId="2567"/>
    <cellStyle name="Normal 102" xfId="132"/>
    <cellStyle name="Normal 102 2" xfId="1299"/>
    <cellStyle name="Normal 102 2 2" xfId="3615"/>
    <cellStyle name="Normal 102 3" xfId="2568"/>
    <cellStyle name="Normal 103" xfId="133"/>
    <cellStyle name="Normal 103 2" xfId="1300"/>
    <cellStyle name="Normal 103 2 2" xfId="3616"/>
    <cellStyle name="Normal 103 3" xfId="2569"/>
    <cellStyle name="Normal 104" xfId="134"/>
    <cellStyle name="Normal 104 2" xfId="1301"/>
    <cellStyle name="Normal 104 2 2" xfId="3617"/>
    <cellStyle name="Normal 104 3" xfId="2570"/>
    <cellStyle name="Normal 105" xfId="135"/>
    <cellStyle name="Normal 105 2" xfId="1302"/>
    <cellStyle name="Normal 105 2 2" xfId="3618"/>
    <cellStyle name="Normal 105 3" xfId="2571"/>
    <cellStyle name="Normal 106" xfId="136"/>
    <cellStyle name="Normal 106 2" xfId="1303"/>
    <cellStyle name="Normal 106 2 2" xfId="3619"/>
    <cellStyle name="Normal 106 3" xfId="2572"/>
    <cellStyle name="Normal 107" xfId="137"/>
    <cellStyle name="Normal 107 2" xfId="1304"/>
    <cellStyle name="Normal 107 2 2" xfId="3620"/>
    <cellStyle name="Normal 107 3" xfId="2573"/>
    <cellStyle name="Normal 108" xfId="138"/>
    <cellStyle name="Normal 108 2" xfId="1305"/>
    <cellStyle name="Normal 108 2 2" xfId="3621"/>
    <cellStyle name="Normal 108 3" xfId="2574"/>
    <cellStyle name="Normal 109" xfId="139"/>
    <cellStyle name="Normal 109 2" xfId="1306"/>
    <cellStyle name="Normal 109 2 2" xfId="3622"/>
    <cellStyle name="Normal 109 3" xfId="2575"/>
    <cellStyle name="Normal 11" xfId="140"/>
    <cellStyle name="Normal 11 2" xfId="1307"/>
    <cellStyle name="Normal 11 2 2" xfId="3623"/>
    <cellStyle name="Normal 11 3" xfId="2576"/>
    <cellStyle name="Normal 110" xfId="141"/>
    <cellStyle name="Normal 110 2" xfId="1308"/>
    <cellStyle name="Normal 110 2 2" xfId="3624"/>
    <cellStyle name="Normal 110 3" xfId="2577"/>
    <cellStyle name="Normal 111" xfId="142"/>
    <cellStyle name="Normal 111 2" xfId="1309"/>
    <cellStyle name="Normal 111 2 2" xfId="3625"/>
    <cellStyle name="Normal 111 3" xfId="2578"/>
    <cellStyle name="Normal 112" xfId="143"/>
    <cellStyle name="Normal 112 2" xfId="1310"/>
    <cellStyle name="Normal 112 2 2" xfId="3626"/>
    <cellStyle name="Normal 112 3" xfId="2579"/>
    <cellStyle name="Normal 113" xfId="144"/>
    <cellStyle name="Normal 113 2" xfId="1311"/>
    <cellStyle name="Normal 113 2 2" xfId="3627"/>
    <cellStyle name="Normal 113 3" xfId="2580"/>
    <cellStyle name="Normal 114" xfId="145"/>
    <cellStyle name="Normal 114 2" xfId="1312"/>
    <cellStyle name="Normal 114 2 2" xfId="3628"/>
    <cellStyle name="Normal 114 3" xfId="2581"/>
    <cellStyle name="Normal 115" xfId="146"/>
    <cellStyle name="Normal 115 2" xfId="1313"/>
    <cellStyle name="Normal 115 2 2" xfId="3629"/>
    <cellStyle name="Normal 115 3" xfId="2582"/>
    <cellStyle name="Normal 116" xfId="147"/>
    <cellStyle name="Normal 116 2" xfId="1314"/>
    <cellStyle name="Normal 116 2 2" xfId="3630"/>
    <cellStyle name="Normal 116 3" xfId="2583"/>
    <cellStyle name="Normal 117" xfId="148"/>
    <cellStyle name="Normal 117 2" xfId="1315"/>
    <cellStyle name="Normal 117 2 2" xfId="3631"/>
    <cellStyle name="Normal 117 3" xfId="2584"/>
    <cellStyle name="Normal 118" xfId="149"/>
    <cellStyle name="Normal 118 2" xfId="1316"/>
    <cellStyle name="Normal 118 2 2" xfId="3632"/>
    <cellStyle name="Normal 118 3" xfId="2585"/>
    <cellStyle name="Normal 119" xfId="150"/>
    <cellStyle name="Normal 119 2" xfId="1317"/>
    <cellStyle name="Normal 119 2 2" xfId="3633"/>
    <cellStyle name="Normal 119 3" xfId="2586"/>
    <cellStyle name="Normal 12" xfId="151"/>
    <cellStyle name="Normal 120" xfId="152"/>
    <cellStyle name="Normal 120 2" xfId="1318"/>
    <cellStyle name="Normal 120 2 2" xfId="3634"/>
    <cellStyle name="Normal 120 3" xfId="2587"/>
    <cellStyle name="Normal 121" xfId="153"/>
    <cellStyle name="Normal 121 2" xfId="1319"/>
    <cellStyle name="Normal 121 2 2" xfId="3635"/>
    <cellStyle name="Normal 121 3" xfId="2588"/>
    <cellStyle name="Normal 122" xfId="154"/>
    <cellStyle name="Normal 122 2" xfId="1320"/>
    <cellStyle name="Normal 122 2 2" xfId="3636"/>
    <cellStyle name="Normal 122 3" xfId="2589"/>
    <cellStyle name="Normal 123" xfId="155"/>
    <cellStyle name="Normal 123 2" xfId="1321"/>
    <cellStyle name="Normal 123 2 2" xfId="3637"/>
    <cellStyle name="Normal 123 3" xfId="2590"/>
    <cellStyle name="Normal 124" xfId="156"/>
    <cellStyle name="Normal 124 2" xfId="1322"/>
    <cellStyle name="Normal 124 2 2" xfId="3638"/>
    <cellStyle name="Normal 124 3" xfId="2591"/>
    <cellStyle name="Normal 125" xfId="157"/>
    <cellStyle name="Normal 125 2" xfId="1323"/>
    <cellStyle name="Normal 125 2 2" xfId="3639"/>
    <cellStyle name="Normal 125 3" xfId="2592"/>
    <cellStyle name="Normal 126" xfId="158"/>
    <cellStyle name="Normal 126 2" xfId="1324"/>
    <cellStyle name="Normal 126 2 2" xfId="3640"/>
    <cellStyle name="Normal 126 3" xfId="2593"/>
    <cellStyle name="Normal 127" xfId="159"/>
    <cellStyle name="Normal 127 2" xfId="1325"/>
    <cellStyle name="Normal 127 2 2" xfId="3641"/>
    <cellStyle name="Normal 127 3" xfId="2594"/>
    <cellStyle name="Normal 128" xfId="160"/>
    <cellStyle name="Normal 128 2" xfId="1326"/>
    <cellStyle name="Normal 128 2 2" xfId="3642"/>
    <cellStyle name="Normal 128 3" xfId="2595"/>
    <cellStyle name="Normal 129" xfId="161"/>
    <cellStyle name="Normal 129 2" xfId="1327"/>
    <cellStyle name="Normal 129 2 2" xfId="3643"/>
    <cellStyle name="Normal 129 3" xfId="2596"/>
    <cellStyle name="Normal 13" xfId="162"/>
    <cellStyle name="Normal 13 2" xfId="1328"/>
    <cellStyle name="Normal 13 2 2" xfId="3644"/>
    <cellStyle name="Normal 13 3" xfId="2597"/>
    <cellStyle name="Normal 130" xfId="163"/>
    <cellStyle name="Normal 130 2" xfId="1329"/>
    <cellStyle name="Normal 130 2 2" xfId="3645"/>
    <cellStyle name="Normal 130 3" xfId="2598"/>
    <cellStyle name="Normal 131" xfId="164"/>
    <cellStyle name="Normal 131 2" xfId="1330"/>
    <cellStyle name="Normal 131 2 2" xfId="3646"/>
    <cellStyle name="Normal 131 3" xfId="2599"/>
    <cellStyle name="Normal 132" xfId="165"/>
    <cellStyle name="Normal 132 2" xfId="1331"/>
    <cellStyle name="Normal 132 2 2" xfId="3647"/>
    <cellStyle name="Normal 132 3" xfId="2600"/>
    <cellStyle name="Normal 133" xfId="166"/>
    <cellStyle name="Normal 133 2" xfId="1332"/>
    <cellStyle name="Normal 133 2 2" xfId="3648"/>
    <cellStyle name="Normal 133 3" xfId="2601"/>
    <cellStyle name="Normal 134" xfId="167"/>
    <cellStyle name="Normal 134 2" xfId="1333"/>
    <cellStyle name="Normal 134 2 2" xfId="3649"/>
    <cellStyle name="Normal 134 3" xfId="2602"/>
    <cellStyle name="Normal 135" xfId="168"/>
    <cellStyle name="Normal 135 2" xfId="1334"/>
    <cellStyle name="Normal 135 2 2" xfId="3650"/>
    <cellStyle name="Normal 135 3" xfId="2603"/>
    <cellStyle name="Normal 136" xfId="169"/>
    <cellStyle name="Normal 136 2" xfId="1335"/>
    <cellStyle name="Normal 136 2 2" xfId="3651"/>
    <cellStyle name="Normal 136 3" xfId="2604"/>
    <cellStyle name="Normal 137" xfId="170"/>
    <cellStyle name="Normal 137 2" xfId="1336"/>
    <cellStyle name="Normal 137 2 2" xfId="3652"/>
    <cellStyle name="Normal 137 3" xfId="2605"/>
    <cellStyle name="Normal 138" xfId="171"/>
    <cellStyle name="Normal 138 2" xfId="1337"/>
    <cellStyle name="Normal 138 2 2" xfId="3653"/>
    <cellStyle name="Normal 138 3" xfId="2606"/>
    <cellStyle name="Normal 139" xfId="172"/>
    <cellStyle name="Normal 139 2" xfId="1338"/>
    <cellStyle name="Normal 139 2 2" xfId="3654"/>
    <cellStyle name="Normal 139 3" xfId="2607"/>
    <cellStyle name="Normal 14" xfId="173"/>
    <cellStyle name="Normal 14 2" xfId="1339"/>
    <cellStyle name="Normal 14 2 2" xfId="3655"/>
    <cellStyle name="Normal 14 3" xfId="2608"/>
    <cellStyle name="Normal 140" xfId="174"/>
    <cellStyle name="Normal 140 2" xfId="1340"/>
    <cellStyle name="Normal 140 2 2" xfId="3656"/>
    <cellStyle name="Normal 140 3" xfId="2609"/>
    <cellStyle name="Normal 141" xfId="175"/>
    <cellStyle name="Normal 141 2" xfId="1341"/>
    <cellStyle name="Normal 141 2 2" xfId="3657"/>
    <cellStyle name="Normal 141 3" xfId="2610"/>
    <cellStyle name="Normal 142" xfId="176"/>
    <cellStyle name="Normal 142 2" xfId="1342"/>
    <cellStyle name="Normal 142 2 2" xfId="3658"/>
    <cellStyle name="Normal 142 3" xfId="2611"/>
    <cellStyle name="Normal 143" xfId="177"/>
    <cellStyle name="Normal 143 2" xfId="1343"/>
    <cellStyle name="Normal 143 2 2" xfId="3659"/>
    <cellStyle name="Normal 143 3" xfId="2612"/>
    <cellStyle name="Normal 144" xfId="178"/>
    <cellStyle name="Normal 144 2" xfId="1344"/>
    <cellStyle name="Normal 144 2 2" xfId="3660"/>
    <cellStyle name="Normal 144 3" xfId="2613"/>
    <cellStyle name="Normal 145" xfId="179"/>
    <cellStyle name="Normal 145 2" xfId="1345"/>
    <cellStyle name="Normal 145 2 2" xfId="3661"/>
    <cellStyle name="Normal 145 3" xfId="2614"/>
    <cellStyle name="Normal 146" xfId="180"/>
    <cellStyle name="Normal 146 2" xfId="1346"/>
    <cellStyle name="Normal 146 2 2" xfId="3662"/>
    <cellStyle name="Normal 146 3" xfId="2615"/>
    <cellStyle name="Normal 147" xfId="181"/>
    <cellStyle name="Normal 147 2" xfId="1347"/>
    <cellStyle name="Normal 147 2 2" xfId="3663"/>
    <cellStyle name="Normal 147 3" xfId="2616"/>
    <cellStyle name="Normal 148" xfId="182"/>
    <cellStyle name="Normal 148 2" xfId="1348"/>
    <cellStyle name="Normal 148 2 2" xfId="3664"/>
    <cellStyle name="Normal 148 3" xfId="2617"/>
    <cellStyle name="Normal 149" xfId="183"/>
    <cellStyle name="Normal 149 2" xfId="1349"/>
    <cellStyle name="Normal 149 2 2" xfId="3665"/>
    <cellStyle name="Normal 149 3" xfId="2618"/>
    <cellStyle name="Normal 15" xfId="184"/>
    <cellStyle name="Normal 15 2" xfId="1350"/>
    <cellStyle name="Normal 15 2 2" xfId="3666"/>
    <cellStyle name="Normal 15 3" xfId="2619"/>
    <cellStyle name="Normal 150" xfId="185"/>
    <cellStyle name="Normal 150 2" xfId="1351"/>
    <cellStyle name="Normal 150 2 2" xfId="3667"/>
    <cellStyle name="Normal 150 3" xfId="2620"/>
    <cellStyle name="Normal 151" xfId="186"/>
    <cellStyle name="Normal 151 2" xfId="1352"/>
    <cellStyle name="Normal 151 2 2" xfId="3668"/>
    <cellStyle name="Normal 151 3" xfId="2621"/>
    <cellStyle name="Normal 152" xfId="187"/>
    <cellStyle name="Normal 152 2" xfId="1353"/>
    <cellStyle name="Normal 152 2 2" xfId="3669"/>
    <cellStyle name="Normal 152 3" xfId="2622"/>
    <cellStyle name="Normal 153" xfId="188"/>
    <cellStyle name="Normal 153 2" xfId="1354"/>
    <cellStyle name="Normal 153 2 2" xfId="3670"/>
    <cellStyle name="Normal 153 3" xfId="2623"/>
    <cellStyle name="Normal 154" xfId="189"/>
    <cellStyle name="Normal 154 2" xfId="1355"/>
    <cellStyle name="Normal 154 2 2" xfId="3671"/>
    <cellStyle name="Normal 154 3" xfId="2624"/>
    <cellStyle name="Normal 155" xfId="190"/>
    <cellStyle name="Normal 155 2" xfId="1356"/>
    <cellStyle name="Normal 155 2 2" xfId="3672"/>
    <cellStyle name="Normal 155 3" xfId="2625"/>
    <cellStyle name="Normal 156" xfId="191"/>
    <cellStyle name="Normal 156 2" xfId="1357"/>
    <cellStyle name="Normal 156 2 2" xfId="3673"/>
    <cellStyle name="Normal 156 3" xfId="2626"/>
    <cellStyle name="Normal 157" xfId="192"/>
    <cellStyle name="Normal 157 2" xfId="1358"/>
    <cellStyle name="Normal 157 2 2" xfId="3674"/>
    <cellStyle name="Normal 157 3" xfId="2627"/>
    <cellStyle name="Normal 158" xfId="193"/>
    <cellStyle name="Normal 158 2" xfId="1359"/>
    <cellStyle name="Normal 158 2 2" xfId="3675"/>
    <cellStyle name="Normal 158 3" xfId="2628"/>
    <cellStyle name="Normal 159" xfId="194"/>
    <cellStyle name="Normal 159 2" xfId="1360"/>
    <cellStyle name="Normal 159 2 2" xfId="3676"/>
    <cellStyle name="Normal 159 3" xfId="2629"/>
    <cellStyle name="Normal 16" xfId="195"/>
    <cellStyle name="Normal 16 2" xfId="1361"/>
    <cellStyle name="Normal 16 2 2" xfId="3677"/>
    <cellStyle name="Normal 16 3" xfId="2630"/>
    <cellStyle name="Normal 160" xfId="196"/>
    <cellStyle name="Normal 160 2" xfId="1362"/>
    <cellStyle name="Normal 160 2 2" xfId="3678"/>
    <cellStyle name="Normal 160 3" xfId="2631"/>
    <cellStyle name="Normal 161" xfId="197"/>
    <cellStyle name="Normal 161 2" xfId="1363"/>
    <cellStyle name="Normal 161 2 2" xfId="3679"/>
    <cellStyle name="Normal 161 3" xfId="2632"/>
    <cellStyle name="Normal 162" xfId="198"/>
    <cellStyle name="Normal 162 2" xfId="1364"/>
    <cellStyle name="Normal 162 2 2" xfId="3680"/>
    <cellStyle name="Normal 162 3" xfId="2633"/>
    <cellStyle name="Normal 163" xfId="199"/>
    <cellStyle name="Normal 163 2" xfId="1365"/>
    <cellStyle name="Normal 163 2 2" xfId="3681"/>
    <cellStyle name="Normal 163 3" xfId="2634"/>
    <cellStyle name="Normal 164" xfId="200"/>
    <cellStyle name="Normal 164 2" xfId="1366"/>
    <cellStyle name="Normal 164 2 2" xfId="3682"/>
    <cellStyle name="Normal 164 3" xfId="2635"/>
    <cellStyle name="Normal 165" xfId="201"/>
    <cellStyle name="Normal 165 2" xfId="1367"/>
    <cellStyle name="Normal 165 2 2" xfId="3683"/>
    <cellStyle name="Normal 165 3" xfId="2636"/>
    <cellStyle name="Normal 166" xfId="349"/>
    <cellStyle name="Normal 166 2" xfId="1464"/>
    <cellStyle name="Normal 166 2 2" xfId="3774"/>
    <cellStyle name="Normal 166 3" xfId="2726"/>
    <cellStyle name="Normal 167" xfId="350"/>
    <cellStyle name="Normal 167 2" xfId="1465"/>
    <cellStyle name="Normal 167 2 2" xfId="3775"/>
    <cellStyle name="Normal 167 3" xfId="2727"/>
    <cellStyle name="Normal 168" xfId="351"/>
    <cellStyle name="Normal 168 2" xfId="1466"/>
    <cellStyle name="Normal 168 2 2" xfId="3776"/>
    <cellStyle name="Normal 168 3" xfId="2728"/>
    <cellStyle name="Normal 169" xfId="375"/>
    <cellStyle name="Normal 169 2" xfId="1490"/>
    <cellStyle name="Normal 169 2 2" xfId="3800"/>
    <cellStyle name="Normal 169 3" xfId="2739"/>
    <cellStyle name="Normal 17" xfId="202"/>
    <cellStyle name="Normal 17 2" xfId="1368"/>
    <cellStyle name="Normal 17 2 2" xfId="3684"/>
    <cellStyle name="Normal 17 3" xfId="2637"/>
    <cellStyle name="Normal 170" xfId="370"/>
    <cellStyle name="Normal 170 2" xfId="1485"/>
    <cellStyle name="Normal 170 2 2" xfId="3795"/>
    <cellStyle name="Normal 170 3" xfId="2734"/>
    <cellStyle name="Normal 171" xfId="378"/>
    <cellStyle name="Normal 171 2" xfId="1493"/>
    <cellStyle name="Normal 171 2 2" xfId="3803"/>
    <cellStyle name="Normal 171 3" xfId="2742"/>
    <cellStyle name="Normal 172" xfId="379"/>
    <cellStyle name="Normal 172 2" xfId="1494"/>
    <cellStyle name="Normal 172 2 2" xfId="3804"/>
    <cellStyle name="Normal 172 3" xfId="2743"/>
    <cellStyle name="Normal 173" xfId="380"/>
    <cellStyle name="Normal 173 2" xfId="1495"/>
    <cellStyle name="Normal 173 2 2" xfId="3805"/>
    <cellStyle name="Normal 173 3" xfId="2744"/>
    <cellStyle name="Normal 174" xfId="381"/>
    <cellStyle name="Normal 174 2" xfId="1496"/>
    <cellStyle name="Normal 174 2 2" xfId="3806"/>
    <cellStyle name="Normal 174 3" xfId="2745"/>
    <cellStyle name="Normal 175" xfId="382"/>
    <cellStyle name="Normal 175 2" xfId="1497"/>
    <cellStyle name="Normal 175 2 2" xfId="3807"/>
    <cellStyle name="Normal 175 3" xfId="2746"/>
    <cellStyle name="Normal 176" xfId="383"/>
    <cellStyle name="Normal 176 2" xfId="1498"/>
    <cellStyle name="Normal 176 2 2" xfId="3808"/>
    <cellStyle name="Normal 176 3" xfId="2747"/>
    <cellStyle name="Normal 177" xfId="384"/>
    <cellStyle name="Normal 177 2" xfId="1499"/>
    <cellStyle name="Normal 177 2 2" xfId="3809"/>
    <cellStyle name="Normal 177 3" xfId="2748"/>
    <cellStyle name="Normal 178" xfId="376"/>
    <cellStyle name="Normal 178 2" xfId="1491"/>
    <cellStyle name="Normal 178 2 2" xfId="3801"/>
    <cellStyle name="Normal 178 3" xfId="2740"/>
    <cellStyle name="Normal 179" xfId="385"/>
    <cellStyle name="Normal 179 2" xfId="1500"/>
    <cellStyle name="Normal 179 2 2" xfId="3810"/>
    <cellStyle name="Normal 179 3" xfId="2749"/>
    <cellStyle name="Normal 18" xfId="203"/>
    <cellStyle name="Normal 18 2" xfId="1369"/>
    <cellStyle name="Normal 18 2 2" xfId="3685"/>
    <cellStyle name="Normal 18 3" xfId="2638"/>
    <cellStyle name="Normal 180" xfId="386"/>
    <cellStyle name="Normal 180 2" xfId="1501"/>
    <cellStyle name="Normal 180 2 2" xfId="3811"/>
    <cellStyle name="Normal 180 3" xfId="2750"/>
    <cellStyle name="Normal 181" xfId="377"/>
    <cellStyle name="Normal 181 2" xfId="1492"/>
    <cellStyle name="Normal 181 2 2" xfId="3802"/>
    <cellStyle name="Normal 181 3" xfId="2741"/>
    <cellStyle name="Normal 182" xfId="389"/>
    <cellStyle name="Normal 182 2" xfId="1504"/>
    <cellStyle name="Normal 182 2 2" xfId="3814"/>
    <cellStyle name="Normal 182 3" xfId="2753"/>
    <cellStyle name="Normal 183" xfId="405"/>
    <cellStyle name="Normal 183 2" xfId="1520"/>
    <cellStyle name="Normal 183 2 2" xfId="3830"/>
    <cellStyle name="Normal 183 3" xfId="2769"/>
    <cellStyle name="Normal 184" xfId="408"/>
    <cellStyle name="Normal 184 2" xfId="1523"/>
    <cellStyle name="Normal 184 2 2" xfId="3833"/>
    <cellStyle name="Normal 184 3" xfId="2772"/>
    <cellStyle name="Normal 185" xfId="424"/>
    <cellStyle name="Normal 185 2" xfId="1537"/>
    <cellStyle name="Normal 185 2 2" xfId="3847"/>
    <cellStyle name="Normal 185 3" xfId="2786"/>
    <cellStyle name="Normal 186" xfId="439"/>
    <cellStyle name="Normal 186 2" xfId="1552"/>
    <cellStyle name="Normal 186 2 2" xfId="3862"/>
    <cellStyle name="Normal 186 3" xfId="2801"/>
    <cellStyle name="Normal 187" xfId="440"/>
    <cellStyle name="Normal 187 2" xfId="1553"/>
    <cellStyle name="Normal 187 2 2" xfId="3863"/>
    <cellStyle name="Normal 187 3" xfId="2802"/>
    <cellStyle name="Normal 188" xfId="438"/>
    <cellStyle name="Normal 188 2" xfId="1551"/>
    <cellStyle name="Normal 188 2 2" xfId="3861"/>
    <cellStyle name="Normal 188 3" xfId="2800"/>
    <cellStyle name="Normal 189" xfId="441"/>
    <cellStyle name="Normal 189 2" xfId="1554"/>
    <cellStyle name="Normal 189 2 2" xfId="3864"/>
    <cellStyle name="Normal 189 3" xfId="2803"/>
    <cellStyle name="Normal 19" xfId="204"/>
    <cellStyle name="Normal 19 2" xfId="1370"/>
    <cellStyle name="Normal 19 2 2" xfId="3686"/>
    <cellStyle name="Normal 19 3" xfId="2639"/>
    <cellStyle name="Normal 190" xfId="460"/>
    <cellStyle name="Normal 190 2" xfId="1573"/>
    <cellStyle name="Normal 190 2 2" xfId="3883"/>
    <cellStyle name="Normal 190 3" xfId="2822"/>
    <cellStyle name="Normal 191" xfId="461"/>
    <cellStyle name="Normal 191 2" xfId="1574"/>
    <cellStyle name="Normal 191 2 2" xfId="3884"/>
    <cellStyle name="Normal 191 3" xfId="2823"/>
    <cellStyle name="Normal 192" xfId="476"/>
    <cellStyle name="Normal 192 2" xfId="1589"/>
    <cellStyle name="Normal 192 2 2" xfId="3899"/>
    <cellStyle name="Normal 192 3" xfId="2838"/>
    <cellStyle name="Normal 193" xfId="493"/>
    <cellStyle name="Normal 193 2" xfId="1606"/>
    <cellStyle name="Normal 193 2 2" xfId="3916"/>
    <cellStyle name="Normal 193 3" xfId="2855"/>
    <cellStyle name="Normal 194" xfId="496"/>
    <cellStyle name="Normal 194 2" xfId="1609"/>
    <cellStyle name="Normal 194 2 2" xfId="3919"/>
    <cellStyle name="Normal 194 3" xfId="2858"/>
    <cellStyle name="Normal 195" xfId="497"/>
    <cellStyle name="Normal 195 2" xfId="1610"/>
    <cellStyle name="Normal 195 2 2" xfId="3920"/>
    <cellStyle name="Normal 195 3" xfId="2859"/>
    <cellStyle name="Normal 196" xfId="498"/>
    <cellStyle name="Normal 196 2" xfId="1611"/>
    <cellStyle name="Normal 196 2 2" xfId="3921"/>
    <cellStyle name="Normal 196 3" xfId="2860"/>
    <cellStyle name="Normal 197" xfId="499"/>
    <cellStyle name="Normal 197 2" xfId="1612"/>
    <cellStyle name="Normal 197 2 2" xfId="3922"/>
    <cellStyle name="Normal 197 3" xfId="2861"/>
    <cellStyle name="Normal 198" xfId="500"/>
    <cellStyle name="Normal 198 2" xfId="1613"/>
    <cellStyle name="Normal 198 2 2" xfId="3923"/>
    <cellStyle name="Normal 198 3" xfId="2862"/>
    <cellStyle name="Normal 199" xfId="501"/>
    <cellStyle name="Normal 199 2" xfId="1614"/>
    <cellStyle name="Normal 199 2 2" xfId="3924"/>
    <cellStyle name="Normal 199 3" xfId="2863"/>
    <cellStyle name="Normal 2" xfId="205"/>
    <cellStyle name="Normal 2 2" xfId="206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1"/>
    <cellStyle name="Normal 20 2 2" xfId="3687"/>
    <cellStyle name="Normal 20 3" xfId="2640"/>
    <cellStyle name="Normal 200" xfId="492"/>
    <cellStyle name="Normal 200 2" xfId="1605"/>
    <cellStyle name="Normal 200 2 2" xfId="3915"/>
    <cellStyle name="Normal 200 3" xfId="2854"/>
    <cellStyle name="Normal 201" xfId="512"/>
    <cellStyle name="Normal 201 2" xfId="1625"/>
    <cellStyle name="Normal 201 2 2" xfId="3935"/>
    <cellStyle name="Normal 201 3" xfId="2874"/>
    <cellStyle name="Normal 202" xfId="502"/>
    <cellStyle name="Normal 202 2" xfId="1615"/>
    <cellStyle name="Normal 202 2 2" xfId="3925"/>
    <cellStyle name="Normal 202 3" xfId="2864"/>
    <cellStyle name="Normal 203" xfId="514"/>
    <cellStyle name="Normal 203 2" xfId="1627"/>
    <cellStyle name="Normal 203 2 2" xfId="3937"/>
    <cellStyle name="Normal 203 3" xfId="2876"/>
    <cellStyle name="Normal 204" xfId="515"/>
    <cellStyle name="Normal 204 2" xfId="1628"/>
    <cellStyle name="Normal 204 2 2" xfId="3938"/>
    <cellStyle name="Normal 204 3" xfId="2877"/>
    <cellStyle name="Normal 205" xfId="513"/>
    <cellStyle name="Normal 205 2" xfId="1626"/>
    <cellStyle name="Normal 205 2 2" xfId="3936"/>
    <cellStyle name="Normal 205 3" xfId="2875"/>
    <cellStyle name="Normal 206" xfId="519"/>
    <cellStyle name="Normal 206 2" xfId="1632"/>
    <cellStyle name="Normal 206 2 2" xfId="3942"/>
    <cellStyle name="Normal 206 3" xfId="2881"/>
    <cellStyle name="Normal 207" xfId="511"/>
    <cellStyle name="Normal 207 2" xfId="1624"/>
    <cellStyle name="Normal 207 2 2" xfId="3934"/>
    <cellStyle name="Normal 207 3" xfId="2873"/>
    <cellStyle name="Normal 208" xfId="523"/>
    <cellStyle name="Normal 208 2" xfId="1636"/>
    <cellStyle name="Normal 208 2 2" xfId="3946"/>
    <cellStyle name="Normal 208 3" xfId="2885"/>
    <cellStyle name="Normal 209" xfId="524"/>
    <cellStyle name="Normal 209 2" xfId="1637"/>
    <cellStyle name="Normal 209 2 2" xfId="3947"/>
    <cellStyle name="Normal 209 3" xfId="2886"/>
    <cellStyle name="Normal 21" xfId="215"/>
    <cellStyle name="Normal 21 2" xfId="1372"/>
    <cellStyle name="Normal 21 2 2" xfId="3688"/>
    <cellStyle name="Normal 21 3" xfId="2641"/>
    <cellStyle name="Normal 210" xfId="520"/>
    <cellStyle name="Normal 210 2" xfId="1633"/>
    <cellStyle name="Normal 210 2 2" xfId="3943"/>
    <cellStyle name="Normal 210 3" xfId="2882"/>
    <cellStyle name="Normal 211" xfId="528"/>
    <cellStyle name="Normal 211 2" xfId="1641"/>
    <cellStyle name="Normal 211 2 2" xfId="3951"/>
    <cellStyle name="Normal 211 3" xfId="2890"/>
    <cellStyle name="Normal 212" xfId="518"/>
    <cellStyle name="Normal 212 2" xfId="1631"/>
    <cellStyle name="Normal 212 2 2" xfId="3941"/>
    <cellStyle name="Normal 212 3" xfId="2880"/>
    <cellStyle name="Normal 213" xfId="534"/>
    <cellStyle name="Normal 213 2" xfId="1647"/>
    <cellStyle name="Normal 213 2 2" xfId="3957"/>
    <cellStyle name="Normal 213 3" xfId="2896"/>
    <cellStyle name="Normal 214" xfId="535"/>
    <cellStyle name="Normal 214 2" xfId="1648"/>
    <cellStyle name="Normal 214 2 2" xfId="3958"/>
    <cellStyle name="Normal 214 3" xfId="2897"/>
    <cellStyle name="Normal 215" xfId="536"/>
    <cellStyle name="Normal 215 2" xfId="1649"/>
    <cellStyle name="Normal 215 2 2" xfId="3959"/>
    <cellStyle name="Normal 215 3" xfId="2898"/>
    <cellStyle name="Normal 216" xfId="517"/>
    <cellStyle name="Normal 216 2" xfId="1630"/>
    <cellStyle name="Normal 216 2 2" xfId="3940"/>
    <cellStyle name="Normal 216 3" xfId="2879"/>
    <cellStyle name="Normal 217" xfId="537"/>
    <cellStyle name="Normal 217 2" xfId="1650"/>
    <cellStyle name="Normal 217 2 2" xfId="3960"/>
    <cellStyle name="Normal 217 3" xfId="2899"/>
    <cellStyle name="Normal 218" xfId="538"/>
    <cellStyle name="Normal 218 2" xfId="1651"/>
    <cellStyle name="Normal 218 2 2" xfId="3961"/>
    <cellStyle name="Normal 218 3" xfId="2900"/>
    <cellStyle name="Normal 219" xfId="539"/>
    <cellStyle name="Normal 219 2" xfId="1652"/>
    <cellStyle name="Normal 219 2 2" xfId="3962"/>
    <cellStyle name="Normal 219 3" xfId="2901"/>
    <cellStyle name="Normal 22" xfId="216"/>
    <cellStyle name="Normal 22 2" xfId="1373"/>
    <cellStyle name="Normal 22 2 2" xfId="3689"/>
    <cellStyle name="Normal 22 3" xfId="2642"/>
    <cellStyle name="Normal 220" xfId="540"/>
    <cellStyle name="Normal 220 2" xfId="1653"/>
    <cellStyle name="Normal 220 2 2" xfId="3963"/>
    <cellStyle name="Normal 220 3" xfId="2902"/>
    <cellStyle name="Normal 221" xfId="541"/>
    <cellStyle name="Normal 221 2" xfId="1654"/>
    <cellStyle name="Normal 221 2 2" xfId="3964"/>
    <cellStyle name="Normal 221 3" xfId="2903"/>
    <cellStyle name="Normal 222" xfId="542"/>
    <cellStyle name="Normal 222 2" xfId="1655"/>
    <cellStyle name="Normal 222 2 2" xfId="3965"/>
    <cellStyle name="Normal 222 3" xfId="2904"/>
    <cellStyle name="Normal 223" xfId="543"/>
    <cellStyle name="Normal 223 2" xfId="1656"/>
    <cellStyle name="Normal 223 2 2" xfId="3966"/>
    <cellStyle name="Normal 223 3" xfId="2905"/>
    <cellStyle name="Normal 224" xfId="544"/>
    <cellStyle name="Normal 224 2" xfId="1657"/>
    <cellStyle name="Normal 224 2 2" xfId="3967"/>
    <cellStyle name="Normal 224 3" xfId="2906"/>
    <cellStyle name="Normal 225" xfId="545"/>
    <cellStyle name="Normal 225 2" xfId="1658"/>
    <cellStyle name="Normal 225 2 2" xfId="3968"/>
    <cellStyle name="Normal 225 3" xfId="2907"/>
    <cellStyle name="Normal 226" xfId="546"/>
    <cellStyle name="Normal 226 2" xfId="1659"/>
    <cellStyle name="Normal 226 2 2" xfId="3969"/>
    <cellStyle name="Normal 226 3" xfId="2908"/>
    <cellStyle name="Normal 227" xfId="547"/>
    <cellStyle name="Normal 227 2" xfId="1660"/>
    <cellStyle name="Normal 227 2 2" xfId="3970"/>
    <cellStyle name="Normal 227 3" xfId="2909"/>
    <cellStyle name="Normal 228" xfId="548"/>
    <cellStyle name="Normal 228 2" xfId="1661"/>
    <cellStyle name="Normal 228 2 2" xfId="3971"/>
    <cellStyle name="Normal 228 3" xfId="2910"/>
    <cellStyle name="Normal 229" xfId="549"/>
    <cellStyle name="Normal 229 2" xfId="1662"/>
    <cellStyle name="Normal 229 2 2" xfId="3972"/>
    <cellStyle name="Normal 229 3" xfId="2911"/>
    <cellStyle name="Normal 23" xfId="217"/>
    <cellStyle name="Normal 23 2" xfId="1374"/>
    <cellStyle name="Normal 23 2 2" xfId="3690"/>
    <cellStyle name="Normal 23 3" xfId="2643"/>
    <cellStyle name="Normal 230" xfId="550"/>
    <cellStyle name="Normal 230 2" xfId="1663"/>
    <cellStyle name="Normal 230 2 2" xfId="3973"/>
    <cellStyle name="Normal 230 3" xfId="2912"/>
    <cellStyle name="Normal 231" xfId="552"/>
    <cellStyle name="Normal 231 2" xfId="1664"/>
    <cellStyle name="Normal 231 2 2" xfId="3974"/>
    <cellStyle name="Normal 231 3" xfId="2913"/>
    <cellStyle name="Normal 232" xfId="553"/>
    <cellStyle name="Normal 232 2" xfId="1665"/>
    <cellStyle name="Normal 232 2 2" xfId="3975"/>
    <cellStyle name="Normal 232 3" xfId="2914"/>
    <cellStyle name="Normal 233" xfId="554"/>
    <cellStyle name="Normal 233 2" xfId="1666"/>
    <cellStyle name="Normal 233 2 2" xfId="3976"/>
    <cellStyle name="Normal 233 3" xfId="2915"/>
    <cellStyle name="Normal 234" xfId="555"/>
    <cellStyle name="Normal 234 2" xfId="1667"/>
    <cellStyle name="Normal 234 2 2" xfId="3977"/>
    <cellStyle name="Normal 234 3" xfId="2916"/>
    <cellStyle name="Normal 235" xfId="611"/>
    <cellStyle name="Normal 235 2" xfId="1712"/>
    <cellStyle name="Normal 235 2 2" xfId="4022"/>
    <cellStyle name="Normal 235 3" xfId="2967"/>
    <cellStyle name="Normal 236" xfId="614"/>
    <cellStyle name="Normal 236 2" xfId="1714"/>
    <cellStyle name="Normal 236 2 2" xfId="4024"/>
    <cellStyle name="Normal 236 3" xfId="2969"/>
    <cellStyle name="Normal 237" xfId="615"/>
    <cellStyle name="Normal 237 2" xfId="1715"/>
    <cellStyle name="Normal 237 2 2" xfId="4025"/>
    <cellStyle name="Normal 237 3" xfId="2970"/>
    <cellStyle name="Normal 238" xfId="616"/>
    <cellStyle name="Normal 238 2" xfId="1716"/>
    <cellStyle name="Normal 238 2 2" xfId="4026"/>
    <cellStyle name="Normal 238 3" xfId="2971"/>
    <cellStyle name="Normal 239" xfId="617"/>
    <cellStyle name="Normal 239 2" xfId="1717"/>
    <cellStyle name="Normal 239 2 2" xfId="4027"/>
    <cellStyle name="Normal 239 3" xfId="2972"/>
    <cellStyle name="Normal 24" xfId="218"/>
    <cellStyle name="Normal 24 2" xfId="1375"/>
    <cellStyle name="Normal 24 2 2" xfId="3691"/>
    <cellStyle name="Normal 24 3" xfId="2644"/>
    <cellStyle name="Normal 240" xfId="618"/>
    <cellStyle name="Normal 240 2" xfId="1718"/>
    <cellStyle name="Normal 240 2 2" xfId="4028"/>
    <cellStyle name="Normal 240 3" xfId="2973"/>
    <cellStyle name="Normal 241" xfId="610"/>
    <cellStyle name="Normal 241 2" xfId="1711"/>
    <cellStyle name="Normal 241 2 2" xfId="4021"/>
    <cellStyle name="Normal 241 3" xfId="2966"/>
    <cellStyle name="Normal 242" xfId="569"/>
    <cellStyle name="Normal 242 2" xfId="1681"/>
    <cellStyle name="Normal 242 2 2" xfId="3991"/>
    <cellStyle name="Normal 242 3" xfId="2930"/>
    <cellStyle name="Normal 243" xfId="613"/>
    <cellStyle name="Normal 243 2" xfId="1713"/>
    <cellStyle name="Normal 243 2 2" xfId="4023"/>
    <cellStyle name="Normal 243 3" xfId="2968"/>
    <cellStyle name="Normal 244" xfId="620"/>
    <cellStyle name="Normal 244 2" xfId="1720"/>
    <cellStyle name="Normal 244 2 2" xfId="4030"/>
    <cellStyle name="Normal 244 3" xfId="2975"/>
    <cellStyle name="Normal 245" xfId="622"/>
    <cellStyle name="Normal 245 2" xfId="1721"/>
    <cellStyle name="Normal 245 2 2" xfId="4031"/>
    <cellStyle name="Normal 245 3" xfId="2976"/>
    <cellStyle name="Normal 246" xfId="624"/>
    <cellStyle name="Normal 246 2" xfId="1723"/>
    <cellStyle name="Normal 246 2 2" xfId="4033"/>
    <cellStyle name="Normal 246 3" xfId="2978"/>
    <cellStyle name="Normal 247" xfId="626"/>
    <cellStyle name="Normal 247 2" xfId="1724"/>
    <cellStyle name="Normal 247 2 2" xfId="4034"/>
    <cellStyle name="Normal 247 3" xfId="2979"/>
    <cellStyle name="Normal 248" xfId="628"/>
    <cellStyle name="Normal 248 2" xfId="1726"/>
    <cellStyle name="Normal 248 2 2" xfId="4036"/>
    <cellStyle name="Normal 248 3" xfId="2981"/>
    <cellStyle name="Normal 249" xfId="630"/>
    <cellStyle name="Normal 249 2" xfId="1727"/>
    <cellStyle name="Normal 249 2 2" xfId="4037"/>
    <cellStyle name="Normal 249 3" xfId="2982"/>
    <cellStyle name="Normal 25" xfId="219"/>
    <cellStyle name="Normal 25 2" xfId="1376"/>
    <cellStyle name="Normal 25 2 2" xfId="3692"/>
    <cellStyle name="Normal 25 3" xfId="2645"/>
    <cellStyle name="Normal 250" xfId="632"/>
    <cellStyle name="Normal 250 2" xfId="1729"/>
    <cellStyle name="Normal 250 2 2" xfId="4039"/>
    <cellStyle name="Normal 250 3" xfId="2984"/>
    <cellStyle name="Normal 251" xfId="634"/>
    <cellStyle name="Normal 251 2" xfId="1730"/>
    <cellStyle name="Normal 251 2 2" xfId="4040"/>
    <cellStyle name="Normal 251 3" xfId="2985"/>
    <cellStyle name="Normal 252" xfId="635"/>
    <cellStyle name="Normal 252 2" xfId="1731"/>
    <cellStyle name="Normal 252 2 2" xfId="4041"/>
    <cellStyle name="Normal 252 3" xfId="2986"/>
    <cellStyle name="Normal 253" xfId="637"/>
    <cellStyle name="Normal 253 2" xfId="1732"/>
    <cellStyle name="Normal 253 2 2" xfId="4042"/>
    <cellStyle name="Normal 253 3" xfId="2987"/>
    <cellStyle name="Normal 254" xfId="639"/>
    <cellStyle name="Normal 254 2" xfId="1734"/>
    <cellStyle name="Normal 254 2 2" xfId="4044"/>
    <cellStyle name="Normal 254 3" xfId="2989"/>
    <cellStyle name="Normal 255" xfId="641"/>
    <cellStyle name="Normal 255 2" xfId="1735"/>
    <cellStyle name="Normal 255 2 2" xfId="4045"/>
    <cellStyle name="Normal 255 3" xfId="2990"/>
    <cellStyle name="Normal 256" xfId="642"/>
    <cellStyle name="Normal 256 2" xfId="1736"/>
    <cellStyle name="Normal 256 2 2" xfId="4046"/>
    <cellStyle name="Normal 256 3" xfId="2991"/>
    <cellStyle name="Normal 257" xfId="638"/>
    <cellStyle name="Normal 257 2" xfId="1733"/>
    <cellStyle name="Normal 257 2 2" xfId="4043"/>
    <cellStyle name="Normal 257 3" xfId="2988"/>
    <cellStyle name="Normal 258" xfId="647"/>
    <cellStyle name="Normal 258 2" xfId="1740"/>
    <cellStyle name="Normal 258 2 2" xfId="4050"/>
    <cellStyle name="Normal 258 3" xfId="2995"/>
    <cellStyle name="Normal 259" xfId="661"/>
    <cellStyle name="Normal 259 2" xfId="1749"/>
    <cellStyle name="Normal 259 2 2" xfId="4059"/>
    <cellStyle name="Normal 259 3" xfId="3004"/>
    <cellStyle name="Normal 26" xfId="220"/>
    <cellStyle name="Normal 26 2" xfId="1377"/>
    <cellStyle name="Normal 26 2 2" xfId="3693"/>
    <cellStyle name="Normal 26 3" xfId="2646"/>
    <cellStyle name="Normal 260" xfId="662"/>
    <cellStyle name="Normal 260 2" xfId="1750"/>
    <cellStyle name="Normal 260 2 2" xfId="4060"/>
    <cellStyle name="Normal 260 3" xfId="3005"/>
    <cellStyle name="Normal 261" xfId="663"/>
    <cellStyle name="Normal 261 2" xfId="1751"/>
    <cellStyle name="Normal 261 2 2" xfId="4061"/>
    <cellStyle name="Normal 261 3" xfId="3006"/>
    <cellStyle name="Normal 262" xfId="664"/>
    <cellStyle name="Normal 262 2" xfId="1752"/>
    <cellStyle name="Normal 262 2 2" xfId="4062"/>
    <cellStyle name="Normal 262 3" xfId="3007"/>
    <cellStyle name="Normal 263" xfId="665"/>
    <cellStyle name="Normal 263 2" xfId="1753"/>
    <cellStyle name="Normal 263 2 2" xfId="4063"/>
    <cellStyle name="Normal 263 3" xfId="3008"/>
    <cellStyle name="Normal 264" xfId="666"/>
    <cellStyle name="Normal 264 2" xfId="1754"/>
    <cellStyle name="Normal 264 2 2" xfId="4064"/>
    <cellStyle name="Normal 264 3" xfId="3009"/>
    <cellStyle name="Normal 265" xfId="667"/>
    <cellStyle name="Normal 265 2" xfId="1755"/>
    <cellStyle name="Normal 265 2 2" xfId="4065"/>
    <cellStyle name="Normal 265 3" xfId="3010"/>
    <cellStyle name="Normal 266" xfId="668"/>
    <cellStyle name="Normal 266 2" xfId="1756"/>
    <cellStyle name="Normal 266 2 2" xfId="4066"/>
    <cellStyle name="Normal 266 3" xfId="3011"/>
    <cellStyle name="Normal 267" xfId="669"/>
    <cellStyle name="Normal 267 2" xfId="1757"/>
    <cellStyle name="Normal 267 2 2" xfId="4067"/>
    <cellStyle name="Normal 267 3" xfId="3012"/>
    <cellStyle name="Normal 268" xfId="670"/>
    <cellStyle name="Normal 268 2" xfId="1758"/>
    <cellStyle name="Normal 268 2 2" xfId="4068"/>
    <cellStyle name="Normal 268 3" xfId="3013"/>
    <cellStyle name="Normal 269" xfId="671"/>
    <cellStyle name="Normal 269 2" xfId="1759"/>
    <cellStyle name="Normal 269 2 2" xfId="4069"/>
    <cellStyle name="Normal 269 3" xfId="3014"/>
    <cellStyle name="Normal 27" xfId="221"/>
    <cellStyle name="Normal 27 2" xfId="1378"/>
    <cellStyle name="Normal 27 2 2" xfId="3694"/>
    <cellStyle name="Normal 27 3" xfId="2647"/>
    <cellStyle name="Normal 270" xfId="672"/>
    <cellStyle name="Normal 270 2" xfId="1760"/>
    <cellStyle name="Normal 270 2 2" xfId="4070"/>
    <cellStyle name="Normal 270 3" xfId="3015"/>
    <cellStyle name="Normal 271" xfId="673"/>
    <cellStyle name="Normal 271 2" xfId="1761"/>
    <cellStyle name="Normal 271 2 2" xfId="4071"/>
    <cellStyle name="Normal 271 3" xfId="3016"/>
    <cellStyle name="Normal 272" xfId="600"/>
    <cellStyle name="Normal 272 2" xfId="1702"/>
    <cellStyle name="Normal 272 2 2" xfId="4012"/>
    <cellStyle name="Normal 272 3" xfId="2957"/>
    <cellStyle name="Normal 273" xfId="674"/>
    <cellStyle name="Normal 273 2" xfId="1762"/>
    <cellStyle name="Normal 273 2 2" xfId="4072"/>
    <cellStyle name="Normal 273 3" xfId="3017"/>
    <cellStyle name="Normal 274" xfId="675"/>
    <cellStyle name="Normal 274 2" xfId="1763"/>
    <cellStyle name="Normal 274 2 2" xfId="4073"/>
    <cellStyle name="Normal 274 3" xfId="3018"/>
    <cellStyle name="Normal 275" xfId="676"/>
    <cellStyle name="Normal 275 2" xfId="1764"/>
    <cellStyle name="Normal 275 2 2" xfId="4074"/>
    <cellStyle name="Normal 275 3" xfId="3019"/>
    <cellStyle name="Normal 276" xfId="677"/>
    <cellStyle name="Normal 276 2" xfId="1765"/>
    <cellStyle name="Normal 276 2 2" xfId="4075"/>
    <cellStyle name="Normal 276 3" xfId="3020"/>
    <cellStyle name="Normal 277" xfId="678"/>
    <cellStyle name="Normal 277 2" xfId="1766"/>
    <cellStyle name="Normal 277 2 2" xfId="4076"/>
    <cellStyle name="Normal 277 3" xfId="3021"/>
    <cellStyle name="Normal 278" xfId="679"/>
    <cellStyle name="Normal 278 2" xfId="1767"/>
    <cellStyle name="Normal 278 2 2" xfId="4077"/>
    <cellStyle name="Normal 278 3" xfId="3022"/>
    <cellStyle name="Normal 279" xfId="680"/>
    <cellStyle name="Normal 279 2" xfId="1768"/>
    <cellStyle name="Normal 279 2 2" xfId="4078"/>
    <cellStyle name="Normal 279 3" xfId="3023"/>
    <cellStyle name="Normal 28" xfId="222"/>
    <cellStyle name="Normal 28 2" xfId="1379"/>
    <cellStyle name="Normal 28 2 2" xfId="3695"/>
    <cellStyle name="Normal 28 3" xfId="2648"/>
    <cellStyle name="Normal 280" xfId="691"/>
    <cellStyle name="Normal 280 2" xfId="1779"/>
    <cellStyle name="Normal 280 2 2" xfId="4089"/>
    <cellStyle name="Normal 280 3" xfId="3034"/>
    <cellStyle name="Normal 281" xfId="688"/>
    <cellStyle name="Normal 281 2" xfId="1776"/>
    <cellStyle name="Normal 281 2 2" xfId="4086"/>
    <cellStyle name="Normal 281 3" xfId="3031"/>
    <cellStyle name="Normal 282" xfId="698"/>
    <cellStyle name="Normal 282 2" xfId="1786"/>
    <cellStyle name="Normal 282 2 2" xfId="4096"/>
    <cellStyle name="Normal 282 3" xfId="3041"/>
    <cellStyle name="Normal 283" xfId="687"/>
    <cellStyle name="Normal 283 2" xfId="1775"/>
    <cellStyle name="Normal 283 2 2" xfId="4085"/>
    <cellStyle name="Normal 283 3" xfId="3030"/>
    <cellStyle name="Normal 284" xfId="699"/>
    <cellStyle name="Normal 284 2" xfId="1787"/>
    <cellStyle name="Normal 284 2 2" xfId="4097"/>
    <cellStyle name="Normal 284 3" xfId="3042"/>
    <cellStyle name="Normal 285" xfId="700"/>
    <cellStyle name="Normal 285 2" xfId="1788"/>
    <cellStyle name="Normal 285 2 2" xfId="4098"/>
    <cellStyle name="Normal 285 3" xfId="3043"/>
    <cellStyle name="Normal 286" xfId="701"/>
    <cellStyle name="Normal 286 2" xfId="1789"/>
    <cellStyle name="Normal 286 2 2" xfId="4099"/>
    <cellStyle name="Normal 286 3" xfId="3044"/>
    <cellStyle name="Normal 287" xfId="702"/>
    <cellStyle name="Normal 287 2" xfId="1790"/>
    <cellStyle name="Normal 287 2 2" xfId="4100"/>
    <cellStyle name="Normal 287 3" xfId="3045"/>
    <cellStyle name="Normal 288" xfId="703"/>
    <cellStyle name="Normal 288 2" xfId="1791"/>
    <cellStyle name="Normal 288 2 2" xfId="4101"/>
    <cellStyle name="Normal 288 3" xfId="3046"/>
    <cellStyle name="Normal 289" xfId="704"/>
    <cellStyle name="Normal 289 2" xfId="1792"/>
    <cellStyle name="Normal 289 2 2" xfId="4102"/>
    <cellStyle name="Normal 289 3" xfId="3047"/>
    <cellStyle name="Normal 29" xfId="223"/>
    <cellStyle name="Normal 29 2" xfId="1380"/>
    <cellStyle name="Normal 29 2 2" xfId="3696"/>
    <cellStyle name="Normal 29 3" xfId="2649"/>
    <cellStyle name="Normal 290" xfId="686"/>
    <cellStyle name="Normal 290 2" xfId="1774"/>
    <cellStyle name="Normal 290 2 2" xfId="4084"/>
    <cellStyle name="Normal 290 3" xfId="3029"/>
    <cellStyle name="Normal 291" xfId="692"/>
    <cellStyle name="Normal 291 2" xfId="1780"/>
    <cellStyle name="Normal 291 2 2" xfId="4090"/>
    <cellStyle name="Normal 291 3" xfId="3035"/>
    <cellStyle name="Normal 292" xfId="705"/>
    <cellStyle name="Normal 292 2" xfId="1793"/>
    <cellStyle name="Normal 292 2 2" xfId="4103"/>
    <cellStyle name="Normal 292 3" xfId="3048"/>
    <cellStyle name="Normal 293" xfId="707"/>
    <cellStyle name="Normal 293 2" xfId="1795"/>
    <cellStyle name="Normal 293 2 2" xfId="4105"/>
    <cellStyle name="Normal 293 3" xfId="3050"/>
    <cellStyle name="Normal 294" xfId="709"/>
    <cellStyle name="Normal 294 2" xfId="1797"/>
    <cellStyle name="Normal 294 2 2" xfId="4107"/>
    <cellStyle name="Normal 294 3" xfId="3052"/>
    <cellStyle name="Normal 295" xfId="711"/>
    <cellStyle name="Normal 295 2" xfId="1799"/>
    <cellStyle name="Normal 295 2 2" xfId="4109"/>
    <cellStyle name="Normal 295 3" xfId="3054"/>
    <cellStyle name="Normal 296" xfId="713"/>
    <cellStyle name="Normal 296 2" xfId="1801"/>
    <cellStyle name="Normal 296 2 2" xfId="4111"/>
    <cellStyle name="Normal 296 3" xfId="3056"/>
    <cellStyle name="Normal 297" xfId="729"/>
    <cellStyle name="Normal 297 2" xfId="1817"/>
    <cellStyle name="Normal 297 2 2" xfId="4127"/>
    <cellStyle name="Normal 297 3" xfId="3072"/>
    <cellStyle name="Normal 298" xfId="733"/>
    <cellStyle name="Normal 298 2" xfId="1821"/>
    <cellStyle name="Normal 298 2 2" xfId="4131"/>
    <cellStyle name="Normal 298 3" xfId="3076"/>
    <cellStyle name="Normal 299" xfId="734"/>
    <cellStyle name="Normal 299 2" xfId="1822"/>
    <cellStyle name="Normal 299 2 2" xfId="4132"/>
    <cellStyle name="Normal 299 3" xfId="3077"/>
    <cellStyle name="Normal 3" xfId="224"/>
    <cellStyle name="Normal 3 2" xfId="225"/>
    <cellStyle name="Normal 3 3" xfId="226"/>
    <cellStyle name="Normal 3 4" xfId="227"/>
    <cellStyle name="Normal 30" xfId="228"/>
    <cellStyle name="Normal 30 2" xfId="1381"/>
    <cellStyle name="Normal 30 2 2" xfId="3697"/>
    <cellStyle name="Normal 30 3" xfId="2650"/>
    <cellStyle name="Normal 300" xfId="735"/>
    <cellStyle name="Normal 300 2" xfId="1823"/>
    <cellStyle name="Normal 300 2 2" xfId="4133"/>
    <cellStyle name="Normal 300 3" xfId="3078"/>
    <cellStyle name="Normal 301" xfId="752"/>
    <cellStyle name="Normal 301 2" xfId="1840"/>
    <cellStyle name="Normal 301 2 2" xfId="4150"/>
    <cellStyle name="Normal 301 3" xfId="3095"/>
    <cellStyle name="Normal 302" xfId="736"/>
    <cellStyle name="Normal 302 2" xfId="1824"/>
    <cellStyle name="Normal 302 2 2" xfId="4134"/>
    <cellStyle name="Normal 302 3" xfId="3079"/>
    <cellStyle name="Normal 303" xfId="753"/>
    <cellStyle name="Normal 303 2" xfId="1841"/>
    <cellStyle name="Normal 303 2 2" xfId="4151"/>
    <cellStyle name="Normal 303 3" xfId="3096"/>
    <cellStyle name="Normal 304" xfId="754"/>
    <cellStyle name="Normal 304 2" xfId="1842"/>
    <cellStyle name="Normal 304 2 2" xfId="4152"/>
    <cellStyle name="Normal 304 3" xfId="3097"/>
    <cellStyle name="Normal 305" xfId="755"/>
    <cellStyle name="Normal 305 2" xfId="1843"/>
    <cellStyle name="Normal 305 2 2" xfId="4153"/>
    <cellStyle name="Normal 305 3" xfId="3098"/>
    <cellStyle name="Normal 306" xfId="756"/>
    <cellStyle name="Normal 306 2" xfId="1844"/>
    <cellStyle name="Normal 306 2 2" xfId="4154"/>
    <cellStyle name="Normal 306 3" xfId="3099"/>
    <cellStyle name="Normal 307" xfId="757"/>
    <cellStyle name="Normal 307 2" xfId="1845"/>
    <cellStyle name="Normal 307 2 2" xfId="4155"/>
    <cellStyle name="Normal 307 3" xfId="3100"/>
    <cellStyle name="Normal 308" xfId="737"/>
    <cellStyle name="Normal 308 2" xfId="1825"/>
    <cellStyle name="Normal 308 2 2" xfId="4135"/>
    <cellStyle name="Normal 308 3" xfId="3080"/>
    <cellStyle name="Normal 309" xfId="759"/>
    <cellStyle name="Normal 309 2" xfId="1847"/>
    <cellStyle name="Normal 309 2 2" xfId="4157"/>
    <cellStyle name="Normal 309 3" xfId="3102"/>
    <cellStyle name="Normal 31" xfId="352"/>
    <cellStyle name="Normal 31 2" xfId="229"/>
    <cellStyle name="Normal 31 3" xfId="1467"/>
    <cellStyle name="Normal 31 3 2" xfId="3777"/>
    <cellStyle name="Normal 31 4" xfId="2729"/>
    <cellStyle name="Normal 310" xfId="760"/>
    <cellStyle name="Normal 310 2" xfId="1848"/>
    <cellStyle name="Normal 310 2 2" xfId="4158"/>
    <cellStyle name="Normal 310 3" xfId="3103"/>
    <cellStyle name="Normal 311" xfId="761"/>
    <cellStyle name="Normal 311 2" xfId="1849"/>
    <cellStyle name="Normal 311 2 2" xfId="4159"/>
    <cellStyle name="Normal 311 3" xfId="3104"/>
    <cellStyle name="Normal 312" xfId="762"/>
    <cellStyle name="Normal 312 2" xfId="1850"/>
    <cellStyle name="Normal 312 2 2" xfId="4160"/>
    <cellStyle name="Normal 312 3" xfId="3105"/>
    <cellStyle name="Normal 313" xfId="763"/>
    <cellStyle name="Normal 313 2" xfId="1851"/>
    <cellStyle name="Normal 313 2 2" xfId="4161"/>
    <cellStyle name="Normal 313 3" xfId="3106"/>
    <cellStyle name="Normal 314" xfId="764"/>
    <cellStyle name="Normal 314 2" xfId="1852"/>
    <cellStyle name="Normal 314 2 2" xfId="4162"/>
    <cellStyle name="Normal 314 3" xfId="3107"/>
    <cellStyle name="Normal 315" xfId="765"/>
    <cellStyle name="Normal 315 2" xfId="1853"/>
    <cellStyle name="Normal 315 2 2" xfId="4163"/>
    <cellStyle name="Normal 315 3" xfId="3108"/>
    <cellStyle name="Normal 316" xfId="766"/>
    <cellStyle name="Normal 316 2" xfId="1854"/>
    <cellStyle name="Normal 316 2 2" xfId="4164"/>
    <cellStyle name="Normal 316 3" xfId="3109"/>
    <cellStyle name="Normal 317" xfId="767"/>
    <cellStyle name="Normal 317 2" xfId="1855"/>
    <cellStyle name="Normal 317 2 2" xfId="4165"/>
    <cellStyle name="Normal 317 3" xfId="3110"/>
    <cellStyle name="Normal 318" xfId="768"/>
    <cellStyle name="Normal 318 2" xfId="1856"/>
    <cellStyle name="Normal 318 2 2" xfId="4166"/>
    <cellStyle name="Normal 318 3" xfId="3111"/>
    <cellStyle name="Normal 319" xfId="769"/>
    <cellStyle name="Normal 319 2" xfId="1857"/>
    <cellStyle name="Normal 319 2 2" xfId="4167"/>
    <cellStyle name="Normal 319 3" xfId="3112"/>
    <cellStyle name="Normal 32" xfId="366"/>
    <cellStyle name="Normal 32 2" xfId="230"/>
    <cellStyle name="Normal 32 3" xfId="1481"/>
    <cellStyle name="Normal 32 3 2" xfId="3791"/>
    <cellStyle name="Normal 32 4" xfId="2731"/>
    <cellStyle name="Normal 320" xfId="738"/>
    <cellStyle name="Normal 320 2" xfId="1826"/>
    <cellStyle name="Normal 320 2 2" xfId="4136"/>
    <cellStyle name="Normal 320 3" xfId="3081"/>
    <cellStyle name="Normal 321" xfId="770"/>
    <cellStyle name="Normal 321 2" xfId="1858"/>
    <cellStyle name="Normal 321 2 2" xfId="4168"/>
    <cellStyle name="Normal 321 3" xfId="3113"/>
    <cellStyle name="Normal 322" xfId="739"/>
    <cellStyle name="Normal 322 2" xfId="1827"/>
    <cellStyle name="Normal 322 2 2" xfId="4137"/>
    <cellStyle name="Normal 322 3" xfId="3082"/>
    <cellStyle name="Normal 323" xfId="771"/>
    <cellStyle name="Normal 323 2" xfId="1859"/>
    <cellStyle name="Normal 323 2 2" xfId="4169"/>
    <cellStyle name="Normal 323 3" xfId="3114"/>
    <cellStyle name="Normal 324" xfId="772"/>
    <cellStyle name="Normal 324 2" xfId="1860"/>
    <cellStyle name="Normal 324 2 2" xfId="4170"/>
    <cellStyle name="Normal 324 3" xfId="3115"/>
    <cellStyle name="Normal 325" xfId="773"/>
    <cellStyle name="Normal 325 2" xfId="1861"/>
    <cellStyle name="Normal 325 2 2" xfId="4171"/>
    <cellStyle name="Normal 325 3" xfId="3116"/>
    <cellStyle name="Normal 326" xfId="774"/>
    <cellStyle name="Normal 326 2" xfId="1862"/>
    <cellStyle name="Normal 326 2 2" xfId="4172"/>
    <cellStyle name="Normal 326 3" xfId="3117"/>
    <cellStyle name="Normal 327" xfId="775"/>
    <cellStyle name="Normal 327 2" xfId="1863"/>
    <cellStyle name="Normal 327 2 2" xfId="4173"/>
    <cellStyle name="Normal 327 3" xfId="3118"/>
    <cellStyle name="Normal 328" xfId="776"/>
    <cellStyle name="Normal 328 2" xfId="1864"/>
    <cellStyle name="Normal 328 2 2" xfId="4174"/>
    <cellStyle name="Normal 328 3" xfId="3119"/>
    <cellStyle name="Normal 329" xfId="777"/>
    <cellStyle name="Normal 329 2" xfId="1865"/>
    <cellStyle name="Normal 329 2 2" xfId="4175"/>
    <cellStyle name="Normal 329 3" xfId="3120"/>
    <cellStyle name="Normal 33" xfId="371"/>
    <cellStyle name="Normal 33 2" xfId="1486"/>
    <cellStyle name="Normal 33 2 2" xfId="3796"/>
    <cellStyle name="Normal 33 3" xfId="2735"/>
    <cellStyle name="Normal 330" xfId="778"/>
    <cellStyle name="Normal 330 2" xfId="1866"/>
    <cellStyle name="Normal 330 2 2" xfId="4176"/>
    <cellStyle name="Normal 330 3" xfId="3121"/>
    <cellStyle name="Normal 331" xfId="779"/>
    <cellStyle name="Normal 331 2" xfId="1867"/>
    <cellStyle name="Normal 331 2 2" xfId="4177"/>
    <cellStyle name="Normal 331 3" xfId="3122"/>
    <cellStyle name="Normal 332" xfId="780"/>
    <cellStyle name="Normal 332 2" xfId="1868"/>
    <cellStyle name="Normal 332 2 2" xfId="4178"/>
    <cellStyle name="Normal 332 3" xfId="3123"/>
    <cellStyle name="Normal 333" xfId="781"/>
    <cellStyle name="Normal 333 2" xfId="1869"/>
    <cellStyle name="Normal 333 2 2" xfId="4179"/>
    <cellStyle name="Normal 333 3" xfId="3124"/>
    <cellStyle name="Normal 334" xfId="782"/>
    <cellStyle name="Normal 334 2" xfId="1870"/>
    <cellStyle name="Normal 334 2 2" xfId="4180"/>
    <cellStyle name="Normal 334 3" xfId="3125"/>
    <cellStyle name="Normal 335" xfId="758"/>
    <cellStyle name="Normal 335 2" xfId="1846"/>
    <cellStyle name="Normal 335 2 2" xfId="4156"/>
    <cellStyle name="Normal 335 3" xfId="3101"/>
    <cellStyle name="Normal 336" xfId="783"/>
    <cellStyle name="Normal 336 2" xfId="1871"/>
    <cellStyle name="Normal 336 2 2" xfId="4181"/>
    <cellStyle name="Normal 336 3" xfId="3126"/>
    <cellStyle name="Normal 337" xfId="751"/>
    <cellStyle name="Normal 337 2" xfId="1839"/>
    <cellStyle name="Normal 337 2 2" xfId="4149"/>
    <cellStyle name="Normal 337 3" xfId="3094"/>
    <cellStyle name="Normal 338" xfId="786"/>
    <cellStyle name="Normal 338 2" xfId="1874"/>
    <cellStyle name="Normal 338 2 2" xfId="4184"/>
    <cellStyle name="Normal 338 3" xfId="3129"/>
    <cellStyle name="Normal 339" xfId="787"/>
    <cellStyle name="Normal 339 2" xfId="1875"/>
    <cellStyle name="Normal 339 2 2" xfId="4185"/>
    <cellStyle name="Normal 339 3" xfId="3130"/>
    <cellStyle name="Normal 34" xfId="372"/>
    <cellStyle name="Normal 34 2" xfId="1487"/>
    <cellStyle name="Normal 34 2 2" xfId="3797"/>
    <cellStyle name="Normal 34 3" xfId="2736"/>
    <cellStyle name="Normal 340" xfId="785"/>
    <cellStyle name="Normal 340 2" xfId="1873"/>
    <cellStyle name="Normal 340 2 2" xfId="4183"/>
    <cellStyle name="Normal 340 3" xfId="3128"/>
    <cellStyle name="Normal 341" xfId="789"/>
    <cellStyle name="Normal 341 2" xfId="1877"/>
    <cellStyle name="Normal 341 2 2" xfId="4187"/>
    <cellStyle name="Normal 341 3" xfId="3132"/>
    <cellStyle name="Normal 342" xfId="784"/>
    <cellStyle name="Normal 342 2" xfId="1872"/>
    <cellStyle name="Normal 342 2 2" xfId="4182"/>
    <cellStyle name="Normal 342 3" xfId="3127"/>
    <cellStyle name="Normal 343" xfId="790"/>
    <cellStyle name="Normal 343 2" xfId="1878"/>
    <cellStyle name="Normal 343 2 2" xfId="4188"/>
    <cellStyle name="Normal 343 3" xfId="3133"/>
    <cellStyle name="Normal 344" xfId="791"/>
    <cellStyle name="Normal 344 2" xfId="1879"/>
    <cellStyle name="Normal 344 2 2" xfId="4189"/>
    <cellStyle name="Normal 344 3" xfId="3134"/>
    <cellStyle name="Normal 345" xfId="792"/>
    <cellStyle name="Normal 345 2" xfId="1880"/>
    <cellStyle name="Normal 345 2 2" xfId="4190"/>
    <cellStyle name="Normal 345 3" xfId="3135"/>
    <cellStyle name="Normal 346" xfId="741"/>
    <cellStyle name="Normal 346 2" xfId="1829"/>
    <cellStyle name="Normal 346 2 2" xfId="4139"/>
    <cellStyle name="Normal 346 3" xfId="3084"/>
    <cellStyle name="Normal 347" xfId="793"/>
    <cellStyle name="Normal 347 2" xfId="1881"/>
    <cellStyle name="Normal 347 2 2" xfId="4191"/>
    <cellStyle name="Normal 347 3" xfId="3136"/>
    <cellStyle name="Normal 348" xfId="794"/>
    <cellStyle name="Normal 348 2" xfId="1882"/>
    <cellStyle name="Normal 348 2 2" xfId="4192"/>
    <cellStyle name="Normal 348 3" xfId="3137"/>
    <cellStyle name="Normal 349" xfId="788"/>
    <cellStyle name="Normal 349 2" xfId="1876"/>
    <cellStyle name="Normal 349 2 2" xfId="4186"/>
    <cellStyle name="Normal 349 3" xfId="3131"/>
    <cellStyle name="Normal 35" xfId="373"/>
    <cellStyle name="Normal 35 2" xfId="1488"/>
    <cellStyle name="Normal 35 2 2" xfId="3798"/>
    <cellStyle name="Normal 35 3" xfId="2737"/>
    <cellStyle name="Normal 350" xfId="797"/>
    <cellStyle name="Normal 350 2" xfId="1885"/>
    <cellStyle name="Normal 350 2 2" xfId="4195"/>
    <cellStyle name="Normal 350 3" xfId="3140"/>
    <cellStyle name="Normal 351" xfId="798"/>
    <cellStyle name="Normal 351 2" xfId="1886"/>
    <cellStyle name="Normal 351 2 2" xfId="4196"/>
    <cellStyle name="Normal 351 3" xfId="3141"/>
    <cellStyle name="Normal 352" xfId="799"/>
    <cellStyle name="Normal 352 2" xfId="1887"/>
    <cellStyle name="Normal 352 2 2" xfId="4197"/>
    <cellStyle name="Normal 352 3" xfId="3142"/>
    <cellStyle name="Normal 353" xfId="800"/>
    <cellStyle name="Normal 353 2" xfId="1888"/>
    <cellStyle name="Normal 353 2 2" xfId="4198"/>
    <cellStyle name="Normal 353 3" xfId="3143"/>
    <cellStyle name="Normal 354" xfId="801"/>
    <cellStyle name="Normal 354 2" xfId="1889"/>
    <cellStyle name="Normal 354 2 2" xfId="4199"/>
    <cellStyle name="Normal 354 3" xfId="3144"/>
    <cellStyle name="Normal 355" xfId="748"/>
    <cellStyle name="Normal 355 2" xfId="1836"/>
    <cellStyle name="Normal 355 2 2" xfId="4146"/>
    <cellStyle name="Normal 355 3" xfId="3091"/>
    <cellStyle name="Normal 356" xfId="808"/>
    <cellStyle name="Normal 356 2" xfId="1896"/>
    <cellStyle name="Normal 356 2 2" xfId="4206"/>
    <cellStyle name="Normal 356 3" xfId="3151"/>
    <cellStyle name="Normal 357" xfId="747"/>
    <cellStyle name="Normal 357 2" xfId="1835"/>
    <cellStyle name="Normal 357 2 2" xfId="4145"/>
    <cellStyle name="Normal 357 3" xfId="3090"/>
    <cellStyle name="Normal 358" xfId="809"/>
    <cellStyle name="Normal 358 2" xfId="1897"/>
    <cellStyle name="Normal 358 2 2" xfId="4207"/>
    <cellStyle name="Normal 358 3" xfId="3152"/>
    <cellStyle name="Normal 359" xfId="810"/>
    <cellStyle name="Normal 359 2" xfId="1898"/>
    <cellStyle name="Normal 359 2 2" xfId="4208"/>
    <cellStyle name="Normal 359 3" xfId="3153"/>
    <cellStyle name="Normal 36" xfId="374"/>
    <cellStyle name="Normal 36 2" xfId="1489"/>
    <cellStyle name="Normal 36 2 2" xfId="3799"/>
    <cellStyle name="Normal 36 3" xfId="2738"/>
    <cellStyle name="Normal 360" xfId="811"/>
    <cellStyle name="Normal 360 2" xfId="1899"/>
    <cellStyle name="Normal 360 2 2" xfId="4209"/>
    <cellStyle name="Normal 360 3" xfId="3154"/>
    <cellStyle name="Normal 361" xfId="812"/>
    <cellStyle name="Normal 361 2" xfId="1900"/>
    <cellStyle name="Normal 361 2 2" xfId="4210"/>
    <cellStyle name="Normal 361 3" xfId="3155"/>
    <cellStyle name="Normal 362" xfId="813"/>
    <cellStyle name="Normal 362 2" xfId="1901"/>
    <cellStyle name="Normal 362 2 2" xfId="4211"/>
    <cellStyle name="Normal 362 3" xfId="3156"/>
    <cellStyle name="Normal 363" xfId="814"/>
    <cellStyle name="Normal 363 2" xfId="1902"/>
    <cellStyle name="Normal 363 2 2" xfId="4212"/>
    <cellStyle name="Normal 363 3" xfId="3157"/>
    <cellStyle name="Normal 364" xfId="807"/>
    <cellStyle name="Normal 364 2" xfId="1895"/>
    <cellStyle name="Normal 364 2 2" xfId="4205"/>
    <cellStyle name="Normal 364 3" xfId="3150"/>
    <cellStyle name="Normal 365" xfId="815"/>
    <cellStyle name="Normal 365 2" xfId="1903"/>
    <cellStyle name="Normal 365 2 2" xfId="4213"/>
    <cellStyle name="Normal 365 3" xfId="3158"/>
    <cellStyle name="Normal 366" xfId="806"/>
    <cellStyle name="Normal 366 2" xfId="1894"/>
    <cellStyle name="Normal 366 2 2" xfId="4204"/>
    <cellStyle name="Normal 366 3" xfId="3149"/>
    <cellStyle name="Normal 367" xfId="816"/>
    <cellStyle name="Normal 367 2" xfId="1904"/>
    <cellStyle name="Normal 367 2 2" xfId="4214"/>
    <cellStyle name="Normal 367 3" xfId="3159"/>
    <cellStyle name="Normal 368" xfId="817"/>
    <cellStyle name="Normal 368 2" xfId="1905"/>
    <cellStyle name="Normal 368 2 2" xfId="4215"/>
    <cellStyle name="Normal 368 3" xfId="3160"/>
    <cellStyle name="Normal 369" xfId="818"/>
    <cellStyle name="Normal 369 2" xfId="1906"/>
    <cellStyle name="Normal 369 2 2" xfId="4216"/>
    <cellStyle name="Normal 369 3" xfId="3161"/>
    <cellStyle name="Normal 37" xfId="231"/>
    <cellStyle name="Normal 370" xfId="819"/>
    <cellStyle name="Normal 370 2" xfId="1907"/>
    <cellStyle name="Normal 370 2 2" xfId="4217"/>
    <cellStyle name="Normal 370 3" xfId="3162"/>
    <cellStyle name="Normal 371" xfId="821"/>
    <cellStyle name="Normal 371 2" xfId="1909"/>
    <cellStyle name="Normal 371 2 2" xfId="4219"/>
    <cellStyle name="Normal 371 3" xfId="3164"/>
    <cellStyle name="Normal 372" xfId="822"/>
    <cellStyle name="Normal 372 2" xfId="1910"/>
    <cellStyle name="Normal 372 2 2" xfId="4220"/>
    <cellStyle name="Normal 372 3" xfId="3165"/>
    <cellStyle name="Normal 373" xfId="846"/>
    <cellStyle name="Normal 373 2" xfId="1933"/>
    <cellStyle name="Normal 373 2 2" xfId="4243"/>
    <cellStyle name="Normal 373 3" xfId="3188"/>
    <cellStyle name="Normal 374" xfId="852"/>
    <cellStyle name="Normal 374 2" xfId="1939"/>
    <cellStyle name="Normal 374 2 2" xfId="4249"/>
    <cellStyle name="Normal 374 3" xfId="3194"/>
    <cellStyle name="Normal 375" xfId="842"/>
    <cellStyle name="Normal 375 2" xfId="1929"/>
    <cellStyle name="Normal 375 2 2" xfId="4239"/>
    <cellStyle name="Normal 375 3" xfId="3184"/>
    <cellStyle name="Normal 376" xfId="855"/>
    <cellStyle name="Normal 376 2" xfId="1940"/>
    <cellStyle name="Normal 376 2 2" xfId="4250"/>
    <cellStyle name="Normal 376 3" xfId="3195"/>
    <cellStyle name="Normal 377" xfId="841"/>
    <cellStyle name="Normal 377 2" xfId="1928"/>
    <cellStyle name="Normal 377 2 2" xfId="4238"/>
    <cellStyle name="Normal 377 3" xfId="3183"/>
    <cellStyle name="Normal 378" xfId="856"/>
    <cellStyle name="Normal 378 2" xfId="1941"/>
    <cellStyle name="Normal 378 2 2" xfId="4251"/>
    <cellStyle name="Normal 378 3" xfId="3196"/>
    <cellStyle name="Normal 379" xfId="858"/>
    <cellStyle name="Normal 379 2" xfId="1943"/>
    <cellStyle name="Normal 379 2 2" xfId="4253"/>
    <cellStyle name="Normal 379 3" xfId="3198"/>
    <cellStyle name="Normal 38" xfId="232"/>
    <cellStyle name="Normal 38 2" xfId="1382"/>
    <cellStyle name="Normal 38 2 2" xfId="3698"/>
    <cellStyle name="Normal 38 3" xfId="2651"/>
    <cellStyle name="Normal 380" xfId="859"/>
    <cellStyle name="Normal 380 2" xfId="1944"/>
    <cellStyle name="Normal 380 2 2" xfId="4254"/>
    <cellStyle name="Normal 380 3" xfId="3199"/>
    <cellStyle name="Normal 381" xfId="857"/>
    <cellStyle name="Normal 381 2" xfId="1942"/>
    <cellStyle name="Normal 381 2 2" xfId="4252"/>
    <cellStyle name="Normal 381 3" xfId="3197"/>
    <cellStyle name="Normal 382" xfId="860"/>
    <cellStyle name="Normal 382 2" xfId="1945"/>
    <cellStyle name="Normal 382 2 2" xfId="4255"/>
    <cellStyle name="Normal 382 3" xfId="3200"/>
    <cellStyle name="Normal 383" xfId="839"/>
    <cellStyle name="Normal 383 2" xfId="1927"/>
    <cellStyle name="Normal 383 2 2" xfId="4237"/>
    <cellStyle name="Normal 383 3" xfId="3182"/>
    <cellStyle name="Normal 384" xfId="870"/>
    <cellStyle name="Normal 384 2" xfId="1955"/>
    <cellStyle name="Normal 384 2 2" xfId="4265"/>
    <cellStyle name="Normal 384 3" xfId="3210"/>
    <cellStyle name="Normal 385" xfId="871"/>
    <cellStyle name="Normal 385 2" xfId="1956"/>
    <cellStyle name="Normal 385 2 2" xfId="4266"/>
    <cellStyle name="Normal 385 3" xfId="3211"/>
    <cellStyle name="Normal 386" xfId="872"/>
    <cellStyle name="Normal 386 2" xfId="1957"/>
    <cellStyle name="Normal 386 2 2" xfId="4267"/>
    <cellStyle name="Normal 386 3" xfId="3212"/>
    <cellStyle name="Normal 387" xfId="873"/>
    <cellStyle name="Normal 387 2" xfId="1958"/>
    <cellStyle name="Normal 387 2 2" xfId="4268"/>
    <cellStyle name="Normal 387 3" xfId="3213"/>
    <cellStyle name="Normal 388" xfId="874"/>
    <cellStyle name="Normal 388 2" xfId="1959"/>
    <cellStyle name="Normal 388 2 2" xfId="4269"/>
    <cellStyle name="Normal 388 3" xfId="3214"/>
    <cellStyle name="Normal 389" xfId="875"/>
    <cellStyle name="Normal 389 2" xfId="1960"/>
    <cellStyle name="Normal 389 2 2" xfId="4270"/>
    <cellStyle name="Normal 389 3" xfId="3215"/>
    <cellStyle name="Normal 39" xfId="233"/>
    <cellStyle name="Normal 39 2" xfId="1383"/>
    <cellStyle name="Normal 39 2 2" xfId="3699"/>
    <cellStyle name="Normal 39 3" xfId="2652"/>
    <cellStyle name="Normal 390" xfId="876"/>
    <cellStyle name="Normal 390 2" xfId="1961"/>
    <cellStyle name="Normal 390 2 2" xfId="4271"/>
    <cellStyle name="Normal 390 3" xfId="3216"/>
    <cellStyle name="Normal 391" xfId="877"/>
    <cellStyle name="Normal 391 2" xfId="1962"/>
    <cellStyle name="Normal 391 2 2" xfId="4272"/>
    <cellStyle name="Normal 391 3" xfId="3217"/>
    <cellStyle name="Normal 392" xfId="878"/>
    <cellStyle name="Normal 392 2" xfId="1963"/>
    <cellStyle name="Normal 392 2 2" xfId="4273"/>
    <cellStyle name="Normal 392 3" xfId="3218"/>
    <cellStyle name="Normal 393" xfId="879"/>
    <cellStyle name="Normal 393 2" xfId="1964"/>
    <cellStyle name="Normal 393 2 2" xfId="4274"/>
    <cellStyle name="Normal 393 3" xfId="3219"/>
    <cellStyle name="Normal 394" xfId="880"/>
    <cellStyle name="Normal 394 2" xfId="1965"/>
    <cellStyle name="Normal 394 2 2" xfId="4275"/>
    <cellStyle name="Normal 394 3" xfId="3220"/>
    <cellStyle name="Normal 395" xfId="881"/>
    <cellStyle name="Normal 395 2" xfId="1966"/>
    <cellStyle name="Normal 395 2 2" xfId="4276"/>
    <cellStyle name="Normal 395 3" xfId="3221"/>
    <cellStyle name="Normal 396" xfId="882"/>
    <cellStyle name="Normal 396 2" xfId="1967"/>
    <cellStyle name="Normal 396 2 2" xfId="4277"/>
    <cellStyle name="Normal 396 3" xfId="3222"/>
    <cellStyle name="Normal 397" xfId="883"/>
    <cellStyle name="Normal 397 2" xfId="1968"/>
    <cellStyle name="Normal 397 2 2" xfId="4278"/>
    <cellStyle name="Normal 397 3" xfId="3223"/>
    <cellStyle name="Normal 398" xfId="884"/>
    <cellStyle name="Normal 398 2" xfId="1969"/>
    <cellStyle name="Normal 398 2 2" xfId="4279"/>
    <cellStyle name="Normal 398 3" xfId="3224"/>
    <cellStyle name="Normal 399" xfId="885"/>
    <cellStyle name="Normal 399 2" xfId="1970"/>
    <cellStyle name="Normal 399 2 2" xfId="4280"/>
    <cellStyle name="Normal 399 3" xfId="3225"/>
    <cellStyle name="Normal 4" xfId="234"/>
    <cellStyle name="Normal 40" xfId="235"/>
    <cellStyle name="Normal 40 2" xfId="1384"/>
    <cellStyle name="Normal 40 2 2" xfId="3700"/>
    <cellStyle name="Normal 40 3" xfId="2653"/>
    <cellStyle name="Normal 400" xfId="886"/>
    <cellStyle name="Normal 400 2" xfId="1971"/>
    <cellStyle name="Normal 400 2 2" xfId="4281"/>
    <cellStyle name="Normal 400 3" xfId="3226"/>
    <cellStyle name="Normal 401" xfId="887"/>
    <cellStyle name="Normal 401 2" xfId="1972"/>
    <cellStyle name="Normal 401 2 2" xfId="4282"/>
    <cellStyle name="Normal 401 3" xfId="3227"/>
    <cellStyle name="Normal 402" xfId="888"/>
    <cellStyle name="Normal 402 2" xfId="1973"/>
    <cellStyle name="Normal 402 2 2" xfId="4283"/>
    <cellStyle name="Normal 402 3" xfId="3228"/>
    <cellStyle name="Normal 403" xfId="889"/>
    <cellStyle name="Normal 403 2" xfId="1974"/>
    <cellStyle name="Normal 403 2 2" xfId="4284"/>
    <cellStyle name="Normal 403 3" xfId="3229"/>
    <cellStyle name="Normal 404" xfId="890"/>
    <cellStyle name="Normal 404 2" xfId="1975"/>
    <cellStyle name="Normal 404 2 2" xfId="4285"/>
    <cellStyle name="Normal 404 3" xfId="3230"/>
    <cellStyle name="Normal 405" xfId="891"/>
    <cellStyle name="Normal 405 2" xfId="1976"/>
    <cellStyle name="Normal 405 2 2" xfId="4286"/>
    <cellStyle name="Normal 405 3" xfId="3231"/>
    <cellStyle name="Normal 406" xfId="892"/>
    <cellStyle name="Normal 406 2" xfId="1977"/>
    <cellStyle name="Normal 406 2 2" xfId="4287"/>
    <cellStyle name="Normal 406 3" xfId="3232"/>
    <cellStyle name="Normal 407" xfId="893"/>
    <cellStyle name="Normal 407 2" xfId="1978"/>
    <cellStyle name="Normal 407 2 2" xfId="4288"/>
    <cellStyle name="Normal 407 3" xfId="3233"/>
    <cellStyle name="Normal 408" xfId="894"/>
    <cellStyle name="Normal 408 2" xfId="1979"/>
    <cellStyle name="Normal 408 2 2" xfId="4289"/>
    <cellStyle name="Normal 408 3" xfId="3234"/>
    <cellStyle name="Normal 409" xfId="895"/>
    <cellStyle name="Normal 409 2" xfId="1980"/>
    <cellStyle name="Normal 409 2 2" xfId="4290"/>
    <cellStyle name="Normal 409 3" xfId="3235"/>
    <cellStyle name="Normal 41" xfId="236"/>
    <cellStyle name="Normal 41 2" xfId="1385"/>
    <cellStyle name="Normal 41 2 2" xfId="3701"/>
    <cellStyle name="Normal 41 3" xfId="2654"/>
    <cellStyle name="Normal 410" xfId="896"/>
    <cellStyle name="Normal 410 2" xfId="1981"/>
    <cellStyle name="Normal 410 2 2" xfId="4291"/>
    <cellStyle name="Normal 410 3" xfId="3236"/>
    <cellStyle name="Normal 411" xfId="897"/>
    <cellStyle name="Normal 411 2" xfId="1982"/>
    <cellStyle name="Normal 411 2 2" xfId="4292"/>
    <cellStyle name="Normal 411 3" xfId="3237"/>
    <cellStyle name="Normal 412" xfId="898"/>
    <cellStyle name="Normal 412 2" xfId="1983"/>
    <cellStyle name="Normal 412 2 2" xfId="4293"/>
    <cellStyle name="Normal 412 3" xfId="3238"/>
    <cellStyle name="Normal 413" xfId="899"/>
    <cellStyle name="Normal 413 2" xfId="1984"/>
    <cellStyle name="Normal 413 2 2" xfId="4294"/>
    <cellStyle name="Normal 413 3" xfId="3239"/>
    <cellStyle name="Normal 414" xfId="900"/>
    <cellStyle name="Normal 414 2" xfId="1985"/>
    <cellStyle name="Normal 414 2 2" xfId="4295"/>
    <cellStyle name="Normal 414 3" xfId="3240"/>
    <cellStyle name="Normal 415" xfId="931"/>
    <cellStyle name="Normal 415 2" xfId="2016"/>
    <cellStyle name="Normal 415 2 2" xfId="4326"/>
    <cellStyle name="Normal 415 3" xfId="3271"/>
    <cellStyle name="Normal 416" xfId="933"/>
    <cellStyle name="Normal 416 2" xfId="2018"/>
    <cellStyle name="Normal 416 2 2" xfId="4328"/>
    <cellStyle name="Normal 416 3" xfId="3273"/>
    <cellStyle name="Normal 417" xfId="934"/>
    <cellStyle name="Normal 417 2" xfId="2019"/>
    <cellStyle name="Normal 417 2 2" xfId="4329"/>
    <cellStyle name="Normal 417 3" xfId="3274"/>
    <cellStyle name="Normal 418" xfId="935"/>
    <cellStyle name="Normal 418 2" xfId="2020"/>
    <cellStyle name="Normal 418 2 2" xfId="4330"/>
    <cellStyle name="Normal 418 3" xfId="3275"/>
    <cellStyle name="Normal 419" xfId="936"/>
    <cellStyle name="Normal 419 2" xfId="2021"/>
    <cellStyle name="Normal 419 2 2" xfId="4331"/>
    <cellStyle name="Normal 419 3" xfId="3276"/>
    <cellStyle name="Normal 42" xfId="237"/>
    <cellStyle name="Normal 42 2" xfId="1386"/>
    <cellStyle name="Normal 42 2 2" xfId="3702"/>
    <cellStyle name="Normal 42 3" xfId="2655"/>
    <cellStyle name="Normal 420" xfId="937"/>
    <cellStyle name="Normal 420 2" xfId="2022"/>
    <cellStyle name="Normal 420 2 2" xfId="4332"/>
    <cellStyle name="Normal 420 3" xfId="3277"/>
    <cellStyle name="Normal 421" xfId="938"/>
    <cellStyle name="Normal 421 2" xfId="2023"/>
    <cellStyle name="Normal 421 2 2" xfId="4333"/>
    <cellStyle name="Normal 421 3" xfId="3278"/>
    <cellStyle name="Normal 422" xfId="914"/>
    <cellStyle name="Normal 422 2" xfId="1999"/>
    <cellStyle name="Normal 422 2 2" xfId="4309"/>
    <cellStyle name="Normal 422 3" xfId="3254"/>
    <cellStyle name="Normal 423" xfId="932"/>
    <cellStyle name="Normal 423 2" xfId="2017"/>
    <cellStyle name="Normal 423 2 2" xfId="4327"/>
    <cellStyle name="Normal 423 3" xfId="3272"/>
    <cellStyle name="Normal 424" xfId="939"/>
    <cellStyle name="Normal 424 2" xfId="2024"/>
    <cellStyle name="Normal 424 2 2" xfId="4334"/>
    <cellStyle name="Normal 424 3" xfId="3279"/>
    <cellStyle name="Normal 425" xfId="940"/>
    <cellStyle name="Normal 425 2" xfId="2025"/>
    <cellStyle name="Normal 425 2 2" xfId="4335"/>
    <cellStyle name="Normal 425 3" xfId="3280"/>
    <cellStyle name="Normal 426" xfId="941"/>
    <cellStyle name="Normal 426 2" xfId="2026"/>
    <cellStyle name="Normal 426 2 2" xfId="4336"/>
    <cellStyle name="Normal 426 3" xfId="3281"/>
    <cellStyle name="Normal 427" xfId="942"/>
    <cellStyle name="Normal 427 2" xfId="2027"/>
    <cellStyle name="Normal 427 2 2" xfId="4337"/>
    <cellStyle name="Normal 427 3" xfId="3282"/>
    <cellStyle name="Normal 428" xfId="943"/>
    <cellStyle name="Normal 428 2" xfId="2028"/>
    <cellStyle name="Normal 428 2 2" xfId="4338"/>
    <cellStyle name="Normal 428 3" xfId="3283"/>
    <cellStyle name="Normal 429" xfId="944"/>
    <cellStyle name="Normal 429 2" xfId="2029"/>
    <cellStyle name="Normal 429 2 2" xfId="4339"/>
    <cellStyle name="Normal 429 3" xfId="3284"/>
    <cellStyle name="Normal 43" xfId="238"/>
    <cellStyle name="Normal 43 2" xfId="1387"/>
    <cellStyle name="Normal 43 2 2" xfId="3703"/>
    <cellStyle name="Normal 43 3" xfId="2656"/>
    <cellStyle name="Normal 430" xfId="945"/>
    <cellStyle name="Normal 430 2" xfId="2030"/>
    <cellStyle name="Normal 430 2 2" xfId="4340"/>
    <cellStyle name="Normal 430 3" xfId="3285"/>
    <cellStyle name="Normal 431" xfId="946"/>
    <cellStyle name="Normal 431 2" xfId="2031"/>
    <cellStyle name="Normal 431 2 2" xfId="4341"/>
    <cellStyle name="Normal 431 3" xfId="3286"/>
    <cellStyle name="Normal 432" xfId="947"/>
    <cellStyle name="Normal 432 2" xfId="2032"/>
    <cellStyle name="Normal 432 2 2" xfId="4342"/>
    <cellStyle name="Normal 432 3" xfId="3287"/>
    <cellStyle name="Normal 433" xfId="948"/>
    <cellStyle name="Normal 433 2" xfId="2034"/>
    <cellStyle name="Normal 433 2 2" xfId="4343"/>
    <cellStyle name="Normal 433 3" xfId="3288"/>
    <cellStyle name="Normal 434" xfId="964"/>
    <cellStyle name="Normal 434 2" xfId="2050"/>
    <cellStyle name="Normal 434 2 2" xfId="4359"/>
    <cellStyle name="Normal 434 3" xfId="3304"/>
    <cellStyle name="Normal 435" xfId="966"/>
    <cellStyle name="Normal 435 2" xfId="2052"/>
    <cellStyle name="Normal 435 2 2" xfId="4361"/>
    <cellStyle name="Normal 435 3" xfId="3306"/>
    <cellStyle name="Normal 436" xfId="967"/>
    <cellStyle name="Normal 436 2" xfId="2053"/>
    <cellStyle name="Normal 436 2 2" xfId="4362"/>
    <cellStyle name="Normal 436 3" xfId="3307"/>
    <cellStyle name="Normal 437" xfId="981"/>
    <cellStyle name="Normal 437 2" xfId="2067"/>
    <cellStyle name="Normal 437 2 2" xfId="4376"/>
    <cellStyle name="Normal 437 3" xfId="3321"/>
    <cellStyle name="Normal 438" xfId="982"/>
    <cellStyle name="Normal 438 2" xfId="2068"/>
    <cellStyle name="Normal 438 2 2" xfId="4377"/>
    <cellStyle name="Normal 438 3" xfId="3322"/>
    <cellStyle name="Normal 439" xfId="983"/>
    <cellStyle name="Normal 439 2" xfId="2069"/>
    <cellStyle name="Normal 439 2 2" xfId="4378"/>
    <cellStyle name="Normal 439 3" xfId="3323"/>
    <cellStyle name="Normal 44" xfId="239"/>
    <cellStyle name="Normal 44 2" xfId="1388"/>
    <cellStyle name="Normal 44 2 2" xfId="3704"/>
    <cellStyle name="Normal 44 3" xfId="2657"/>
    <cellStyle name="Normal 440" xfId="984"/>
    <cellStyle name="Normal 440 2" xfId="2070"/>
    <cellStyle name="Normal 440 2 2" xfId="4379"/>
    <cellStyle name="Normal 440 3" xfId="3324"/>
    <cellStyle name="Normal 441" xfId="985"/>
    <cellStyle name="Normal 441 2" xfId="2071"/>
    <cellStyle name="Normal 441 2 2" xfId="4380"/>
    <cellStyle name="Normal 441 3" xfId="3325"/>
    <cellStyle name="Normal 442" xfId="986"/>
    <cellStyle name="Normal 442 2" xfId="2072"/>
    <cellStyle name="Normal 442 2 2" xfId="4381"/>
    <cellStyle name="Normal 442 3" xfId="3326"/>
    <cellStyle name="Normal 443" xfId="987"/>
    <cellStyle name="Normal 443 2" xfId="2073"/>
    <cellStyle name="Normal 443 2 2" xfId="4382"/>
    <cellStyle name="Normal 443 3" xfId="3327"/>
    <cellStyle name="Normal 444" xfId="972"/>
    <cellStyle name="Normal 444 2" xfId="2058"/>
    <cellStyle name="Normal 444 2 2" xfId="4367"/>
    <cellStyle name="Normal 444 3" xfId="3312"/>
    <cellStyle name="Normal 445" xfId="991"/>
    <cellStyle name="Normal 445 2" xfId="2077"/>
    <cellStyle name="Normal 445 2 2" xfId="4386"/>
    <cellStyle name="Normal 445 3" xfId="3331"/>
    <cellStyle name="Normal 446" xfId="992"/>
    <cellStyle name="Normal 446 2" xfId="2078"/>
    <cellStyle name="Normal 446 2 2" xfId="4387"/>
    <cellStyle name="Normal 446 3" xfId="3332"/>
    <cellStyle name="Normal 447" xfId="993"/>
    <cellStyle name="Normal 447 2" xfId="2079"/>
    <cellStyle name="Normal 447 2 2" xfId="4388"/>
    <cellStyle name="Normal 447 3" xfId="3333"/>
    <cellStyle name="Normal 448" xfId="994"/>
    <cellStyle name="Normal 448 2" xfId="2080"/>
    <cellStyle name="Normal 448 2 2" xfId="4389"/>
    <cellStyle name="Normal 448 3" xfId="3334"/>
    <cellStyle name="Normal 449" xfId="995"/>
    <cellStyle name="Normal 449 2" xfId="2081"/>
    <cellStyle name="Normal 449 2 2" xfId="4390"/>
    <cellStyle name="Normal 449 3" xfId="3335"/>
    <cellStyle name="Normal 45" xfId="240"/>
    <cellStyle name="Normal 45 2" xfId="1389"/>
    <cellStyle name="Normal 45 2 2" xfId="3705"/>
    <cellStyle name="Normal 45 3" xfId="2658"/>
    <cellStyle name="Normal 450" xfId="998"/>
    <cellStyle name="Normal 450 2" xfId="2084"/>
    <cellStyle name="Normal 450 2 2" xfId="4393"/>
    <cellStyle name="Normal 450 3" xfId="3338"/>
    <cellStyle name="Normal 451" xfId="997"/>
    <cellStyle name="Normal 451 2" xfId="2083"/>
    <cellStyle name="Normal 451 2 2" xfId="4392"/>
    <cellStyle name="Normal 451 3" xfId="3337"/>
    <cellStyle name="Normal 452" xfId="1002"/>
    <cellStyle name="Normal 452 2" xfId="2088"/>
    <cellStyle name="Normal 452 2 2" xfId="4397"/>
    <cellStyle name="Normal 452 3" xfId="3342"/>
    <cellStyle name="Normal 453" xfId="1003"/>
    <cellStyle name="Normal 453 2" xfId="2089"/>
    <cellStyle name="Normal 453 2 2" xfId="4398"/>
    <cellStyle name="Normal 453 3" xfId="3343"/>
    <cellStyle name="Normal 454" xfId="1004"/>
    <cellStyle name="Normal 454 2" xfId="2090"/>
    <cellStyle name="Normal 454 2 2" xfId="4399"/>
    <cellStyle name="Normal 454 3" xfId="3344"/>
    <cellStyle name="Normal 455" xfId="1005"/>
    <cellStyle name="Normal 455 2" xfId="2091"/>
    <cellStyle name="Normal 455 2 2" xfId="4400"/>
    <cellStyle name="Normal 455 3" xfId="3345"/>
    <cellStyle name="Normal 456" xfId="1006"/>
    <cellStyle name="Normal 456 2" xfId="2092"/>
    <cellStyle name="Normal 456 2 2" xfId="4401"/>
    <cellStyle name="Normal 456 3" xfId="3346"/>
    <cellStyle name="Normal 457" xfId="1007"/>
    <cellStyle name="Normal 457 2" xfId="2093"/>
    <cellStyle name="Normal 457 2 2" xfId="4402"/>
    <cellStyle name="Normal 457 3" xfId="3347"/>
    <cellStyle name="Normal 458" xfId="1008"/>
    <cellStyle name="Normal 458 2" xfId="2094"/>
    <cellStyle name="Normal 458 2 2" xfId="4403"/>
    <cellStyle name="Normal 458 3" xfId="3348"/>
    <cellStyle name="Normal 459" xfId="1009"/>
    <cellStyle name="Normal 459 2" xfId="2095"/>
    <cellStyle name="Normal 459 2 2" xfId="4404"/>
    <cellStyle name="Normal 459 3" xfId="3349"/>
    <cellStyle name="Normal 46" xfId="241"/>
    <cellStyle name="Normal 46 2" xfId="1390"/>
    <cellStyle name="Normal 46 2 2" xfId="3706"/>
    <cellStyle name="Normal 46 3" xfId="2659"/>
    <cellStyle name="Normal 460" xfId="1010"/>
    <cellStyle name="Normal 460 2" xfId="2096"/>
    <cellStyle name="Normal 460 2 2" xfId="4405"/>
    <cellStyle name="Normal 460 3" xfId="3350"/>
    <cellStyle name="Normal 461" xfId="1011"/>
    <cellStyle name="Normal 461 2" xfId="2097"/>
    <cellStyle name="Normal 461 2 2" xfId="4406"/>
    <cellStyle name="Normal 461 3" xfId="3351"/>
    <cellStyle name="Normal 462" xfId="1012"/>
    <cellStyle name="Normal 462 2" xfId="2098"/>
    <cellStyle name="Normal 462 2 2" xfId="4407"/>
    <cellStyle name="Normal 462 3" xfId="3352"/>
    <cellStyle name="Normal 463" xfId="1013"/>
    <cellStyle name="Normal 463 2" xfId="2099"/>
    <cellStyle name="Normal 463 2 2" xfId="4408"/>
    <cellStyle name="Normal 463 3" xfId="3353"/>
    <cellStyle name="Normal 464" xfId="1014"/>
    <cellStyle name="Normal 464 2" xfId="2100"/>
    <cellStyle name="Normal 464 2 2" xfId="4409"/>
    <cellStyle name="Normal 464 3" xfId="3354"/>
    <cellStyle name="Normal 465" xfId="1015"/>
    <cellStyle name="Normal 465 2" xfId="2101"/>
    <cellStyle name="Normal 465 2 2" xfId="4410"/>
    <cellStyle name="Normal 465 3" xfId="3355"/>
    <cellStyle name="Normal 466" xfId="1016"/>
    <cellStyle name="Normal 466 2" xfId="2102"/>
    <cellStyle name="Normal 466 2 2" xfId="4411"/>
    <cellStyle name="Normal 466 3" xfId="3356"/>
    <cellStyle name="Normal 467" xfId="1017"/>
    <cellStyle name="Normal 467 2" xfId="2103"/>
    <cellStyle name="Normal 467 2 2" xfId="4412"/>
    <cellStyle name="Normal 467 3" xfId="3357"/>
    <cellStyle name="Normal 468" xfId="1018"/>
    <cellStyle name="Normal 468 2" xfId="2104"/>
    <cellStyle name="Normal 468 2 2" xfId="4413"/>
    <cellStyle name="Normal 468 3" xfId="3358"/>
    <cellStyle name="Normal 469" xfId="1019"/>
    <cellStyle name="Normal 469 2" xfId="2105"/>
    <cellStyle name="Normal 469 2 2" xfId="4414"/>
    <cellStyle name="Normal 469 3" xfId="3359"/>
    <cellStyle name="Normal 47" xfId="242"/>
    <cellStyle name="Normal 47 2" xfId="1391"/>
    <cellStyle name="Normal 47 2 2" xfId="3707"/>
    <cellStyle name="Normal 47 3" xfId="2660"/>
    <cellStyle name="Normal 470" xfId="1020"/>
    <cellStyle name="Normal 470 2" xfId="2106"/>
    <cellStyle name="Normal 470 2 2" xfId="4415"/>
    <cellStyle name="Normal 470 3" xfId="3360"/>
    <cellStyle name="Normal 471" xfId="1021"/>
    <cellStyle name="Normal 471 2" xfId="2107"/>
    <cellStyle name="Normal 471 2 2" xfId="4416"/>
    <cellStyle name="Normal 471 3" xfId="3361"/>
    <cellStyle name="Normal 472" xfId="1022"/>
    <cellStyle name="Normal 472 2" xfId="2108"/>
    <cellStyle name="Normal 472 2 2" xfId="4417"/>
    <cellStyle name="Normal 472 3" xfId="3362"/>
    <cellStyle name="Normal 473" xfId="1041"/>
    <cellStyle name="Normal 473 2" xfId="2126"/>
    <cellStyle name="Normal 473 2 2" xfId="4435"/>
    <cellStyle name="Normal 473 3" xfId="3380"/>
    <cellStyle name="Normal 474" xfId="1045"/>
    <cellStyle name="Normal 474 2" xfId="2130"/>
    <cellStyle name="Normal 474 2 2" xfId="4439"/>
    <cellStyle name="Normal 474 3" xfId="3384"/>
    <cellStyle name="Normal 475" xfId="1036"/>
    <cellStyle name="Normal 475 2" xfId="2122"/>
    <cellStyle name="Normal 475 2 2" xfId="4431"/>
    <cellStyle name="Normal 475 3" xfId="3376"/>
    <cellStyle name="Normal 476" xfId="1057"/>
    <cellStyle name="Normal 476 2" xfId="2142"/>
    <cellStyle name="Normal 476 2 2" xfId="4451"/>
    <cellStyle name="Normal 476 3" xfId="3396"/>
    <cellStyle name="Normal 477" xfId="1059"/>
    <cellStyle name="Normal 477 2" xfId="2144"/>
    <cellStyle name="Normal 477 2 2" xfId="4453"/>
    <cellStyle name="Normal 477 3" xfId="3398"/>
    <cellStyle name="Normal 478" xfId="1060"/>
    <cellStyle name="Normal 478 2" xfId="2145"/>
    <cellStyle name="Normal 478 2 2" xfId="4454"/>
    <cellStyle name="Normal 478 3" xfId="3399"/>
    <cellStyle name="Normal 479" xfId="1061"/>
    <cellStyle name="Normal 479 2" xfId="2146"/>
    <cellStyle name="Normal 479 2 2" xfId="4455"/>
    <cellStyle name="Normal 479 3" xfId="3400"/>
    <cellStyle name="Normal 48" xfId="243"/>
    <cellStyle name="Normal 48 2" xfId="1392"/>
    <cellStyle name="Normal 48 2 2" xfId="3708"/>
    <cellStyle name="Normal 48 3" xfId="2661"/>
    <cellStyle name="Normal 480" xfId="1056"/>
    <cellStyle name="Normal 480 2" xfId="2141"/>
    <cellStyle name="Normal 480 2 2" xfId="4450"/>
    <cellStyle name="Normal 480 3" xfId="3395"/>
    <cellStyle name="Normal 481" xfId="1063"/>
    <cellStyle name="Normal 481 2" xfId="2148"/>
    <cellStyle name="Normal 481 2 2" xfId="4457"/>
    <cellStyle name="Normal 481 3" xfId="2515"/>
    <cellStyle name="Normal 482" xfId="1064"/>
    <cellStyle name="Normal 482 2" xfId="2149"/>
    <cellStyle name="Normal 482 2 2" xfId="4458"/>
    <cellStyle name="Normal 482 3" xfId="3402"/>
    <cellStyle name="Normal 483" xfId="1065"/>
    <cellStyle name="Normal 483 2" xfId="2150"/>
    <cellStyle name="Normal 483 2 2" xfId="4459"/>
    <cellStyle name="Normal 483 3" xfId="2494"/>
    <cellStyle name="Normal 484" xfId="1066"/>
    <cellStyle name="Normal 484 2" xfId="2151"/>
    <cellStyle name="Normal 484 2 2" xfId="4460"/>
    <cellStyle name="Normal 484 3" xfId="3403"/>
    <cellStyle name="Normal 485" xfId="1067"/>
    <cellStyle name="Normal 485 2" xfId="2152"/>
    <cellStyle name="Normal 485 2 2" xfId="4461"/>
    <cellStyle name="Normal 485 3" xfId="3404"/>
    <cellStyle name="Normal 486" xfId="1068"/>
    <cellStyle name="Normal 486 2" xfId="2153"/>
    <cellStyle name="Normal 486 2 2" xfId="4462"/>
    <cellStyle name="Normal 486 3" xfId="3405"/>
    <cellStyle name="Normal 487" xfId="1069"/>
    <cellStyle name="Normal 487 2" xfId="2154"/>
    <cellStyle name="Normal 487 2 2" xfId="4463"/>
    <cellStyle name="Normal 487 3" xfId="3406"/>
    <cellStyle name="Normal 488" xfId="1071"/>
    <cellStyle name="Normal 488 2" xfId="2156"/>
    <cellStyle name="Normal 488 2 2" xfId="4465"/>
    <cellStyle name="Normal 488 3" xfId="3408"/>
    <cellStyle name="Normal 489" xfId="1072"/>
    <cellStyle name="Normal 489 2" xfId="2157"/>
    <cellStyle name="Normal 489 2 2" xfId="4466"/>
    <cellStyle name="Normal 489 3" xfId="3409"/>
    <cellStyle name="Normal 49" xfId="244"/>
    <cellStyle name="Normal 49 2" xfId="1393"/>
    <cellStyle name="Normal 49 2 2" xfId="3709"/>
    <cellStyle name="Normal 49 3" xfId="2662"/>
    <cellStyle name="Normal 490" xfId="1070"/>
    <cellStyle name="Normal 490 2" xfId="2155"/>
    <cellStyle name="Normal 490 2 2" xfId="4464"/>
    <cellStyle name="Normal 490 3" xfId="3407"/>
    <cellStyle name="Normal 491" xfId="1073"/>
    <cellStyle name="Normal 491 2" xfId="2158"/>
    <cellStyle name="Normal 491 2 2" xfId="4467"/>
    <cellStyle name="Normal 491 3" xfId="3410"/>
    <cellStyle name="Normal 492" xfId="1074"/>
    <cellStyle name="Normal 492 2" xfId="2159"/>
    <cellStyle name="Normal 492 2 2" xfId="4468"/>
    <cellStyle name="Normal 492 3" xfId="3411"/>
    <cellStyle name="Normal 493" xfId="1075"/>
    <cellStyle name="Normal 493 2" xfId="2160"/>
    <cellStyle name="Normal 493 2 2" xfId="4469"/>
    <cellStyle name="Normal 493 3" xfId="3412"/>
    <cellStyle name="Normal 494" xfId="1076"/>
    <cellStyle name="Normal 494 2" xfId="2161"/>
    <cellStyle name="Normal 494 2 2" xfId="4470"/>
    <cellStyle name="Normal 494 3" xfId="3413"/>
    <cellStyle name="Normal 495" xfId="1077"/>
    <cellStyle name="Normal 495 2" xfId="2162"/>
    <cellStyle name="Normal 495 2 2" xfId="4471"/>
    <cellStyle name="Normal 495 3" xfId="3414"/>
    <cellStyle name="Normal 496" xfId="1078"/>
    <cellStyle name="Normal 496 2" xfId="2163"/>
    <cellStyle name="Normal 496 2 2" xfId="4472"/>
    <cellStyle name="Normal 496 3" xfId="3415"/>
    <cellStyle name="Normal 497" xfId="1079"/>
    <cellStyle name="Normal 497 2" xfId="2164"/>
    <cellStyle name="Normal 497 2 2" xfId="4473"/>
    <cellStyle name="Normal 497 3" xfId="3416"/>
    <cellStyle name="Normal 498" xfId="1080"/>
    <cellStyle name="Normal 498 2" xfId="2165"/>
    <cellStyle name="Normal 498 2 2" xfId="4474"/>
    <cellStyle name="Normal 498 3" xfId="3417"/>
    <cellStyle name="Normal 499" xfId="1081"/>
    <cellStyle name="Normal 499 2" xfId="2166"/>
    <cellStyle name="Normal 499 2 2" xfId="4475"/>
    <cellStyle name="Normal 499 3" xfId="3418"/>
    <cellStyle name="Normal 5" xfId="245"/>
    <cellStyle name="Normal 5 10" xfId="2491"/>
    <cellStyle name="Normal 5 2" xfId="388"/>
    <cellStyle name="Normal 5 2 2" xfId="1503"/>
    <cellStyle name="Normal 5 2 2 2" xfId="3813"/>
    <cellStyle name="Normal 5 2 3" xfId="2752"/>
    <cellStyle name="Normal 5 3" xfId="456"/>
    <cellStyle name="Normal 5 3 2" xfId="1569"/>
    <cellStyle name="Normal 5 3 2 2" xfId="3879"/>
    <cellStyle name="Normal 5 3 3" xfId="2818"/>
    <cellStyle name="Normal 5 4" xfId="596"/>
    <cellStyle name="Normal 5 4 2" xfId="1698"/>
    <cellStyle name="Normal 5 4 2 2" xfId="4008"/>
    <cellStyle name="Normal 5 4 3" xfId="2953"/>
    <cellStyle name="Normal 5 5" xfId="795"/>
    <cellStyle name="Normal 5 5 2" xfId="1883"/>
    <cellStyle name="Normal 5 5 2 2" xfId="4193"/>
    <cellStyle name="Normal 5 5 3" xfId="3138"/>
    <cellStyle name="Normal 5 6" xfId="921"/>
    <cellStyle name="Normal 5 6 2" xfId="2006"/>
    <cellStyle name="Normal 5 6 2 2" xfId="4316"/>
    <cellStyle name="Normal 5 6 3" xfId="3261"/>
    <cellStyle name="Normal 5 7" xfId="1054"/>
    <cellStyle name="Normal 5 7 2" xfId="2139"/>
    <cellStyle name="Normal 5 7 2 2" xfId="4448"/>
    <cellStyle name="Normal 5 7 3" xfId="3393"/>
    <cellStyle name="Normal 5 8" xfId="1394"/>
    <cellStyle name="Normal 5 8 2" xfId="3710"/>
    <cellStyle name="Normal 5 9" xfId="2333"/>
    <cellStyle name="Normal 5 9 2" xfId="4636"/>
    <cellStyle name="Normal 50" xfId="246"/>
    <cellStyle name="Normal 50 2" xfId="1395"/>
    <cellStyle name="Normal 50 2 2" xfId="3711"/>
    <cellStyle name="Normal 50 3" xfId="2663"/>
    <cellStyle name="Normal 500" xfId="1053"/>
    <cellStyle name="Normal 500 2" xfId="2138"/>
    <cellStyle name="Normal 500 2 2" xfId="4447"/>
    <cellStyle name="Normal 500 3" xfId="3392"/>
    <cellStyle name="Normal 501" xfId="1055"/>
    <cellStyle name="Normal 501 2" xfId="2140"/>
    <cellStyle name="Normal 501 2 2" xfId="4449"/>
    <cellStyle name="Normal 501 3" xfId="3394"/>
    <cellStyle name="Normal 502" xfId="1083"/>
    <cellStyle name="Normal 502 2" xfId="2168"/>
    <cellStyle name="Normal 502 2 2" xfId="4477"/>
    <cellStyle name="Normal 502 3" xfId="3420"/>
    <cellStyle name="Normal 503" xfId="1084"/>
    <cellStyle name="Normal 503 2" xfId="2169"/>
    <cellStyle name="Normal 503 2 2" xfId="4478"/>
    <cellStyle name="Normal 503 3" xfId="3421"/>
    <cellStyle name="Normal 504" xfId="1085"/>
    <cellStyle name="Normal 504 2" xfId="2170"/>
    <cellStyle name="Normal 504 2 2" xfId="4479"/>
    <cellStyle name="Normal 504 3" xfId="3422"/>
    <cellStyle name="Normal 505" xfId="1086"/>
    <cellStyle name="Normal 505 2" xfId="2171"/>
    <cellStyle name="Normal 505 2 2" xfId="4480"/>
    <cellStyle name="Normal 505 3" xfId="3423"/>
    <cellStyle name="Normal 506" xfId="1087"/>
    <cellStyle name="Normal 506 2" xfId="2172"/>
    <cellStyle name="Normal 506 2 2" xfId="4481"/>
    <cellStyle name="Normal 506 3" xfId="3424"/>
    <cellStyle name="Normal 507" xfId="1082"/>
    <cellStyle name="Normal 507 2" xfId="2167"/>
    <cellStyle name="Normal 507 2 2" xfId="4476"/>
    <cellStyle name="Normal 507 3" xfId="3419"/>
    <cellStyle name="Normal 508" xfId="1088"/>
    <cellStyle name="Normal 508 2" xfId="2173"/>
    <cellStyle name="Normal 508 2 2" xfId="4482"/>
    <cellStyle name="Normal 508 3" xfId="3425"/>
    <cellStyle name="Normal 509" xfId="1089"/>
    <cellStyle name="Normal 509 2" xfId="2174"/>
    <cellStyle name="Normal 509 2 2" xfId="4483"/>
    <cellStyle name="Normal 509 3" xfId="3426"/>
    <cellStyle name="Normal 51" xfId="247"/>
    <cellStyle name="Normal 51 2" xfId="1396"/>
    <cellStyle name="Normal 51 2 2" xfId="3712"/>
    <cellStyle name="Normal 51 3" xfId="2664"/>
    <cellStyle name="Normal 510" xfId="1090"/>
    <cellStyle name="Normal 510 2" xfId="2175"/>
    <cellStyle name="Normal 510 2 2" xfId="4484"/>
    <cellStyle name="Normal 510 3" xfId="3427"/>
    <cellStyle name="Normal 511" xfId="1104"/>
    <cellStyle name="Normal 511 2" xfId="2189"/>
    <cellStyle name="Normal 511 2 2" xfId="4498"/>
    <cellStyle name="Normal 511 3" xfId="3441"/>
    <cellStyle name="Normal 512" xfId="1111"/>
    <cellStyle name="Normal 512 2" xfId="2196"/>
    <cellStyle name="Normal 512 2 2" xfId="4505"/>
    <cellStyle name="Normal 512 3" xfId="3448"/>
    <cellStyle name="Normal 513" xfId="1112"/>
    <cellStyle name="Normal 513 2" xfId="2197"/>
    <cellStyle name="Normal 513 2 2" xfId="4506"/>
    <cellStyle name="Normal 513 3" xfId="3449"/>
    <cellStyle name="Normal 514" xfId="1113"/>
    <cellStyle name="Normal 514 2" xfId="2198"/>
    <cellStyle name="Normal 514 2 2" xfId="4507"/>
    <cellStyle name="Normal 514 3" xfId="3450"/>
    <cellStyle name="Normal 515" xfId="1114"/>
    <cellStyle name="Normal 515 2" xfId="2199"/>
    <cellStyle name="Normal 515 2 2" xfId="4508"/>
    <cellStyle name="Normal 515 3" xfId="3451"/>
    <cellStyle name="Normal 516" xfId="1115"/>
    <cellStyle name="Normal 516 2" xfId="2200"/>
    <cellStyle name="Normal 516 2 2" xfId="4509"/>
    <cellStyle name="Normal 516 3" xfId="3452"/>
    <cellStyle name="Normal 517" xfId="1123"/>
    <cellStyle name="Normal 517 2" xfId="2208"/>
    <cellStyle name="Normal 517 2 2" xfId="4517"/>
    <cellStyle name="Normal 517 3" xfId="3460"/>
    <cellStyle name="Normal 518" xfId="1139"/>
    <cellStyle name="Normal 518 2" xfId="2224"/>
    <cellStyle name="Normal 518 2 2" xfId="4533"/>
    <cellStyle name="Normal 518 3" xfId="3476"/>
    <cellStyle name="Normal 519" xfId="1136"/>
    <cellStyle name="Normal 519 2" xfId="2221"/>
    <cellStyle name="Normal 519 2 2" xfId="4530"/>
    <cellStyle name="Normal 519 3" xfId="3473"/>
    <cellStyle name="Normal 52" xfId="248"/>
    <cellStyle name="Normal 52 2" xfId="1397"/>
    <cellStyle name="Normal 52 2 2" xfId="3713"/>
    <cellStyle name="Normal 52 3" xfId="2665"/>
    <cellStyle name="Normal 520" xfId="1142"/>
    <cellStyle name="Normal 520 2" xfId="2227"/>
    <cellStyle name="Normal 520 2 2" xfId="4536"/>
    <cellStyle name="Normal 520 3" xfId="3479"/>
    <cellStyle name="Normal 521" xfId="1143"/>
    <cellStyle name="Normal 521 2" xfId="2228"/>
    <cellStyle name="Normal 521 2 2" xfId="4537"/>
    <cellStyle name="Normal 521 3" xfId="3480"/>
    <cellStyle name="Normal 522" xfId="1141"/>
    <cellStyle name="Normal 522 2" xfId="2226"/>
    <cellStyle name="Normal 522 2 2" xfId="4535"/>
    <cellStyle name="Normal 522 3" xfId="3478"/>
    <cellStyle name="Normal 523" xfId="1144"/>
    <cellStyle name="Normal 523 2" xfId="2229"/>
    <cellStyle name="Normal 523 2 2" xfId="4538"/>
    <cellStyle name="Normal 523 3" xfId="3481"/>
    <cellStyle name="Normal 524" xfId="1159"/>
    <cellStyle name="Normal 524 2" xfId="2244"/>
    <cellStyle name="Normal 524 2 2" xfId="4553"/>
    <cellStyle name="Normal 524 3" xfId="3496"/>
    <cellStyle name="Normal 525" xfId="1161"/>
    <cellStyle name="Normal 525 2" xfId="2246"/>
    <cellStyle name="Normal 525 2 2" xfId="4555"/>
    <cellStyle name="Normal 525 3" xfId="3498"/>
    <cellStyle name="Normal 526" xfId="1162"/>
    <cellStyle name="Normal 526 2" xfId="2247"/>
    <cellStyle name="Normal 526 2 2" xfId="4556"/>
    <cellStyle name="Normal 526 3" xfId="3499"/>
    <cellStyle name="Normal 527" xfId="1163"/>
    <cellStyle name="Normal 527 2" xfId="2248"/>
    <cellStyle name="Normal 527 2 2" xfId="4557"/>
    <cellStyle name="Normal 527 3" xfId="3500"/>
    <cellStyle name="Normal 528" xfId="1164"/>
    <cellStyle name="Normal 528 2" xfId="2249"/>
    <cellStyle name="Normal 528 2 2" xfId="4558"/>
    <cellStyle name="Normal 528 3" xfId="3501"/>
    <cellStyle name="Normal 529" xfId="1165"/>
    <cellStyle name="Normal 529 2" xfId="2250"/>
    <cellStyle name="Normal 529 2 2" xfId="4559"/>
    <cellStyle name="Normal 529 3" xfId="3502"/>
    <cellStyle name="Normal 53" xfId="249"/>
    <cellStyle name="Normal 53 2" xfId="1398"/>
    <cellStyle name="Normal 53 2 2" xfId="3714"/>
    <cellStyle name="Normal 53 3" xfId="2666"/>
    <cellStyle name="Normal 530" xfId="1166"/>
    <cellStyle name="Normal 530 2" xfId="2251"/>
    <cellStyle name="Normal 530 2 2" xfId="4560"/>
    <cellStyle name="Normal 530 3" xfId="3503"/>
    <cellStyle name="Normal 531" xfId="1167"/>
    <cellStyle name="Normal 531 2" xfId="2252"/>
    <cellStyle name="Normal 531 2 2" xfId="4561"/>
    <cellStyle name="Normal 531 3" xfId="3504"/>
    <cellStyle name="Normal 532" xfId="1168"/>
    <cellStyle name="Normal 532 2" xfId="2253"/>
    <cellStyle name="Normal 532 2 2" xfId="4562"/>
    <cellStyle name="Normal 532 3" xfId="3505"/>
    <cellStyle name="Normal 533" xfId="1160"/>
    <cellStyle name="Normal 533 2" xfId="2245"/>
    <cellStyle name="Normal 533 2 2" xfId="4554"/>
    <cellStyle name="Normal 533 3" xfId="3497"/>
    <cellStyle name="Normal 534" xfId="1169"/>
    <cellStyle name="Normal 534 2" xfId="2254"/>
    <cellStyle name="Normal 534 2 2" xfId="4563"/>
    <cellStyle name="Normal 534 3" xfId="3506"/>
    <cellStyle name="Normal 535" xfId="1170"/>
    <cellStyle name="Normal 535 2" xfId="2255"/>
    <cellStyle name="Normal 535 2 2" xfId="4564"/>
    <cellStyle name="Normal 535 3" xfId="3507"/>
    <cellStyle name="Normal 536" xfId="1171"/>
    <cellStyle name="Normal 536 2" xfId="2256"/>
    <cellStyle name="Normal 536 2 2" xfId="4565"/>
    <cellStyle name="Normal 536 3" xfId="3508"/>
    <cellStyle name="Normal 537" xfId="1172"/>
    <cellStyle name="Normal 537 2" xfId="2257"/>
    <cellStyle name="Normal 537 2 2" xfId="4566"/>
    <cellStyle name="Normal 537 3" xfId="3509"/>
    <cellStyle name="Normal 538" xfId="1174"/>
    <cellStyle name="Normal 538 2" xfId="2259"/>
    <cellStyle name="Normal 538 2 2" xfId="4568"/>
    <cellStyle name="Normal 538 3" xfId="3511"/>
    <cellStyle name="Normal 539" xfId="1177"/>
    <cellStyle name="Normal 539 2" xfId="2262"/>
    <cellStyle name="Normal 539 2 2" xfId="4571"/>
    <cellStyle name="Normal 539 3" xfId="3514"/>
    <cellStyle name="Normal 54" xfId="250"/>
    <cellStyle name="Normal 54 2" xfId="1399"/>
    <cellStyle name="Normal 54 2 2" xfId="3715"/>
    <cellStyle name="Normal 54 3" xfId="2667"/>
    <cellStyle name="Normal 540" xfId="1191"/>
    <cellStyle name="Normal 540 2" xfId="2276"/>
    <cellStyle name="Normal 540 2 2" xfId="4585"/>
    <cellStyle name="Normal 540 3" xfId="3528"/>
    <cellStyle name="Normal 541" xfId="1194"/>
    <cellStyle name="Normal 541 2" xfId="2279"/>
    <cellStyle name="Normal 541 2 2" xfId="4588"/>
    <cellStyle name="Normal 541 3" xfId="3531"/>
    <cellStyle name="Normal 542" xfId="1195"/>
    <cellStyle name="Normal 542 2" xfId="2280"/>
    <cellStyle name="Normal 542 2 2" xfId="4589"/>
    <cellStyle name="Normal 542 3" xfId="3532"/>
    <cellStyle name="Normal 543" xfId="1193"/>
    <cellStyle name="Normal 543 2" xfId="2278"/>
    <cellStyle name="Normal 543 2 2" xfId="4587"/>
    <cellStyle name="Normal 543 3" xfId="3530"/>
    <cellStyle name="Normal 544" xfId="1192"/>
    <cellStyle name="Normal 544 2" xfId="2277"/>
    <cellStyle name="Normal 544 2 2" xfId="4586"/>
    <cellStyle name="Normal 544 3" xfId="3529"/>
    <cellStyle name="Normal 545" xfId="1196"/>
    <cellStyle name="Normal 545 2" xfId="2281"/>
    <cellStyle name="Normal 545 2 2" xfId="4590"/>
    <cellStyle name="Normal 545 3" xfId="3533"/>
    <cellStyle name="Normal 546" xfId="1197"/>
    <cellStyle name="Normal 546 2" xfId="3534"/>
    <cellStyle name="Normal 547" xfId="1213"/>
    <cellStyle name="Normal 547 2" xfId="3550"/>
    <cellStyle name="Normal 548" xfId="1214"/>
    <cellStyle name="Normal 548 2" xfId="3551"/>
    <cellStyle name="Normal 549" xfId="1215"/>
    <cellStyle name="Normal 549 2" xfId="3552"/>
    <cellStyle name="Normal 55" xfId="251"/>
    <cellStyle name="Normal 55 2" xfId="1400"/>
    <cellStyle name="Normal 55 2 2" xfId="3716"/>
    <cellStyle name="Normal 55 3" xfId="2668"/>
    <cellStyle name="Normal 550" xfId="1219"/>
    <cellStyle name="Normal 551" xfId="2282"/>
    <cellStyle name="Normal 552" xfId="2285"/>
    <cellStyle name="Normal 553" xfId="1216"/>
    <cellStyle name="Normal 553 2" xfId="3553"/>
    <cellStyle name="Normal 554" xfId="1218"/>
    <cellStyle name="Normal 554 2" xfId="3555"/>
    <cellStyle name="Normal 555" xfId="1742"/>
    <cellStyle name="Normal 555 2" xfId="4052"/>
    <cellStyle name="Normal 556" xfId="2293"/>
    <cellStyle name="Normal 556 2" xfId="4598"/>
    <cellStyle name="Normal 557" xfId="2303"/>
    <cellStyle name="Normal 557 2" xfId="4608"/>
    <cellStyle name="Normal 558" xfId="2294"/>
    <cellStyle name="Normal 558 2" xfId="4599"/>
    <cellStyle name="Normal 559" xfId="2297"/>
    <cellStyle name="Normal 559 2" xfId="4602"/>
    <cellStyle name="Normal 56" xfId="252"/>
    <cellStyle name="Normal 56 2" xfId="1401"/>
    <cellStyle name="Normal 56 2 2" xfId="3717"/>
    <cellStyle name="Normal 56 3" xfId="2669"/>
    <cellStyle name="Normal 560" xfId="2287"/>
    <cellStyle name="Normal 560 2" xfId="4592"/>
    <cellStyle name="Normal 561" xfId="2290"/>
    <cellStyle name="Normal 561 2" xfId="4595"/>
    <cellStyle name="Normal 562" xfId="2305"/>
    <cellStyle name="Normal 562 2" xfId="4610"/>
    <cellStyle name="Normal 563" xfId="2310"/>
    <cellStyle name="Normal 564" xfId="2304"/>
    <cellStyle name="Normal 564 2" xfId="4609"/>
    <cellStyle name="Normal 565" xfId="2291"/>
    <cellStyle name="Normal 565 2" xfId="4596"/>
    <cellStyle name="Normal 566" xfId="2302"/>
    <cellStyle name="Normal 566 2" xfId="4607"/>
    <cellStyle name="Normal 567" xfId="2307"/>
    <cellStyle name="Normal 567 2" xfId="4612"/>
    <cellStyle name="Normal 568" xfId="2315"/>
    <cellStyle name="Normal 568 2" xfId="4618"/>
    <cellStyle name="Normal 569" xfId="2313"/>
    <cellStyle name="Normal 569 2" xfId="4616"/>
    <cellStyle name="Normal 57" xfId="253"/>
    <cellStyle name="Normal 57 2" xfId="1402"/>
    <cellStyle name="Normal 57 2 2" xfId="3718"/>
    <cellStyle name="Normal 57 3" xfId="2670"/>
    <cellStyle name="Normal 570" xfId="2312"/>
    <cellStyle name="Normal 570 2" xfId="4615"/>
    <cellStyle name="Normal 571" xfId="2301"/>
    <cellStyle name="Normal 571 2" xfId="4606"/>
    <cellStyle name="Normal 572" xfId="2314"/>
    <cellStyle name="Normal 572 2" xfId="4617"/>
    <cellStyle name="Normal 573" xfId="2316"/>
    <cellStyle name="Normal 573 2" xfId="4619"/>
    <cellStyle name="Normal 574" xfId="2332"/>
    <cellStyle name="Normal 574 2" xfId="4635"/>
    <cellStyle name="Normal 575" xfId="2336"/>
    <cellStyle name="Normal 575 2" xfId="4639"/>
    <cellStyle name="Normal 576" xfId="2337"/>
    <cellStyle name="Normal 576 2" xfId="4640"/>
    <cellStyle name="Normal 577" xfId="2338"/>
    <cellStyle name="Normal 577 2" xfId="4641"/>
    <cellStyle name="Normal 578" xfId="2339"/>
    <cellStyle name="Normal 578 2" xfId="4642"/>
    <cellStyle name="Normal 579" xfId="2340"/>
    <cellStyle name="Normal 579 2" xfId="4643"/>
    <cellStyle name="Normal 58" xfId="254"/>
    <cellStyle name="Normal 58 2" xfId="1403"/>
    <cellStyle name="Normal 58 2 2" xfId="3719"/>
    <cellStyle name="Normal 58 3" xfId="2671"/>
    <cellStyle name="Normal 580" xfId="2341"/>
    <cellStyle name="Normal 580 2" xfId="4644"/>
    <cellStyle name="Normal 581" xfId="2342"/>
    <cellStyle name="Normal 581 2" xfId="4645"/>
    <cellStyle name="Normal 582" xfId="2343"/>
    <cellStyle name="Normal 582 2" xfId="4646"/>
    <cellStyle name="Normal 583" xfId="2344"/>
    <cellStyle name="Normal 583 2" xfId="4647"/>
    <cellStyle name="Normal 584" xfId="2331"/>
    <cellStyle name="Normal 584 2" xfId="4634"/>
    <cellStyle name="Normal 585" xfId="2345"/>
    <cellStyle name="Normal 585 2" xfId="4648"/>
    <cellStyle name="Normal 586" xfId="2346"/>
    <cellStyle name="Normal 586 2" xfId="4649"/>
    <cellStyle name="Normal 587" xfId="2347"/>
    <cellStyle name="Normal 587 2" xfId="4650"/>
    <cellStyle name="Normal 588" xfId="2348"/>
    <cellStyle name="Normal 588 2" xfId="4651"/>
    <cellStyle name="Normal 589" xfId="2349"/>
    <cellStyle name="Normal 589 2" xfId="4652"/>
    <cellStyle name="Normal 59" xfId="255"/>
    <cellStyle name="Normal 59 2" xfId="1404"/>
    <cellStyle name="Normal 59 2 2" xfId="3720"/>
    <cellStyle name="Normal 59 3" xfId="2672"/>
    <cellStyle name="Normal 590" xfId="2330"/>
    <cellStyle name="Normal 590 2" xfId="4633"/>
    <cellStyle name="Normal 591" xfId="2350"/>
    <cellStyle name="Normal 591 2" xfId="4653"/>
    <cellStyle name="Normal 592" xfId="2351"/>
    <cellStyle name="Normal 592 2" xfId="4654"/>
    <cellStyle name="Normal 593" xfId="2352"/>
    <cellStyle name="Normal 593 2" xfId="4655"/>
    <cellStyle name="Normal 594" xfId="2365"/>
    <cellStyle name="Normal 594 2" xfId="4668"/>
    <cellStyle name="Normal 595" xfId="2367"/>
    <cellStyle name="Normal 595 2" xfId="4670"/>
    <cellStyle name="Normal 596" xfId="2380"/>
    <cellStyle name="Normal 596 2" xfId="4683"/>
    <cellStyle name="Normal 597" xfId="2383"/>
    <cellStyle name="Normal 597 2" xfId="4686"/>
    <cellStyle name="Normal 598" xfId="2384"/>
    <cellStyle name="Normal 598 2" xfId="4687"/>
    <cellStyle name="Normal 599" xfId="2385"/>
    <cellStyle name="Normal 599 2" xfId="4688"/>
    <cellStyle name="Normal 6" xfId="256"/>
    <cellStyle name="Normal 60" xfId="257"/>
    <cellStyle name="Normal 60 2" xfId="1405"/>
    <cellStyle name="Normal 60 2 2" xfId="3721"/>
    <cellStyle name="Normal 60 3" xfId="2673"/>
    <cellStyle name="Normal 600" xfId="2386"/>
    <cellStyle name="Normal 600 2" xfId="4689"/>
    <cellStyle name="Normal 601" xfId="2387"/>
    <cellStyle name="Normal 601 2" xfId="4690"/>
    <cellStyle name="Normal 602" xfId="2388"/>
    <cellStyle name="Normal 602 2" xfId="4691"/>
    <cellStyle name="Normal 603" xfId="2389"/>
    <cellStyle name="Normal 603 2" xfId="4692"/>
    <cellStyle name="Normal 604" xfId="2390"/>
    <cellStyle name="Normal 604 2" xfId="4693"/>
    <cellStyle name="Normal 605" xfId="2391"/>
    <cellStyle name="Normal 605 2" xfId="4694"/>
    <cellStyle name="Normal 606" xfId="2393"/>
    <cellStyle name="Normal 606 2" xfId="4696"/>
    <cellStyle name="Normal 607" xfId="2394"/>
    <cellStyle name="Normal 607 2" xfId="4697"/>
    <cellStyle name="Normal 608" xfId="2395"/>
    <cellStyle name="Normal 608 2" xfId="4698"/>
    <cellStyle name="Normal 609" xfId="2396"/>
    <cellStyle name="Normal 609 2" xfId="4699"/>
    <cellStyle name="Normal 61" xfId="258"/>
    <cellStyle name="Normal 61 2" xfId="1406"/>
    <cellStyle name="Normal 61 2 2" xfId="3722"/>
    <cellStyle name="Normal 61 3" xfId="2674"/>
    <cellStyle name="Normal 610" xfId="2397"/>
    <cellStyle name="Normal 610 2" xfId="4700"/>
    <cellStyle name="Normal 611" xfId="2398"/>
    <cellStyle name="Normal 611 2" xfId="4701"/>
    <cellStyle name="Normal 612" xfId="2399"/>
    <cellStyle name="Normal 612 2" xfId="4702"/>
    <cellStyle name="Normal 613" xfId="2400"/>
    <cellStyle name="Normal 613 2" xfId="4703"/>
    <cellStyle name="Normal 614" xfId="2401"/>
    <cellStyle name="Normal 614 2" xfId="4704"/>
    <cellStyle name="Normal 615" xfId="2402"/>
    <cellStyle name="Normal 615 2" xfId="4705"/>
    <cellStyle name="Normal 616" xfId="2403"/>
    <cellStyle name="Normal 616 2" xfId="4706"/>
    <cellStyle name="Normal 617" xfId="2404"/>
    <cellStyle name="Normal 617 2" xfId="4707"/>
    <cellStyle name="Normal 618" xfId="2405"/>
    <cellStyle name="Normal 618 2" xfId="4708"/>
    <cellStyle name="Normal 619" xfId="2406"/>
    <cellStyle name="Normal 619 2" xfId="4709"/>
    <cellStyle name="Normal 62" xfId="259"/>
    <cellStyle name="Normal 62 2" xfId="1407"/>
    <cellStyle name="Normal 62 2 2" xfId="3723"/>
    <cellStyle name="Normal 62 3" xfId="2675"/>
    <cellStyle name="Normal 620" xfId="2407"/>
    <cellStyle name="Normal 620 2" xfId="4710"/>
    <cellStyle name="Normal 621" xfId="2408"/>
    <cellStyle name="Normal 621 2" xfId="4711"/>
    <cellStyle name="Normal 622" xfId="2409"/>
    <cellStyle name="Normal 622 2" xfId="4712"/>
    <cellStyle name="Normal 623" xfId="2410"/>
    <cellStyle name="Normal 623 2" xfId="4713"/>
    <cellStyle name="Normal 624" xfId="2411"/>
    <cellStyle name="Normal 624 2" xfId="4714"/>
    <cellStyle name="Normal 625" xfId="2412"/>
    <cellStyle name="Normal 625 2" xfId="4715"/>
    <cellStyle name="Normal 626" xfId="2414"/>
    <cellStyle name="Normal 626 2" xfId="4717"/>
    <cellStyle name="Normal 627" xfId="2431"/>
    <cellStyle name="Normal 627 2" xfId="4734"/>
    <cellStyle name="Normal 628" xfId="2433"/>
    <cellStyle name="Normal 628 2" xfId="4736"/>
    <cellStyle name="Normal 629" xfId="2448"/>
    <cellStyle name="Normal 629 2" xfId="4750"/>
    <cellStyle name="Normal 63" xfId="260"/>
    <cellStyle name="Normal 63 2" xfId="1408"/>
    <cellStyle name="Normal 63 2 2" xfId="3724"/>
    <cellStyle name="Normal 63 3" xfId="2676"/>
    <cellStyle name="Normal 630" xfId="2450"/>
    <cellStyle name="Normal 630 2" xfId="4752"/>
    <cellStyle name="Normal 631" xfId="2449"/>
    <cellStyle name="Normal 631 2" xfId="4751"/>
    <cellStyle name="Normal 632" xfId="2452"/>
    <cellStyle name="Normal 632 2" xfId="4754"/>
    <cellStyle name="Normal 633" xfId="2453"/>
    <cellStyle name="Normal 633 2" xfId="4755"/>
    <cellStyle name="Normal 634" xfId="2454"/>
    <cellStyle name="Normal 634 2" xfId="4756"/>
    <cellStyle name="Normal 635" xfId="2455"/>
    <cellStyle name="Normal 635 2" xfId="4757"/>
    <cellStyle name="Normal 636" xfId="2456"/>
    <cellStyle name="Normal 636 2" xfId="4758"/>
    <cellStyle name="Normal 637" xfId="2459"/>
    <cellStyle name="Normal 637 2" xfId="4761"/>
    <cellStyle name="Normal 638" xfId="2460"/>
    <cellStyle name="Normal 638 2" xfId="4762"/>
    <cellStyle name="Normal 639" xfId="2458"/>
    <cellStyle name="Normal 639 2" xfId="4760"/>
    <cellStyle name="Normal 64" xfId="261"/>
    <cellStyle name="Normal 64 2" xfId="1409"/>
    <cellStyle name="Normal 64 2 2" xfId="3725"/>
    <cellStyle name="Normal 64 3" xfId="2677"/>
    <cellStyle name="Normal 640" xfId="2461"/>
    <cellStyle name="Normal 640 2" xfId="4763"/>
    <cellStyle name="Normal 641" xfId="2462"/>
    <cellStyle name="Normal 641 2" xfId="4764"/>
    <cellStyle name="Normal 642" xfId="2457"/>
    <cellStyle name="Normal 642 2" xfId="4759"/>
    <cellStyle name="Normal 643" xfId="2463"/>
    <cellStyle name="Normal 643 2" xfId="4765"/>
    <cellStyle name="Normal 644" xfId="2464"/>
    <cellStyle name="Normal 644 2" xfId="4766"/>
    <cellStyle name="Normal 645" xfId="2465"/>
    <cellStyle name="Normal 645 2" xfId="4767"/>
    <cellStyle name="Normal 646" xfId="2479"/>
    <cellStyle name="Normal 646 2" xfId="4781"/>
    <cellStyle name="Normal 647" xfId="2480"/>
    <cellStyle name="Normal 647 2" xfId="4782"/>
    <cellStyle name="Normal 648" xfId="2481"/>
    <cellStyle name="Normal 648 2" xfId="4783"/>
    <cellStyle name="Normal 649" xfId="2482"/>
    <cellStyle name="Normal 649 2" xfId="4784"/>
    <cellStyle name="Normal 65" xfId="262"/>
    <cellStyle name="Normal 65 2" xfId="1410"/>
    <cellStyle name="Normal 65 2 2" xfId="3726"/>
    <cellStyle name="Normal 65 3" xfId="2678"/>
    <cellStyle name="Normal 650" xfId="2483"/>
    <cellStyle name="Normal 650 2" xfId="4785"/>
    <cellStyle name="Normal 651" xfId="2484"/>
    <cellStyle name="Normal 651 2" xfId="4786"/>
    <cellStyle name="Normal 652" xfId="2486"/>
    <cellStyle name="Normal 653" xfId="2490"/>
    <cellStyle name="Normal 654" xfId="2492"/>
    <cellStyle name="Normal 655" xfId="2488"/>
    <cellStyle name="Normal 656" xfId="3773"/>
    <cellStyle name="Normal 66" xfId="263"/>
    <cellStyle name="Normal 66 2" xfId="1411"/>
    <cellStyle name="Normal 66 2 2" xfId="3727"/>
    <cellStyle name="Normal 66 3" xfId="2679"/>
    <cellStyle name="Normal 67" xfId="264"/>
    <cellStyle name="Normal 67 2" xfId="1412"/>
    <cellStyle name="Normal 67 2 2" xfId="3728"/>
    <cellStyle name="Normal 67 3" xfId="2680"/>
    <cellStyle name="Normal 68" xfId="265"/>
    <cellStyle name="Normal 68 2" xfId="1413"/>
    <cellStyle name="Normal 68 2 2" xfId="3729"/>
    <cellStyle name="Normal 68 3" xfId="2681"/>
    <cellStyle name="Normal 69" xfId="266"/>
    <cellStyle name="Normal 69 2" xfId="1414"/>
    <cellStyle name="Normal 69 2 2" xfId="3730"/>
    <cellStyle name="Normal 69 3" xfId="2682"/>
    <cellStyle name="Normal 7" xfId="267"/>
    <cellStyle name="Normal 70" xfId="268"/>
    <cellStyle name="Normal 70 2" xfId="1415"/>
    <cellStyle name="Normal 70 2 2" xfId="3731"/>
    <cellStyle name="Normal 70 3" xfId="2683"/>
    <cellStyle name="Normal 71" xfId="269"/>
    <cellStyle name="Normal 71 2" xfId="1416"/>
    <cellStyle name="Normal 71 2 2" xfId="3732"/>
    <cellStyle name="Normal 71 3" xfId="2684"/>
    <cellStyle name="Normal 72" xfId="270"/>
    <cellStyle name="Normal 72 2" xfId="1417"/>
    <cellStyle name="Normal 72 2 2" xfId="3733"/>
    <cellStyle name="Normal 72 3" xfId="2685"/>
    <cellStyle name="Normal 73" xfId="271"/>
    <cellStyle name="Normal 73 2" xfId="1418"/>
    <cellStyle name="Normal 73 2 2" xfId="3734"/>
    <cellStyle name="Normal 73 3" xfId="2686"/>
    <cellStyle name="Normal 74" xfId="272"/>
    <cellStyle name="Normal 74 2" xfId="1419"/>
    <cellStyle name="Normal 74 2 2" xfId="3735"/>
    <cellStyle name="Normal 74 3" xfId="2687"/>
    <cellStyle name="Normal 75" xfId="273"/>
    <cellStyle name="Normal 75 2" xfId="1420"/>
    <cellStyle name="Normal 75 2 2" xfId="3736"/>
    <cellStyle name="Normal 75 3" xfId="2688"/>
    <cellStyle name="Normal 76" xfId="274"/>
    <cellStyle name="Normal 76 2" xfId="1421"/>
    <cellStyle name="Normal 76 2 2" xfId="3737"/>
    <cellStyle name="Normal 76 3" xfId="2689"/>
    <cellStyle name="Normal 77" xfId="275"/>
    <cellStyle name="Normal 77 2" xfId="1422"/>
    <cellStyle name="Normal 77 2 2" xfId="3738"/>
    <cellStyle name="Normal 77 3" xfId="2690"/>
    <cellStyle name="Normal 78" xfId="276"/>
    <cellStyle name="Normal 78 2" xfId="1423"/>
    <cellStyle name="Normal 78 2 2" xfId="3739"/>
    <cellStyle name="Normal 78 3" xfId="2691"/>
    <cellStyle name="Normal 79" xfId="277"/>
    <cellStyle name="Normal 79 2" xfId="1424"/>
    <cellStyle name="Normal 79 2 2" xfId="3740"/>
    <cellStyle name="Normal 79 3" xfId="2692"/>
    <cellStyle name="Normal 8" xfId="278"/>
    <cellStyle name="Normal 80" xfId="279"/>
    <cellStyle name="Normal 80 2" xfId="1425"/>
    <cellStyle name="Normal 80 2 2" xfId="3741"/>
    <cellStyle name="Normal 80 3" xfId="2693"/>
    <cellStyle name="Normal 81" xfId="280"/>
    <cellStyle name="Normal 81 2" xfId="1426"/>
    <cellStyle name="Normal 81 2 2" xfId="3742"/>
    <cellStyle name="Normal 81 3" xfId="2694"/>
    <cellStyle name="Normal 82" xfId="281"/>
    <cellStyle name="Normal 82 2" xfId="1427"/>
    <cellStyle name="Normal 82 2 2" xfId="3743"/>
    <cellStyle name="Normal 82 3" xfId="2695"/>
    <cellStyle name="Normal 83" xfId="282"/>
    <cellStyle name="Normal 83 2" xfId="1428"/>
    <cellStyle name="Normal 83 2 2" xfId="3744"/>
    <cellStyle name="Normal 83 3" xfId="2696"/>
    <cellStyle name="Normal 84" xfId="283"/>
    <cellStyle name="Normal 84 2" xfId="1429"/>
    <cellStyle name="Normal 84 2 2" xfId="3745"/>
    <cellStyle name="Normal 84 3" xfId="2697"/>
    <cellStyle name="Normal 85" xfId="284"/>
    <cellStyle name="Normal 85 2" xfId="1430"/>
    <cellStyle name="Normal 85 2 2" xfId="3746"/>
    <cellStyle name="Normal 85 3" xfId="2698"/>
    <cellStyle name="Normal 86" xfId="285"/>
    <cellStyle name="Normal 86 2" xfId="1431"/>
    <cellStyle name="Normal 86 2 2" xfId="3747"/>
    <cellStyle name="Normal 86 3" xfId="2699"/>
    <cellStyle name="Normal 87" xfId="286"/>
    <cellStyle name="Normal 87 2" xfId="1432"/>
    <cellStyle name="Normal 87 2 2" xfId="3748"/>
    <cellStyle name="Normal 87 3" xfId="2700"/>
    <cellStyle name="Normal 88" xfId="287"/>
    <cellStyle name="Normal 88 2" xfId="1433"/>
    <cellStyle name="Normal 88 2 2" xfId="3749"/>
    <cellStyle name="Normal 88 3" xfId="2701"/>
    <cellStyle name="Normal 89" xfId="288"/>
    <cellStyle name="Normal 89 2" xfId="1434"/>
    <cellStyle name="Normal 89 2 2" xfId="3750"/>
    <cellStyle name="Normal 89 3" xfId="2702"/>
    <cellStyle name="Normal 9" xfId="289"/>
    <cellStyle name="Normal 9 2" xfId="1435"/>
    <cellStyle name="Normal 9 2 2" xfId="3751"/>
    <cellStyle name="Normal 9 3" xfId="2703"/>
    <cellStyle name="Normal 90" xfId="290"/>
    <cellStyle name="Normal 90 2" xfId="1436"/>
    <cellStyle name="Normal 90 2 2" xfId="3752"/>
    <cellStyle name="Normal 90 3" xfId="2704"/>
    <cellStyle name="Normal 91" xfId="291"/>
    <cellStyle name="Normal 91 2" xfId="1437"/>
    <cellStyle name="Normal 91 2 2" xfId="3753"/>
    <cellStyle name="Normal 91 3" xfId="2705"/>
    <cellStyle name="Normal 92" xfId="292"/>
    <cellStyle name="Normal 92 2" xfId="1438"/>
    <cellStyle name="Normal 92 2 2" xfId="3754"/>
    <cellStyle name="Normal 92 3" xfId="2706"/>
    <cellStyle name="Normal 93" xfId="293"/>
    <cellStyle name="Normal 93 2" xfId="1439"/>
    <cellStyle name="Normal 93 2 2" xfId="3755"/>
    <cellStyle name="Normal 93 3" xfId="2707"/>
    <cellStyle name="Normal 94" xfId="294"/>
    <cellStyle name="Normal 94 2" xfId="1440"/>
    <cellStyle name="Normal 94 2 2" xfId="3756"/>
    <cellStyle name="Normal 94 3" xfId="2708"/>
    <cellStyle name="Normal 95" xfId="295"/>
    <cellStyle name="Normal 95 2" xfId="1441"/>
    <cellStyle name="Normal 95 2 2" xfId="3757"/>
    <cellStyle name="Normal 95 3" xfId="2709"/>
    <cellStyle name="Normal 96" xfId="296"/>
    <cellStyle name="Normal 96 2" xfId="1442"/>
    <cellStyle name="Normal 96 2 2" xfId="3758"/>
    <cellStyle name="Normal 96 3" xfId="2710"/>
    <cellStyle name="Normal 97" xfId="297"/>
    <cellStyle name="Normal 97 2" xfId="1443"/>
    <cellStyle name="Normal 97 2 2" xfId="3759"/>
    <cellStyle name="Normal 97 3" xfId="2711"/>
    <cellStyle name="Normal 98" xfId="298"/>
    <cellStyle name="Normal 98 2" xfId="1444"/>
    <cellStyle name="Normal 98 2 2" xfId="3760"/>
    <cellStyle name="Normal 98 3" xfId="2712"/>
    <cellStyle name="Normal 99" xfId="299"/>
    <cellStyle name="Normal 99 2" xfId="1445"/>
    <cellStyle name="Normal 99 2 2" xfId="3761"/>
    <cellStyle name="Normal 99 3" xfId="2713"/>
    <cellStyle name="Normal_26" xfId="1040"/>
    <cellStyle name="Normal_boletin-valores-reporte de Emisiones Vigentes Resumen al 31 marzo 2010" xfId="300"/>
    <cellStyle name="Normal_Hoja1" xfId="301"/>
    <cellStyle name="Normal_Hoja1_1" xfId="853"/>
    <cellStyle name="Normal_Hoja2" xfId="302"/>
    <cellStyle name="Normal_Sheet4" xfId="303"/>
    <cellStyle name="Notas" xfId="304"/>
    <cellStyle name="Notas 10" xfId="728"/>
    <cellStyle name="Notas 10 2" xfId="1816"/>
    <cellStyle name="Notas 10 2 2" xfId="4126"/>
    <cellStyle name="Notas 10 3" xfId="3071"/>
    <cellStyle name="Notas 11" xfId="844"/>
    <cellStyle name="Notas 11 2" xfId="1931"/>
    <cellStyle name="Notas 11 2 2" xfId="4241"/>
    <cellStyle name="Notas 11 3" xfId="3186"/>
    <cellStyle name="Notas 12" xfId="922"/>
    <cellStyle name="Notas 12 2" xfId="2007"/>
    <cellStyle name="Notas 12 2 2" xfId="4317"/>
    <cellStyle name="Notas 12 3" xfId="3262"/>
    <cellStyle name="Notas 13" xfId="963"/>
    <cellStyle name="Notas 13 2" xfId="2049"/>
    <cellStyle name="Notas 13 2 2" xfId="4358"/>
    <cellStyle name="Notas 13 3" xfId="3303"/>
    <cellStyle name="Notas 14" xfId="1038"/>
    <cellStyle name="Notas 14 2" xfId="2124"/>
    <cellStyle name="Notas 14 2 2" xfId="4433"/>
    <cellStyle name="Notas 14 3" xfId="3378"/>
    <cellStyle name="Notas 15" xfId="1103"/>
    <cellStyle name="Notas 15 2" xfId="2188"/>
    <cellStyle name="Notas 15 2 2" xfId="4497"/>
    <cellStyle name="Notas 15 3" xfId="3440"/>
    <cellStyle name="Notas 16" xfId="1138"/>
    <cellStyle name="Notas 16 2" xfId="2223"/>
    <cellStyle name="Notas 16 2 2" xfId="4532"/>
    <cellStyle name="Notas 16 3" xfId="3475"/>
    <cellStyle name="Notas 17" xfId="1157"/>
    <cellStyle name="Notas 17 2" xfId="2242"/>
    <cellStyle name="Notas 17 2 2" xfId="4551"/>
    <cellStyle name="Notas 17 3" xfId="3494"/>
    <cellStyle name="Notas 18" xfId="1190"/>
    <cellStyle name="Notas 18 2" xfId="2275"/>
    <cellStyle name="Notas 18 2 2" xfId="4584"/>
    <cellStyle name="Notas 18 3" xfId="3527"/>
    <cellStyle name="Notas 19" xfId="1211"/>
    <cellStyle name="Notas 19 2" xfId="3548"/>
    <cellStyle name="Notas 2" xfId="368"/>
    <cellStyle name="Notas 2 2" xfId="646"/>
    <cellStyle name="Notas 2 2 2" xfId="1739"/>
    <cellStyle name="Notas 2 2 2 2" xfId="4049"/>
    <cellStyle name="Notas 2 2 3" xfId="2994"/>
    <cellStyle name="Notas 2 3" xfId="1483"/>
    <cellStyle name="Notas 2 3 2" xfId="3793"/>
    <cellStyle name="Notas 2 4" xfId="2513"/>
    <cellStyle name="Notas 20" xfId="1446"/>
    <cellStyle name="Notas 20 2" xfId="3762"/>
    <cellStyle name="Notas 21" xfId="2334"/>
    <cellStyle name="Notas 21 2" xfId="4637"/>
    <cellStyle name="Notas 22" xfId="2366"/>
    <cellStyle name="Notas 22 2" xfId="4669"/>
    <cellStyle name="Notas 23" xfId="2382"/>
    <cellStyle name="Notas 23 2" xfId="4685"/>
    <cellStyle name="Notas 24" xfId="2429"/>
    <cellStyle name="Notas 24 2" xfId="4732"/>
    <cellStyle name="Notas 25" xfId="2447"/>
    <cellStyle name="Notas 25 2" xfId="4749"/>
    <cellStyle name="Notas 26" xfId="2478"/>
    <cellStyle name="Notas 26 2" xfId="4780"/>
    <cellStyle name="Notas 3" xfId="403"/>
    <cellStyle name="Notas 3 2" xfId="1518"/>
    <cellStyle name="Notas 3 2 2" xfId="3828"/>
    <cellStyle name="Notas 3 3" xfId="2767"/>
    <cellStyle name="Notas 4" xfId="423"/>
    <cellStyle name="Notas 4 2" xfId="1536"/>
    <cellStyle name="Notas 4 2 2" xfId="3846"/>
    <cellStyle name="Notas 4 3" xfId="2785"/>
    <cellStyle name="Notas 5" xfId="437"/>
    <cellStyle name="Notas 5 2" xfId="1550"/>
    <cellStyle name="Notas 5 2 2" xfId="3860"/>
    <cellStyle name="Notas 5 3" xfId="2799"/>
    <cellStyle name="Notas 6" xfId="457"/>
    <cellStyle name="Notas 6 2" xfId="1570"/>
    <cellStyle name="Notas 6 2 2" xfId="3880"/>
    <cellStyle name="Notas 6 3" xfId="2819"/>
    <cellStyle name="Notas 7" xfId="474"/>
    <cellStyle name="Notas 7 2" xfId="1587"/>
    <cellStyle name="Notas 7 2 2" xfId="3897"/>
    <cellStyle name="Notas 7 3" xfId="2836"/>
    <cellStyle name="Notas 8" xfId="490"/>
    <cellStyle name="Notas 8 2" xfId="1603"/>
    <cellStyle name="Notas 8 2 2" xfId="3913"/>
    <cellStyle name="Notas 8 3" xfId="2852"/>
    <cellStyle name="Notas 9" xfId="598"/>
    <cellStyle name="Notas 9 2" xfId="1700"/>
    <cellStyle name="Notas 9 2 2" xfId="4010"/>
    <cellStyle name="Notas 9 3" xfId="2955"/>
    <cellStyle name="Note 2" xfId="305"/>
    <cellStyle name="Note 2 2" xfId="458"/>
    <cellStyle name="Note 2 2 2" xfId="1571"/>
    <cellStyle name="Note 2 2 2 2" xfId="3881"/>
    <cellStyle name="Note 2 2 3" xfId="2820"/>
    <cellStyle name="Note 2 3" xfId="599"/>
    <cellStyle name="Note 2 3 2" xfId="1701"/>
    <cellStyle name="Note 2 3 2 2" xfId="4011"/>
    <cellStyle name="Note 2 3 3" xfId="2956"/>
    <cellStyle name="Note 2 4" xfId="923"/>
    <cellStyle name="Note 2 4 2" xfId="2008"/>
    <cellStyle name="Note 2 4 2 2" xfId="4318"/>
    <cellStyle name="Note 2 4 3" xfId="3263"/>
    <cellStyle name="Note 2 5" xfId="1447"/>
    <cellStyle name="Note 2 5 2" xfId="3763"/>
    <cellStyle name="Note 2 6" xfId="2714"/>
    <cellStyle name="Percent [2]" xfId="306"/>
    <cellStyle name="Percent 10" xfId="307"/>
    <cellStyle name="Percent 10 2" xfId="407"/>
    <cellStyle name="Percent 10 2 2" xfId="1522"/>
    <cellStyle name="Percent 10 2 2 2" xfId="3832"/>
    <cellStyle name="Percent 10 2 3" xfId="2771"/>
    <cellStyle name="Percent 10 3" xfId="1448"/>
    <cellStyle name="Percent 10 3 2" xfId="3764"/>
    <cellStyle name="Percent 10 4" xfId="2715"/>
    <cellStyle name="Percent 11" xfId="308"/>
    <cellStyle name="Percent 11 2" xfId="1449"/>
    <cellStyle name="Percent 11 2 2" xfId="3765"/>
    <cellStyle name="Percent 11 3" xfId="2716"/>
    <cellStyle name="Percent 12" xfId="309"/>
    <cellStyle name="Percent 13" xfId="310"/>
    <cellStyle name="Percent 14" xfId="311"/>
    <cellStyle name="Percent 14 2" xfId="1450"/>
    <cellStyle name="Percent 14 2 2" xfId="3766"/>
    <cellStyle name="Percent 14 3" xfId="2717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2"/>
    <cellStyle name="Percent 3 2 2 2" xfId="3882"/>
    <cellStyle name="Percent 3 2 3" xfId="2821"/>
    <cellStyle name="Percent 3 3" xfId="601"/>
    <cellStyle name="Percent 3 3 2" xfId="1703"/>
    <cellStyle name="Percent 3 3 2 2" xfId="4013"/>
    <cellStyle name="Percent 3 3 3" xfId="2958"/>
    <cellStyle name="Percent 3 4" xfId="924"/>
    <cellStyle name="Percent 3 4 2" xfId="2009"/>
    <cellStyle name="Percent 3 4 2 2" xfId="4319"/>
    <cellStyle name="Percent 3 4 3" xfId="3264"/>
    <cellStyle name="Percent 3 5" xfId="1451"/>
    <cellStyle name="Percent 3 5 2" xfId="3767"/>
    <cellStyle name="Percent 3 6" xfId="2718"/>
    <cellStyle name="Percent 4" xfId="324"/>
    <cellStyle name="Percent 5" xfId="325"/>
    <cellStyle name="Percent 6" xfId="326"/>
    <cellStyle name="Percent 6 2" xfId="1452"/>
    <cellStyle name="Percent 6 2 2" xfId="3768"/>
    <cellStyle name="Percent 6 3" xfId="2719"/>
    <cellStyle name="Percent 7" xfId="327"/>
    <cellStyle name="Percent 7 2" xfId="1453"/>
    <cellStyle name="Percent 7 2 2" xfId="3769"/>
    <cellStyle name="Percent 7 3" xfId="2720"/>
    <cellStyle name="Percent 8" xfId="328"/>
    <cellStyle name="Percent 8 2" xfId="1454"/>
    <cellStyle name="Percent 8 2 2" xfId="3770"/>
    <cellStyle name="Percent 8 3" xfId="2721"/>
    <cellStyle name="Percent 9" xfId="329"/>
    <cellStyle name="Percent 9 2" xfId="1455"/>
    <cellStyle name="Percent 9 2 2" xfId="3771"/>
    <cellStyle name="Percent 9 3" xfId="2722"/>
    <cellStyle name="Porcentaje" xfId="330" builtinId="5"/>
    <cellStyle name="Porcentaje 10" xfId="845"/>
    <cellStyle name="Porcentaje 10 2" xfId="1932"/>
    <cellStyle name="Porcentaje 10 2 2" xfId="4242"/>
    <cellStyle name="Porcentaje 10 3" xfId="3187"/>
    <cellStyle name="Porcentaje 11" xfId="980"/>
    <cellStyle name="Porcentaje 11 2" xfId="2066"/>
    <cellStyle name="Porcentaje 11 2 2" xfId="4375"/>
    <cellStyle name="Porcentaje 11 3" xfId="3320"/>
    <cellStyle name="Porcentaje 12" xfId="1039"/>
    <cellStyle name="Porcentaje 12 2" xfId="2125"/>
    <cellStyle name="Porcentaje 12 2 2" xfId="4434"/>
    <cellStyle name="Porcentaje 12 3" xfId="3379"/>
    <cellStyle name="Porcentaje 13" xfId="1158"/>
    <cellStyle name="Porcentaje 13 2" xfId="2243"/>
    <cellStyle name="Porcentaje 13 2 2" xfId="4552"/>
    <cellStyle name="Porcentaje 13 3" xfId="3495"/>
    <cellStyle name="Porcentaje 14" xfId="1175"/>
    <cellStyle name="Porcentaje 14 2" xfId="2260"/>
    <cellStyle name="Porcentaje 14 2 2" xfId="4569"/>
    <cellStyle name="Porcentaje 14 3" xfId="3512"/>
    <cellStyle name="Porcentaje 15" xfId="1212"/>
    <cellStyle name="Porcentaje 15 2" xfId="3549"/>
    <cellStyle name="Porcentaje 16" xfId="1456"/>
    <cellStyle name="Porcentaje 17" xfId="2335"/>
    <cellStyle name="Porcentaje 17 2" xfId="4638"/>
    <cellStyle name="Porcentaje 18" xfId="2430"/>
    <cellStyle name="Porcentaje 18 2" xfId="4733"/>
    <cellStyle name="Porcentaje 19" xfId="2451"/>
    <cellStyle name="Porcentaje 19 2" xfId="4753"/>
    <cellStyle name="Porcentaje 2" xfId="331"/>
    <cellStyle name="Porcentaje 2 2" xfId="332"/>
    <cellStyle name="Porcentaje 2 3" xfId="1457"/>
    <cellStyle name="Porcentaje 2 3 2" xfId="3772"/>
    <cellStyle name="Porcentaje 2 4" xfId="2724"/>
    <cellStyle name="Porcentaje 20" xfId="2489"/>
    <cellStyle name="Porcentaje 21" xfId="2723"/>
    <cellStyle name="Porcentaje 3" xfId="369"/>
    <cellStyle name="Porcentaje 3 2" xfId="1484"/>
    <cellStyle name="Porcentaje 3 2 2" xfId="3794"/>
    <cellStyle name="Porcentaje 3 3" xfId="2733"/>
    <cellStyle name="Porcentaje 4" xfId="404"/>
    <cellStyle name="Porcentaje 4 2" xfId="1519"/>
    <cellStyle name="Porcentaje 4 2 2" xfId="3829"/>
    <cellStyle name="Porcentaje 4 3" xfId="2768"/>
    <cellStyle name="Porcentaje 5" xfId="475"/>
    <cellStyle name="Porcentaje 5 2" xfId="1588"/>
    <cellStyle name="Porcentaje 5 2 2" xfId="3898"/>
    <cellStyle name="Porcentaje 5 3" xfId="2837"/>
    <cellStyle name="Porcentaje 6" xfId="491"/>
    <cellStyle name="Porcentaje 6 2" xfId="1604"/>
    <cellStyle name="Porcentaje 6 2 2" xfId="3914"/>
    <cellStyle name="Porcentaje 6 3" xfId="2853"/>
    <cellStyle name="Porcentaje 7" xfId="697"/>
    <cellStyle name="Porcentaje 7 2" xfId="1785"/>
    <cellStyle name="Porcentaje 7 2 2" xfId="4095"/>
    <cellStyle name="Porcentaje 7 3" xfId="3040"/>
    <cellStyle name="Porcentaje 8" xfId="749"/>
    <cellStyle name="Porcentaje 8 2" xfId="1837"/>
    <cellStyle name="Porcentaje 8 2 2" xfId="4147"/>
    <cellStyle name="Porcentaje 8 3" xfId="3092"/>
    <cellStyle name="Porcentaje 9" xfId="820"/>
    <cellStyle name="Porcentaje 9 2" xfId="1908"/>
    <cellStyle name="Porcentaje 9 2 2" xfId="4218"/>
    <cellStyle name="Porcentaje 9 3" xfId="3163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RevList" xfId="338"/>
    <cellStyle name="Salida" xfId="339"/>
    <cellStyle name="Salida 2" xfId="648"/>
    <cellStyle name="Salida 3" xfId="1458"/>
    <cellStyle name="Subtotal" xfId="340"/>
    <cellStyle name="Texto de advertencia" xfId="341"/>
    <cellStyle name="Texto de advertencia 2" xfId="649"/>
    <cellStyle name="Texto de advertencia 3" xfId="1459"/>
    <cellStyle name="Texto explicativo" xfId="342"/>
    <cellStyle name="Texto explicativo 2" xfId="650"/>
    <cellStyle name="Texto explicativo 3" xfId="1460"/>
    <cellStyle name="Título" xfId="343"/>
    <cellStyle name="Título 1" xfId="344"/>
    <cellStyle name="Título 1 2" xfId="652"/>
    <cellStyle name="Título 2" xfId="345"/>
    <cellStyle name="Título 2 2" xfId="653"/>
    <cellStyle name="Título 2 3" xfId="1462"/>
    <cellStyle name="Título 3" xfId="346"/>
    <cellStyle name="Título 3 2" xfId="654"/>
    <cellStyle name="Título 3 2 2" xfId="2997"/>
    <cellStyle name="Título 3 2 3" xfId="2514"/>
    <cellStyle name="Título 3 3" xfId="1463"/>
    <cellStyle name="Título 4" xfId="347"/>
    <cellStyle name="Título 4 2" xfId="651"/>
    <cellStyle name="Título 4 3" xfId="2725"/>
    <cellStyle name="Título 5" xfId="1461"/>
    <cellStyle name="Total" xfId="348" builtinId="25" customBuiltin="1"/>
  </cellStyles>
  <dxfs count="58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6"/>
  <sheetViews>
    <sheetView showGridLines="0" tabSelected="1" zoomScaleNormal="100" zoomScaleSheetLayoutView="115" workbookViewId="0">
      <selection activeCell="B12" sqref="B12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2:3" ht="6.75" customHeight="1" x14ac:dyDescent="0.2">
      <c r="B1" s="6"/>
      <c r="C1" s="6"/>
    </row>
    <row r="2" spans="2:3" ht="30" customHeight="1" x14ac:dyDescent="0.2">
      <c r="B2" s="151" t="s">
        <v>816</v>
      </c>
      <c r="C2" s="150"/>
    </row>
    <row r="3" spans="2:3" ht="30" customHeight="1" x14ac:dyDescent="0.2">
      <c r="B3" s="151" t="s">
        <v>1810</v>
      </c>
      <c r="C3" s="150"/>
    </row>
    <row r="4" spans="2:3" ht="19.5" customHeight="1" x14ac:dyDescent="0.25">
      <c r="B4" s="16" t="s">
        <v>167</v>
      </c>
      <c r="C4" s="9"/>
    </row>
    <row r="5" spans="2:3" ht="15.75" customHeight="1" x14ac:dyDescent="0.2">
      <c r="B5" s="89" t="s">
        <v>814</v>
      </c>
      <c r="C5" s="1">
        <v>1</v>
      </c>
    </row>
    <row r="6" spans="2:3" ht="15.75" customHeight="1" x14ac:dyDescent="0.2">
      <c r="B6" s="89" t="s">
        <v>84</v>
      </c>
      <c r="C6" s="1">
        <v>2</v>
      </c>
    </row>
    <row r="7" spans="2:3" ht="15.75" customHeight="1" x14ac:dyDescent="0.2">
      <c r="B7" s="89" t="s">
        <v>815</v>
      </c>
      <c r="C7" s="1">
        <v>3</v>
      </c>
    </row>
    <row r="8" spans="2:3" ht="9.75" customHeight="1" x14ac:dyDescent="0.2">
      <c r="B8" s="89"/>
    </row>
    <row r="9" spans="2:3" ht="15.75" customHeight="1" x14ac:dyDescent="0.2">
      <c r="B9" s="153" t="s">
        <v>817</v>
      </c>
    </row>
    <row r="10" spans="2:3" ht="15.75" customHeight="1" x14ac:dyDescent="0.2">
      <c r="B10" s="152" t="s">
        <v>819</v>
      </c>
      <c r="C10" s="1">
        <v>4</v>
      </c>
    </row>
    <row r="11" spans="2:3" ht="15.75" customHeight="1" x14ac:dyDescent="0.2">
      <c r="B11" s="152" t="s">
        <v>820</v>
      </c>
      <c r="C11" s="1">
        <v>5</v>
      </c>
    </row>
    <row r="12" spans="2:3" ht="15.75" customHeight="1" x14ac:dyDescent="0.2">
      <c r="B12" s="152" t="s">
        <v>821</v>
      </c>
      <c r="C12" s="1">
        <v>6</v>
      </c>
    </row>
    <row r="13" spans="2:3" ht="15.75" customHeight="1" x14ac:dyDescent="0.2">
      <c r="B13" s="152" t="s">
        <v>822</v>
      </c>
      <c r="C13" s="1">
        <v>7</v>
      </c>
    </row>
    <row r="14" spans="2:3" ht="15.75" customHeight="1" x14ac:dyDescent="0.2">
      <c r="B14" s="153" t="s">
        <v>818</v>
      </c>
    </row>
    <row r="15" spans="2:3" ht="15.75" customHeight="1" x14ac:dyDescent="0.2">
      <c r="B15" s="152" t="s">
        <v>819</v>
      </c>
      <c r="C15" s="1">
        <v>8</v>
      </c>
    </row>
    <row r="16" spans="2:3" ht="15.75" customHeight="1" x14ac:dyDescent="0.2">
      <c r="B16" s="152" t="s">
        <v>820</v>
      </c>
      <c r="C16" s="1">
        <v>8</v>
      </c>
    </row>
    <row r="17" spans="2:3" ht="15.75" customHeight="1" x14ac:dyDescent="0.2">
      <c r="B17" s="152" t="s">
        <v>821</v>
      </c>
      <c r="C17" s="1">
        <v>9</v>
      </c>
    </row>
    <row r="18" spans="2:3" ht="15.75" customHeight="1" x14ac:dyDescent="0.2">
      <c r="B18" s="152" t="s">
        <v>822</v>
      </c>
      <c r="C18" s="1">
        <v>9</v>
      </c>
    </row>
    <row r="19" spans="2:3" ht="15.75" customHeight="1" x14ac:dyDescent="0.2">
      <c r="B19" s="153" t="s">
        <v>823</v>
      </c>
    </row>
    <row r="20" spans="2:3" ht="15.75" customHeight="1" x14ac:dyDescent="0.2">
      <c r="B20" s="152" t="s">
        <v>819</v>
      </c>
      <c r="C20" s="1">
        <v>10</v>
      </c>
    </row>
    <row r="21" spans="2:3" ht="15.75" customHeight="1" x14ac:dyDescent="0.2">
      <c r="B21" s="152" t="s">
        <v>820</v>
      </c>
      <c r="C21" s="1">
        <v>10</v>
      </c>
    </row>
    <row r="22" spans="2:3" ht="15.75" customHeight="1" x14ac:dyDescent="0.2">
      <c r="B22" s="152" t="s">
        <v>821</v>
      </c>
      <c r="C22" s="1">
        <v>11</v>
      </c>
    </row>
    <row r="23" spans="2:3" ht="15.75" customHeight="1" x14ac:dyDescent="0.2">
      <c r="B23" s="152" t="s">
        <v>822</v>
      </c>
      <c r="C23" s="1">
        <v>11</v>
      </c>
    </row>
    <row r="24" spans="2:3" ht="8.25" customHeight="1" x14ac:dyDescent="0.2">
      <c r="B24" s="152"/>
    </row>
    <row r="25" spans="2:3" ht="14.25" customHeight="1" x14ac:dyDescent="0.2">
      <c r="B25" s="154" t="s">
        <v>853</v>
      </c>
    </row>
    <row r="26" spans="2:3" ht="15.75" customHeight="1" x14ac:dyDescent="0.2">
      <c r="B26" s="89" t="s">
        <v>826</v>
      </c>
      <c r="C26" s="1">
        <v>12</v>
      </c>
    </row>
    <row r="27" spans="2:3" ht="15.75" customHeight="1" x14ac:dyDescent="0.2">
      <c r="B27" s="89" t="s">
        <v>825</v>
      </c>
      <c r="C27" s="1">
        <v>13</v>
      </c>
    </row>
    <row r="28" spans="2:3" ht="15.75" customHeight="1" x14ac:dyDescent="0.2">
      <c r="B28" s="89" t="s">
        <v>824</v>
      </c>
      <c r="C28" s="1">
        <v>14</v>
      </c>
    </row>
    <row r="29" spans="2:3" ht="15.75" customHeight="1" x14ac:dyDescent="0.2">
      <c r="B29" s="89"/>
    </row>
    <row r="30" spans="2:3" ht="15.75" customHeight="1" x14ac:dyDescent="0.2">
      <c r="B30" s="153" t="s">
        <v>827</v>
      </c>
    </row>
    <row r="31" spans="2:3" ht="15.75" customHeight="1" x14ac:dyDescent="0.2">
      <c r="B31" s="152" t="s">
        <v>855</v>
      </c>
      <c r="C31" s="1">
        <v>15</v>
      </c>
    </row>
    <row r="32" spans="2:3" ht="15.75" customHeight="1" x14ac:dyDescent="0.2">
      <c r="B32" s="152" t="s">
        <v>854</v>
      </c>
      <c r="C32" s="1">
        <v>15</v>
      </c>
    </row>
    <row r="33" spans="1:3" ht="15.75" customHeight="1" x14ac:dyDescent="0.2">
      <c r="B33" s="152" t="s">
        <v>828</v>
      </c>
      <c r="C33" s="1">
        <v>16</v>
      </c>
    </row>
    <row r="34" spans="1:3" ht="15.75" customHeight="1" x14ac:dyDescent="0.2">
      <c r="B34" s="89"/>
    </row>
    <row r="35" spans="1:3" ht="15.75" customHeight="1" x14ac:dyDescent="0.2">
      <c r="A35" s="3"/>
      <c r="B35" s="155" t="s">
        <v>834</v>
      </c>
    </row>
    <row r="36" spans="1:3" ht="15.75" customHeight="1" x14ac:dyDescent="0.2">
      <c r="A36" s="3"/>
      <c r="B36" s="152" t="s">
        <v>839</v>
      </c>
      <c r="C36" s="1">
        <v>17</v>
      </c>
    </row>
    <row r="37" spans="1:3" ht="15.75" customHeight="1" x14ac:dyDescent="0.2">
      <c r="A37" s="3"/>
      <c r="B37" s="152" t="s">
        <v>840</v>
      </c>
      <c r="C37" s="1">
        <v>18</v>
      </c>
    </row>
    <row r="38" spans="1:3" ht="15.75" customHeight="1" x14ac:dyDescent="0.2">
      <c r="A38" s="3"/>
      <c r="B38" s="152" t="s">
        <v>841</v>
      </c>
      <c r="C38" s="1">
        <v>18</v>
      </c>
    </row>
    <row r="39" spans="1:3" ht="15.75" customHeight="1" x14ac:dyDescent="0.2">
      <c r="B39" s="152" t="s">
        <v>842</v>
      </c>
      <c r="C39" s="1">
        <v>19</v>
      </c>
    </row>
    <row r="40" spans="1:3" ht="15.75" customHeight="1" x14ac:dyDescent="0.2">
      <c r="B40" s="152" t="s">
        <v>844</v>
      </c>
      <c r="C40" s="1">
        <v>20</v>
      </c>
    </row>
    <row r="41" spans="1:3" ht="15.75" customHeight="1" x14ac:dyDescent="0.2">
      <c r="B41" s="152" t="s">
        <v>843</v>
      </c>
      <c r="C41" s="1">
        <v>21</v>
      </c>
    </row>
    <row r="42" spans="1:3" ht="15.75" customHeight="1" x14ac:dyDescent="0.2">
      <c r="B42" s="152" t="s">
        <v>845</v>
      </c>
      <c r="C42" s="1">
        <v>22</v>
      </c>
    </row>
    <row r="43" spans="1:3" ht="15.75" customHeight="1" x14ac:dyDescent="0.2">
      <c r="B43" s="152" t="s">
        <v>846</v>
      </c>
      <c r="C43" s="1">
        <v>23</v>
      </c>
    </row>
    <row r="44" spans="1:3" ht="15.75" customHeight="1" x14ac:dyDescent="0.2">
      <c r="B44" s="152" t="s">
        <v>847</v>
      </c>
      <c r="C44" s="1">
        <v>24</v>
      </c>
    </row>
    <row r="45" spans="1:3" ht="15.75" customHeight="1" x14ac:dyDescent="0.2">
      <c r="B45" s="152" t="s">
        <v>848</v>
      </c>
      <c r="C45" s="1">
        <v>24</v>
      </c>
    </row>
    <row r="46" spans="1:3" ht="15.75" customHeight="1" x14ac:dyDescent="0.2">
      <c r="B46" s="152" t="s">
        <v>849</v>
      </c>
      <c r="C46" s="1">
        <v>24</v>
      </c>
    </row>
    <row r="47" spans="1:3" x14ac:dyDescent="0.2">
      <c r="B47" s="152" t="s">
        <v>850</v>
      </c>
      <c r="C47" s="1">
        <v>25</v>
      </c>
    </row>
    <row r="48" spans="1:3" x14ac:dyDescent="0.2">
      <c r="B48" s="152"/>
    </row>
    <row r="49" spans="2:4" ht="15.75" customHeight="1" x14ac:dyDescent="0.2">
      <c r="B49" s="155" t="s">
        <v>856</v>
      </c>
    </row>
    <row r="50" spans="2:4" ht="15.75" customHeight="1" x14ac:dyDescent="0.2">
      <c r="B50" s="152" t="s">
        <v>837</v>
      </c>
      <c r="C50" s="1">
        <v>26</v>
      </c>
    </row>
    <row r="51" spans="2:4" ht="15.75" customHeight="1" x14ac:dyDescent="0.2">
      <c r="B51" s="152" t="s">
        <v>838</v>
      </c>
      <c r="C51" s="1">
        <v>26</v>
      </c>
    </row>
    <row r="52" spans="2:4" ht="15.75" customHeight="1" x14ac:dyDescent="0.2">
      <c r="B52" s="152" t="s">
        <v>1150</v>
      </c>
      <c r="C52" s="1">
        <v>27</v>
      </c>
      <c r="D52" s="4"/>
    </row>
    <row r="53" spans="2:4" ht="15.75" customHeight="1" x14ac:dyDescent="0.2">
      <c r="D53" s="4"/>
    </row>
    <row r="54" spans="2:4" ht="15.75" customHeight="1" x14ac:dyDescent="0.2">
      <c r="B54" s="155" t="s">
        <v>829</v>
      </c>
    </row>
    <row r="55" spans="2:4" ht="15.75" customHeight="1" x14ac:dyDescent="0.2">
      <c r="B55" s="152" t="s">
        <v>830</v>
      </c>
      <c r="C55" s="1">
        <v>28</v>
      </c>
    </row>
    <row r="56" spans="2:4" ht="15.75" customHeight="1" x14ac:dyDescent="0.2">
      <c r="B56" s="152" t="s">
        <v>831</v>
      </c>
      <c r="C56" s="1">
        <v>29</v>
      </c>
    </row>
    <row r="57" spans="2:4" ht="15.75" customHeight="1" x14ac:dyDescent="0.2">
      <c r="B57" s="152" t="s">
        <v>832</v>
      </c>
      <c r="C57" s="1">
        <v>29</v>
      </c>
    </row>
    <row r="58" spans="2:4" ht="15.75" customHeight="1" x14ac:dyDescent="0.2">
      <c r="B58" s="152" t="s">
        <v>833</v>
      </c>
      <c r="C58" s="1">
        <v>30</v>
      </c>
    </row>
    <row r="59" spans="2:4" ht="15.75" customHeight="1" x14ac:dyDescent="0.2"/>
    <row r="60" spans="2:4" ht="15.75" customHeight="1" x14ac:dyDescent="0.2">
      <c r="B60" s="155" t="s">
        <v>835</v>
      </c>
    </row>
    <row r="61" spans="2:4" ht="15.75" customHeight="1" x14ac:dyDescent="0.2">
      <c r="B61" s="152" t="s">
        <v>851</v>
      </c>
      <c r="C61" s="1">
        <v>31</v>
      </c>
    </row>
    <row r="62" spans="2:4" ht="15.75" customHeight="1" x14ac:dyDescent="0.2">
      <c r="B62" s="152" t="s">
        <v>852</v>
      </c>
      <c r="C62" s="1">
        <v>31</v>
      </c>
    </row>
    <row r="63" spans="2:4" ht="15.75" customHeight="1" x14ac:dyDescent="0.2"/>
    <row r="64" spans="2:4" ht="15.75" customHeight="1" x14ac:dyDescent="0.2">
      <c r="B64" s="155" t="s">
        <v>877</v>
      </c>
    </row>
    <row r="65" spans="2:3" ht="15.75" customHeight="1" x14ac:dyDescent="0.2">
      <c r="B65" s="152" t="s">
        <v>851</v>
      </c>
      <c r="C65" s="1">
        <v>32</v>
      </c>
    </row>
    <row r="66" spans="2:3" ht="15.75" customHeight="1" x14ac:dyDescent="0.2">
      <c r="B66" s="152" t="s">
        <v>852</v>
      </c>
      <c r="C66" s="1">
        <v>32</v>
      </c>
    </row>
    <row r="67" spans="2:3" ht="15.75" customHeight="1" x14ac:dyDescent="0.2"/>
    <row r="68" spans="2:3" ht="15.75" customHeight="1" x14ac:dyDescent="0.2">
      <c r="B68" s="153" t="s">
        <v>836</v>
      </c>
    </row>
    <row r="69" spans="2:3" ht="15.75" customHeight="1" x14ac:dyDescent="0.2">
      <c r="B69" s="152" t="s">
        <v>1151</v>
      </c>
      <c r="C69" s="1">
        <v>33</v>
      </c>
    </row>
    <row r="70" spans="2:3" ht="15.75" customHeight="1" x14ac:dyDescent="0.2">
      <c r="B70" s="152" t="s">
        <v>1152</v>
      </c>
      <c r="C70" s="1">
        <v>33</v>
      </c>
    </row>
    <row r="71" spans="2:3" ht="15.75" customHeight="1" x14ac:dyDescent="0.2">
      <c r="B71" s="152" t="s">
        <v>1153</v>
      </c>
      <c r="C71" s="1">
        <v>33</v>
      </c>
    </row>
    <row r="72" spans="2:3" ht="15.75" customHeight="1" x14ac:dyDescent="0.2">
      <c r="B72" s="89"/>
    </row>
    <row r="73" spans="2:3" ht="15.75" customHeight="1" x14ac:dyDescent="0.2">
      <c r="B73" s="89" t="s">
        <v>101</v>
      </c>
    </row>
    <row r="74" spans="2:3" ht="6.75" customHeight="1" x14ac:dyDescent="0.2">
      <c r="B74" s="7"/>
      <c r="C74" s="6"/>
    </row>
    <row r="75" spans="2:3" ht="21.75" hidden="1" customHeight="1" x14ac:dyDescent="0.2">
      <c r="B75" s="2"/>
    </row>
    <row r="76" spans="2:3" ht="20.25" hidden="1" customHeight="1" x14ac:dyDescent="0.2">
      <c r="B76" s="2"/>
    </row>
    <row r="77" spans="2:3" ht="18.75" hidden="1" customHeight="1" x14ac:dyDescent="0.2">
      <c r="B77" s="2"/>
    </row>
    <row r="78" spans="2:3" ht="26.25" hidden="1" customHeight="1" x14ac:dyDescent="0.2">
      <c r="B78" s="2"/>
    </row>
    <row r="79" spans="2:3" x14ac:dyDescent="0.2">
      <c r="B79" s="8"/>
    </row>
    <row r="80" spans="2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sheetProtection selectLockedCells="1" selectUnlockedCells="1"/>
  <hyperlinks>
    <hyperlink ref="B5" location="'1'!A1" display="Emisiones de Depósitos a Plazo Fijo  "/>
    <hyperlink ref="B6" location="'2'!A1" display="Reporte de emisiones vigentes "/>
    <hyperlink ref="B7" location="'3'!A1" display="Calificaciones de Riesgo según Nomenclatura ASFI  "/>
    <hyperlink ref="B10" location="'4'!A1" display="          Empresas de suministro de electricidad, gas y agua"/>
    <hyperlink ref="B11" location="'5'!A1" display="          Empresas manufactureras, de agricultura-ganadería y de construcción"/>
    <hyperlink ref="B12" location="'6'!A1" display="          Empresas de comercio, de actvidades inmobiliarias, mineras y de otros servicios financieros"/>
    <hyperlink ref="B13" location="'7'!A1" display="          Empresas petroleras, de hoteles-restaurantes y de transporte-comunicaciones"/>
    <hyperlink ref="B26" location="'12'!A1" display="Volumen de operaciones en el Mercado de Valores por lugar de negociación"/>
    <hyperlink ref="B27" location="'13'!A1" display="Volumen de operaciones en Ruedo de Bolsa"/>
    <hyperlink ref="B28" location="'14'!A1" display="Volumen de operaciones en Mercado Primario Extrabursátil por instrumento"/>
    <hyperlink ref="B56" location="'29'!A1" display="          Patrimonio"/>
    <hyperlink ref="B57" location="'29'!A1" display="          Número de clientes activos"/>
    <hyperlink ref="B58" location="'30'!A1" display="          Margen operativo, financiero y resultado operacional"/>
    <hyperlink ref="B31" location="'15'!A1" display="          Operaciones en Bolsa: mercado primario compra venta. "/>
    <hyperlink ref="B32" location="'15'!A1" display="          Operaciones en Bolsa: mercado secundario compra-venta. "/>
    <hyperlink ref="B33" location="'16'!A1" display="          Operaciones en Bolsa: reporto."/>
    <hyperlink ref="B61" location="'32'!A1" display="          Balance general"/>
    <hyperlink ref="B55" location="'28'!A1" display="          Balance general y estado de resultados"/>
    <hyperlink ref="B36" location="'17'!A1" display="          Cartera, participantes y tasas de rendimiento en dólares estadounidenses"/>
    <hyperlink ref="B37" location="'18'!A1" display="          Cartera, participantes y tasas de rendimiento en bolivianos"/>
    <hyperlink ref="B38" location="'18'!A1" display="          Cartera, participantes y tasas de rendimiento en bolivianos indexados a las UFV"/>
    <hyperlink ref="B39" location="'19'!A1" display="          Evolución de la cartera"/>
    <hyperlink ref="B44" location="'24'!A1" display="          Evolución de la tasa de rendimiento promedio ponderada a 30 días en dólares estadounidenses"/>
    <hyperlink ref="B45" location="'24'!A1" display="          Evolución de la tasa de rendimiento promedio ponderada a 30 días en bolivianos"/>
    <hyperlink ref="B46" location="'24'!A1" display="          Evolución de la tasa de rendimiento promedio ponderada a 30 días en bolivianos indexados a la UFV"/>
    <hyperlink ref="B50" location="'26'!A1" display="Cartera, participantes y tasas de rendimiento de los Fondos de Inversión Cerrados"/>
    <hyperlink ref="B51" location="'26'!A1" display="Evolución de la cartera de los Fondos de Inversión Cerrados"/>
    <hyperlink ref="B42" location="'22'!A1" display="          Diversificación de la cartera por valor y emisor (en dólares estadounidenses)"/>
    <hyperlink ref="B43" location="'23'!A1" display="          Diversificación de la cartera por valor y emisor (por porcentajes)"/>
    <hyperlink ref="B41" location="'21'!A1" display="          Evolución de la cartera, participantes, crecimientos y tasas de rendimiento"/>
    <hyperlink ref="B47" location="'25'!A1" display="          Evolución del valor cuota para fondos en dólares, bolivianos y UFV"/>
    <hyperlink ref="B69" location="'34'!A1" display="          Diversificación por emisor y valor de la cartera"/>
    <hyperlink ref="B70" location="'34'!A1" display="          Diversificación por instrumento"/>
    <hyperlink ref="B73" location="ABREVIATURAS!A1" display="ABREVIATURAS"/>
    <hyperlink ref="B15" location="'8'!A1" display="          Empresas de suministro de electricidad, gas y agua"/>
    <hyperlink ref="B16" location="'8'!A1" display="          Empresas manufactureras, de agricultura-ganadería y de construcción"/>
    <hyperlink ref="B17" location="'9'!A1" display="          Empresas de comercio, de actvidades inmobiliarias, mineras y de otros servicios financieros"/>
    <hyperlink ref="B18" location="'9'!A1" display="          Empresas petroleras, de hoteles-restaurantes y de transporte-comunicaciones"/>
    <hyperlink ref="B20" location="'10'!A1" display="          Empresas de suministro de electricidad, gas y agua"/>
    <hyperlink ref="B21" location="'10'!A1" display="          Empresas manufactureras, de agricultura-ganadería y de construcción"/>
    <hyperlink ref="B22" location="'11'!A1" display="          Empresas de comercio, de actvidades inmobiliarias, mineras y de otros servicios financieros"/>
    <hyperlink ref="B23" location="'11'!A1" display="          Empresas petroleras, de hoteles-restaurantes y de transporte-comunicaciones"/>
    <hyperlink ref="B62" location="'32'!A1" display="          Estado de resultados"/>
    <hyperlink ref="B65" location="'33'!A1" display="          Balance general"/>
    <hyperlink ref="B66" location="'33'!A1" display="          Estado de resultados"/>
    <hyperlink ref="B71" location="'34'!A1" display="          Evolutivo de la cartera de inversiones y valor del fondo"/>
    <hyperlink ref="B40" location="'20'!A1" display="          Evolución del número de participantes"/>
    <hyperlink ref="B52" location="'27'!A1" display="          Estratificación de la cartera de los fondos de inversión abiertos y cerrados por plazo de vida"/>
    <hyperlink ref="B61:B62" location="'31'!A1" display="          Balance general"/>
    <hyperlink ref="B65:B66" location="'32'!A1" display="          Balance general"/>
    <hyperlink ref="B69:B71" location="'33'!A1" display="          Diversificación por emisor y valor de la cartera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75"/>
  <sheetViews>
    <sheetView showGridLines="0" workbookViewId="0">
      <selection activeCell="E16" sqref="E16"/>
    </sheetView>
  </sheetViews>
  <sheetFormatPr baseColWidth="10" defaultColWidth="13.7109375" defaultRowHeight="12.75" x14ac:dyDescent="0.2"/>
  <cols>
    <col min="1" max="1" width="55" customWidth="1"/>
    <col min="2" max="4" width="14.5703125" customWidth="1"/>
    <col min="5" max="5" width="19.85546875" customWidth="1"/>
    <col min="6" max="6" width="14.5703125" bestFit="1" customWidth="1"/>
    <col min="7" max="7" width="22.7109375" style="909" customWidth="1"/>
    <col min="8" max="8" width="14" bestFit="1" customWidth="1"/>
    <col min="9" max="9" width="14.5703125" bestFit="1" customWidth="1"/>
    <col min="10" max="10" width="14.5703125" customWidth="1"/>
    <col min="11" max="11" width="15.5703125" bestFit="1" customWidth="1"/>
    <col min="12" max="12" width="14.5703125" bestFit="1" customWidth="1"/>
    <col min="13" max="13" width="13.85546875" bestFit="1" customWidth="1"/>
    <col min="14" max="14" width="15.5703125" bestFit="1" customWidth="1"/>
  </cols>
  <sheetData>
    <row r="1" spans="1:16" ht="7.5" customHeight="1" x14ac:dyDescent="0.2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22"/>
    </row>
    <row r="2" spans="1:16" ht="15.75" customHeight="1" x14ac:dyDescent="0.2">
      <c r="A2" s="1652" t="s">
        <v>2009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909"/>
    </row>
    <row r="3" spans="1:16" ht="15.75" x14ac:dyDescent="0.25">
      <c r="A3" s="1626" t="s">
        <v>1810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626"/>
      <c r="O3" s="909"/>
    </row>
    <row r="4" spans="1:16" ht="15.75" x14ac:dyDescent="0.25">
      <c r="A4" s="1634" t="s">
        <v>813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909"/>
    </row>
    <row r="5" spans="1:16" ht="10.5" customHeight="1" thickBo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30" customHeight="1" thickBot="1" x14ac:dyDescent="0.3">
      <c r="A6" s="586" t="s">
        <v>436</v>
      </c>
      <c r="B6" s="1649" t="s">
        <v>787</v>
      </c>
      <c r="C6" s="1651"/>
      <c r="D6" s="1651"/>
      <c r="E6" s="1651"/>
      <c r="F6" s="1650"/>
      <c r="G6" s="911" t="s">
        <v>1976</v>
      </c>
      <c r="H6" s="1649" t="s">
        <v>788</v>
      </c>
      <c r="I6" s="1650"/>
      <c r="J6" s="1649" t="s">
        <v>1136</v>
      </c>
      <c r="K6" s="1651"/>
      <c r="L6" s="1651"/>
      <c r="M6" s="1649" t="s">
        <v>1137</v>
      </c>
      <c r="N6" s="1650"/>
      <c r="O6" s="909"/>
    </row>
    <row r="7" spans="1:16" s="585" customFormat="1" ht="15.75" thickBot="1" x14ac:dyDescent="0.3">
      <c r="A7" s="583"/>
      <c r="B7" s="608" t="s">
        <v>1376</v>
      </c>
      <c r="C7" s="609" t="s">
        <v>865</v>
      </c>
      <c r="D7" s="609" t="s">
        <v>1178</v>
      </c>
      <c r="E7" s="911" t="s">
        <v>163</v>
      </c>
      <c r="F7" s="911" t="s">
        <v>33</v>
      </c>
      <c r="G7" s="1089" t="s">
        <v>1977</v>
      </c>
      <c r="H7" s="910" t="s">
        <v>983</v>
      </c>
      <c r="I7" s="912" t="s">
        <v>37</v>
      </c>
      <c r="J7" s="911" t="s">
        <v>1414</v>
      </c>
      <c r="K7" s="911" t="s">
        <v>90</v>
      </c>
      <c r="L7" s="911" t="s">
        <v>35</v>
      </c>
      <c r="M7" s="910" t="s">
        <v>100</v>
      </c>
      <c r="N7" s="912" t="s">
        <v>1785</v>
      </c>
    </row>
    <row r="8" spans="1:16" x14ac:dyDescent="0.2">
      <c r="A8" s="216" t="s">
        <v>424</v>
      </c>
      <c r="B8" s="1068">
        <v>391538629.43000001</v>
      </c>
      <c r="C8" s="1069">
        <v>1772853.25</v>
      </c>
      <c r="D8" s="1069">
        <v>594061473</v>
      </c>
      <c r="E8" s="1069">
        <v>746722581.47000003</v>
      </c>
      <c r="F8" s="1070">
        <v>1607755.99</v>
      </c>
      <c r="G8" s="1080">
        <v>945575879</v>
      </c>
      <c r="H8" s="1071">
        <v>81102436</v>
      </c>
      <c r="I8" s="1072">
        <v>9664044.2200000007</v>
      </c>
      <c r="J8" s="1068">
        <v>7966271.0999999996</v>
      </c>
      <c r="K8" s="1069">
        <v>21659505.719999999</v>
      </c>
      <c r="L8" s="1069">
        <v>0</v>
      </c>
      <c r="M8" s="1071">
        <v>14397556.279999999</v>
      </c>
      <c r="N8" s="1072">
        <v>0</v>
      </c>
      <c r="O8" s="607"/>
    </row>
    <row r="9" spans="1:16" ht="13.5" thickBot="1" x14ac:dyDescent="0.25">
      <c r="A9" s="217" t="s">
        <v>425</v>
      </c>
      <c r="B9" s="1071">
        <v>-280676349.31</v>
      </c>
      <c r="C9" s="607">
        <v>0</v>
      </c>
      <c r="D9" s="607">
        <v>-461005612</v>
      </c>
      <c r="E9" s="607">
        <v>-553537090</v>
      </c>
      <c r="F9" s="1072">
        <v>0</v>
      </c>
      <c r="G9" s="1081">
        <v>-474788427</v>
      </c>
      <c r="H9" s="1071">
        <v>-55810427</v>
      </c>
      <c r="I9" s="1072">
        <v>0</v>
      </c>
      <c r="J9" s="1071">
        <v>0</v>
      </c>
      <c r="K9" s="607">
        <v>-15866945.48</v>
      </c>
      <c r="L9" s="607">
        <v>0</v>
      </c>
      <c r="M9" s="1071">
        <v>-9452679.6300000008</v>
      </c>
      <c r="N9" s="1072">
        <v>0</v>
      </c>
      <c r="O9" s="607"/>
    </row>
    <row r="10" spans="1:16" s="33" customFormat="1" ht="13.5" thickBot="1" x14ac:dyDescent="0.25">
      <c r="A10" s="1019" t="s">
        <v>426</v>
      </c>
      <c r="B10" s="1073">
        <f t="shared" ref="B10" si="0">B8+B9</f>
        <v>110862280.12</v>
      </c>
      <c r="C10" s="1043">
        <f t="shared" ref="C10" si="1">C8+C9</f>
        <v>1772853.25</v>
      </c>
      <c r="D10" s="1043">
        <f t="shared" ref="D10" si="2">D8+D9</f>
        <v>133055861</v>
      </c>
      <c r="E10" s="1043">
        <f t="shared" ref="E10" si="3">E8+E9</f>
        <v>193185491.47000003</v>
      </c>
      <c r="F10" s="1044">
        <f t="shared" ref="F10:G10" si="4">F8+F9</f>
        <v>1607755.99</v>
      </c>
      <c r="G10" s="1082">
        <f t="shared" si="4"/>
        <v>470787452</v>
      </c>
      <c r="H10" s="1073">
        <f t="shared" ref="H10" si="5">H8+H9</f>
        <v>25292009</v>
      </c>
      <c r="I10" s="1044">
        <f>I8+I9</f>
        <v>9664044.2200000007</v>
      </c>
      <c r="J10" s="1073">
        <f>J8+J9</f>
        <v>7966271.0999999996</v>
      </c>
      <c r="K10" s="1043">
        <f t="shared" ref="K10" si="6">K8+K9</f>
        <v>5792560.2399999984</v>
      </c>
      <c r="L10" s="1043">
        <f t="shared" ref="L10" si="7">L8+L9</f>
        <v>0</v>
      </c>
      <c r="M10" s="1073">
        <f>M8+M9</f>
        <v>4944876.6499999985</v>
      </c>
      <c r="N10" s="1044">
        <f>N8+N9</f>
        <v>0</v>
      </c>
      <c r="O10" s="372"/>
    </row>
    <row r="11" spans="1:16" x14ac:dyDescent="0.2">
      <c r="A11" s="218" t="s">
        <v>427</v>
      </c>
      <c r="B11" s="1053">
        <f t="shared" ref="B11" si="8">B12+B13</f>
        <v>-60824407.420000002</v>
      </c>
      <c r="C11" s="372">
        <f t="shared" ref="C11" si="9">C12+C13</f>
        <v>-839679.59</v>
      </c>
      <c r="D11" s="372">
        <f t="shared" ref="D11" si="10">D12+D13</f>
        <v>-86402499</v>
      </c>
      <c r="E11" s="372">
        <f t="shared" ref="E11" si="11">E12+E13</f>
        <v>-120932962.28</v>
      </c>
      <c r="F11" s="1054">
        <f t="shared" ref="F11:G11" si="12">F12+F13</f>
        <v>-3172621.98</v>
      </c>
      <c r="G11" s="1083">
        <f t="shared" si="12"/>
        <v>-434607134</v>
      </c>
      <c r="H11" s="1053">
        <f t="shared" ref="H11" si="13">H12+H13</f>
        <v>-31590774</v>
      </c>
      <c r="I11" s="1054">
        <f>I12+I13</f>
        <v>-4619466.8099999996</v>
      </c>
      <c r="J11" s="1053">
        <f>J12+J13</f>
        <v>-9570656.9900000002</v>
      </c>
      <c r="K11" s="372">
        <f t="shared" ref="K11" si="14">K12+K13</f>
        <v>-4773365.24</v>
      </c>
      <c r="L11" s="372">
        <f t="shared" ref="L11" si="15">L12+L13</f>
        <v>-623612.81999999995</v>
      </c>
      <c r="M11" s="1053">
        <f>M12+M13</f>
        <v>-4394435.3</v>
      </c>
      <c r="N11" s="1054">
        <f>N12+N13</f>
        <v>-681587.27</v>
      </c>
      <c r="O11" s="372"/>
    </row>
    <row r="12" spans="1:16" x14ac:dyDescent="0.2">
      <c r="A12" s="217" t="s">
        <v>1125</v>
      </c>
      <c r="B12" s="1074">
        <v>-41082056.350000001</v>
      </c>
      <c r="C12" s="526">
        <v>-808887.37</v>
      </c>
      <c r="D12" s="526">
        <v>-67895806</v>
      </c>
      <c r="E12" s="526">
        <v>-60098694.520000003</v>
      </c>
      <c r="F12" s="1075">
        <v>-3172621.98</v>
      </c>
      <c r="G12" s="1084">
        <v>-112354507</v>
      </c>
      <c r="H12" s="1074">
        <v>-26656134</v>
      </c>
      <c r="I12" s="1090">
        <v>-4619466.8099999996</v>
      </c>
      <c r="J12" s="1091">
        <v>-9570656.9900000002</v>
      </c>
      <c r="K12" s="526">
        <v>-4773365.24</v>
      </c>
      <c r="L12" s="526">
        <v>-623612.81999999995</v>
      </c>
      <c r="M12" s="1074">
        <v>-4394435.3</v>
      </c>
      <c r="N12" s="1075">
        <v>-681587.27</v>
      </c>
      <c r="O12" s="526"/>
    </row>
    <row r="13" spans="1:16" ht="13.5" thickBot="1" x14ac:dyDescent="0.25">
      <c r="A13" s="217" t="s">
        <v>1126</v>
      </c>
      <c r="B13" s="1074">
        <v>-19742351.07</v>
      </c>
      <c r="C13" s="526">
        <v>-30792.22</v>
      </c>
      <c r="D13" s="526">
        <v>-18506693</v>
      </c>
      <c r="E13" s="526">
        <v>-60834267.759999998</v>
      </c>
      <c r="F13" s="1075">
        <v>0</v>
      </c>
      <c r="G13" s="1084">
        <v>-322252627</v>
      </c>
      <c r="H13" s="1074">
        <v>-4934640</v>
      </c>
      <c r="I13" s="1090">
        <v>0</v>
      </c>
      <c r="J13" s="1091">
        <v>0</v>
      </c>
      <c r="K13" s="526">
        <v>0</v>
      </c>
      <c r="L13" s="526">
        <v>0</v>
      </c>
      <c r="M13" s="1074">
        <v>0</v>
      </c>
      <c r="N13" s="1075">
        <v>0</v>
      </c>
      <c r="O13" s="526"/>
    </row>
    <row r="14" spans="1:16" s="33" customFormat="1" ht="13.5" thickBot="1" x14ac:dyDescent="0.25">
      <c r="A14" s="1019" t="s">
        <v>428</v>
      </c>
      <c r="B14" s="1073">
        <f t="shared" ref="B14" si="16">B10+B11</f>
        <v>50037872.700000003</v>
      </c>
      <c r="C14" s="1043">
        <f t="shared" ref="C14:H14" si="17">C10+C11</f>
        <v>933173.66</v>
      </c>
      <c r="D14" s="1043">
        <f t="shared" si="17"/>
        <v>46653362</v>
      </c>
      <c r="E14" s="1043">
        <f t="shared" si="17"/>
        <v>72252529.190000027</v>
      </c>
      <c r="F14" s="1044">
        <f t="shared" si="17"/>
        <v>-1564865.99</v>
      </c>
      <c r="G14" s="1082">
        <f t="shared" si="17"/>
        <v>36180318</v>
      </c>
      <c r="H14" s="1073">
        <f t="shared" si="17"/>
        <v>-6298765</v>
      </c>
      <c r="I14" s="1044">
        <f t="shared" ref="I14:N14" si="18">I10+I11</f>
        <v>5044577.4100000011</v>
      </c>
      <c r="J14" s="1073">
        <f t="shared" si="18"/>
        <v>-1604385.8900000006</v>
      </c>
      <c r="K14" s="1043">
        <f t="shared" si="18"/>
        <v>1019194.9999999981</v>
      </c>
      <c r="L14" s="1043">
        <f t="shared" si="18"/>
        <v>-623612.81999999995</v>
      </c>
      <c r="M14" s="1073">
        <f t="shared" si="18"/>
        <v>550441.3499999987</v>
      </c>
      <c r="N14" s="1044">
        <f t="shared" si="18"/>
        <v>-681587.27</v>
      </c>
      <c r="O14" s="372"/>
    </row>
    <row r="15" spans="1:16" x14ac:dyDescent="0.2">
      <c r="A15" s="217" t="s">
        <v>429</v>
      </c>
      <c r="B15" s="1074">
        <f>SUM(B16:B18)</f>
        <v>8563586.3000000007</v>
      </c>
      <c r="C15" s="526">
        <f t="shared" ref="C15:H15" si="19">SUM(C16:C18)</f>
        <v>0</v>
      </c>
      <c r="D15" s="526">
        <f t="shared" si="19"/>
        <v>40364222</v>
      </c>
      <c r="E15" s="526">
        <f t="shared" si="19"/>
        <v>9468555.7400000002</v>
      </c>
      <c r="F15" s="1075">
        <f t="shared" si="19"/>
        <v>0</v>
      </c>
      <c r="G15" s="1084">
        <f t="shared" si="19"/>
        <v>6381784</v>
      </c>
      <c r="H15" s="1074">
        <f t="shared" si="19"/>
        <v>36358272</v>
      </c>
      <c r="I15" s="1075">
        <f t="shared" ref="I15:N15" si="20">SUM(I16:I18)</f>
        <v>17.38</v>
      </c>
      <c r="J15" s="1074">
        <f t="shared" si="20"/>
        <v>13582331.529999999</v>
      </c>
      <c r="K15" s="526">
        <f t="shared" si="20"/>
        <v>1259303.2</v>
      </c>
      <c r="L15" s="526">
        <f t="shared" si="20"/>
        <v>7564306.6699999999</v>
      </c>
      <c r="M15" s="1074">
        <f t="shared" si="20"/>
        <v>27953.629999999997</v>
      </c>
      <c r="N15" s="1075">
        <f t="shared" si="20"/>
        <v>909257.92</v>
      </c>
      <c r="O15" s="526"/>
    </row>
    <row r="16" spans="1:16" x14ac:dyDescent="0.2">
      <c r="A16" s="527" t="s">
        <v>1377</v>
      </c>
      <c r="B16" s="1076">
        <v>0</v>
      </c>
      <c r="C16" s="1062">
        <v>0</v>
      </c>
      <c r="D16" s="1062">
        <v>0</v>
      </c>
      <c r="E16" s="1062">
        <v>0</v>
      </c>
      <c r="F16" s="1077">
        <v>0</v>
      </c>
      <c r="G16" s="1085"/>
      <c r="H16" s="1074">
        <v>0</v>
      </c>
      <c r="I16" s="1090">
        <v>0</v>
      </c>
      <c r="J16" s="1091">
        <v>0</v>
      </c>
      <c r="K16" s="526">
        <v>0</v>
      </c>
      <c r="L16" s="526">
        <v>7557882.7599999998</v>
      </c>
      <c r="M16" s="1074">
        <v>19599.939999999999</v>
      </c>
      <c r="N16" s="1075">
        <v>29230.36</v>
      </c>
      <c r="O16" s="526"/>
    </row>
    <row r="17" spans="1:15" s="417" customFormat="1" x14ac:dyDescent="0.2">
      <c r="A17" s="527" t="s">
        <v>1378</v>
      </c>
      <c r="B17" s="1076">
        <v>0</v>
      </c>
      <c r="C17" s="1062">
        <v>0</v>
      </c>
      <c r="D17" s="1062">
        <v>0</v>
      </c>
      <c r="E17" s="1062">
        <v>0</v>
      </c>
      <c r="F17" s="1077">
        <v>0</v>
      </c>
      <c r="G17" s="1085"/>
      <c r="H17" s="1074">
        <v>0</v>
      </c>
      <c r="I17" s="1090">
        <v>0</v>
      </c>
      <c r="J17" s="1091">
        <v>0</v>
      </c>
      <c r="K17" s="526">
        <v>0</v>
      </c>
      <c r="L17" s="526">
        <v>0</v>
      </c>
      <c r="M17" s="1074">
        <v>0</v>
      </c>
      <c r="N17" s="1075">
        <v>0</v>
      </c>
      <c r="O17" s="526"/>
    </row>
    <row r="18" spans="1:15" ht="13.5" thickBot="1" x14ac:dyDescent="0.25">
      <c r="A18" s="527" t="s">
        <v>1379</v>
      </c>
      <c r="B18" s="1076">
        <v>8563586.3000000007</v>
      </c>
      <c r="C18" s="1062">
        <v>0</v>
      </c>
      <c r="D18" s="1062">
        <v>40364222</v>
      </c>
      <c r="E18" s="1062">
        <v>9468555.7400000002</v>
      </c>
      <c r="F18" s="1077">
        <v>0</v>
      </c>
      <c r="G18" s="1085">
        <v>6381784</v>
      </c>
      <c r="H18" s="1074">
        <v>36358272</v>
      </c>
      <c r="I18" s="1090">
        <v>17.38</v>
      </c>
      <c r="J18" s="1091">
        <v>13582331.529999999</v>
      </c>
      <c r="K18" s="526">
        <v>1259303.2</v>
      </c>
      <c r="L18" s="526">
        <v>6423.91</v>
      </c>
      <c r="M18" s="1074">
        <v>8353.69</v>
      </c>
      <c r="N18" s="1075">
        <v>880027.56</v>
      </c>
      <c r="O18" s="526"/>
    </row>
    <row r="19" spans="1:15" ht="13.5" thickBot="1" x14ac:dyDescent="0.25">
      <c r="A19" s="1063" t="s">
        <v>430</v>
      </c>
      <c r="B19" s="1078">
        <f>SUM(B20:B22)</f>
        <v>-8768250.8200000003</v>
      </c>
      <c r="C19" s="1064">
        <f t="shared" ref="C19" si="21">SUM(C20:C22)</f>
        <v>32231.64</v>
      </c>
      <c r="D19" s="1064">
        <f t="shared" ref="D19" si="22">SUM(D20:D22)</f>
        <v>-7833974</v>
      </c>
      <c r="E19" s="1064">
        <f t="shared" ref="E19" si="23">SUM(E20:E22)</f>
        <v>-36797023.960000001</v>
      </c>
      <c r="F19" s="1065">
        <f t="shared" ref="F19:H19" si="24">SUM(F20:F22)</f>
        <v>137578.29999999999</v>
      </c>
      <c r="G19" s="1086">
        <f t="shared" si="24"/>
        <v>-1031781</v>
      </c>
      <c r="H19" s="1078">
        <f t="shared" si="24"/>
        <v>-5171266</v>
      </c>
      <c r="I19" s="1065">
        <f>SUM(I20:I22)</f>
        <v>701869.24</v>
      </c>
      <c r="J19" s="1078">
        <f>SUM(J20:J22)</f>
        <v>-2126018.5699999998</v>
      </c>
      <c r="K19" s="1064">
        <f t="shared" ref="K19" si="25">SUM(K20:K22)</f>
        <v>678150.21</v>
      </c>
      <c r="L19" s="1064">
        <f t="shared" ref="L19" si="26">SUM(L20:L22)</f>
        <v>-274055.28999999998</v>
      </c>
      <c r="M19" s="1078">
        <f>SUM(M20:M22)</f>
        <v>-106594.53</v>
      </c>
      <c r="N19" s="1065">
        <f>SUM(N20:N22)</f>
        <v>-483234.21</v>
      </c>
      <c r="O19" s="526"/>
    </row>
    <row r="20" spans="1:15" x14ac:dyDescent="0.2">
      <c r="A20" s="217" t="s">
        <v>431</v>
      </c>
      <c r="B20" s="1071">
        <v>0</v>
      </c>
      <c r="C20" s="607">
        <v>30190.73</v>
      </c>
      <c r="D20" s="607">
        <v>0</v>
      </c>
      <c r="E20" s="607">
        <v>1096499.3700000001</v>
      </c>
      <c r="F20" s="1072">
        <v>0</v>
      </c>
      <c r="G20" s="1081">
        <v>23146192</v>
      </c>
      <c r="H20" s="1071">
        <v>0</v>
      </c>
      <c r="I20" s="1072">
        <v>0</v>
      </c>
      <c r="J20" s="1071">
        <v>-20177.59</v>
      </c>
      <c r="K20" s="607">
        <v>0</v>
      </c>
      <c r="L20" s="607">
        <v>-274055.28999999998</v>
      </c>
      <c r="M20" s="1071">
        <v>0</v>
      </c>
      <c r="N20" s="1072">
        <v>-483234.21</v>
      </c>
      <c r="O20" s="607"/>
    </row>
    <row r="21" spans="1:15" x14ac:dyDescent="0.2">
      <c r="A21" s="217" t="s">
        <v>1127</v>
      </c>
      <c r="B21" s="1071">
        <v>-8768250.8200000003</v>
      </c>
      <c r="C21" s="607">
        <v>0</v>
      </c>
      <c r="D21" s="607">
        <v>-7833974</v>
      </c>
      <c r="E21" s="607">
        <v>-36494507.640000001</v>
      </c>
      <c r="F21" s="1072">
        <v>0</v>
      </c>
      <c r="G21" s="1081">
        <v>-17813604</v>
      </c>
      <c r="H21" s="1071">
        <v>0</v>
      </c>
      <c r="I21" s="1072">
        <v>222381.12</v>
      </c>
      <c r="J21" s="1071">
        <v>-2077979.08</v>
      </c>
      <c r="K21" s="607">
        <v>678150.21</v>
      </c>
      <c r="L21" s="607">
        <v>0</v>
      </c>
      <c r="M21" s="1071">
        <v>0</v>
      </c>
      <c r="N21" s="1072">
        <v>0</v>
      </c>
      <c r="O21" s="607"/>
    </row>
    <row r="22" spans="1:15" x14ac:dyDescent="0.2">
      <c r="A22" s="217" t="s">
        <v>1128</v>
      </c>
      <c r="B22" s="1076">
        <v>0</v>
      </c>
      <c r="C22" s="1062">
        <v>2040.91</v>
      </c>
      <c r="D22" s="1062">
        <v>0</v>
      </c>
      <c r="E22" s="1062">
        <v>-1399015.69</v>
      </c>
      <c r="F22" s="1077">
        <v>137578.29999999999</v>
      </c>
      <c r="G22" s="1085">
        <v>-6364369</v>
      </c>
      <c r="H22" s="1071">
        <v>-5171266</v>
      </c>
      <c r="I22" s="1072">
        <v>479488.12</v>
      </c>
      <c r="J22" s="1071">
        <v>-27861.9</v>
      </c>
      <c r="K22" s="607">
        <v>0</v>
      </c>
      <c r="L22" s="607">
        <v>0</v>
      </c>
      <c r="M22" s="1071">
        <v>-106594.53</v>
      </c>
      <c r="N22" s="1072">
        <v>0</v>
      </c>
      <c r="O22" s="607"/>
    </row>
    <row r="23" spans="1:15" s="33" customFormat="1" x14ac:dyDescent="0.2">
      <c r="A23" s="218" t="s">
        <v>432</v>
      </c>
      <c r="B23" s="1053">
        <f t="shared" ref="B23:H23" si="27">B15+B19</f>
        <v>-204664.51999999955</v>
      </c>
      <c r="C23" s="372">
        <f t="shared" si="27"/>
        <v>32231.64</v>
      </c>
      <c r="D23" s="372">
        <f t="shared" si="27"/>
        <v>32530248</v>
      </c>
      <c r="E23" s="372">
        <f t="shared" si="27"/>
        <v>-27328468.219999999</v>
      </c>
      <c r="F23" s="1054">
        <f t="shared" si="27"/>
        <v>137578.29999999999</v>
      </c>
      <c r="G23" s="1083">
        <f t="shared" ref="G23" si="28">G15+G19</f>
        <v>5350003</v>
      </c>
      <c r="H23" s="1053">
        <f t="shared" si="27"/>
        <v>31187006</v>
      </c>
      <c r="I23" s="1054">
        <f t="shared" ref="I23:N23" si="29">I15+I19</f>
        <v>701886.62</v>
      </c>
      <c r="J23" s="1053">
        <f t="shared" si="29"/>
        <v>11456312.959999999</v>
      </c>
      <c r="K23" s="372">
        <f t="shared" si="29"/>
        <v>1937453.41</v>
      </c>
      <c r="L23" s="372">
        <f t="shared" si="29"/>
        <v>7290251.3799999999</v>
      </c>
      <c r="M23" s="1053">
        <f t="shared" si="29"/>
        <v>-78640.899999999994</v>
      </c>
      <c r="N23" s="1054">
        <f t="shared" si="29"/>
        <v>426023.71</v>
      </c>
      <c r="O23" s="372"/>
    </row>
    <row r="24" spans="1:15" s="33" customFormat="1" x14ac:dyDescent="0.2">
      <c r="A24" s="218" t="s">
        <v>433</v>
      </c>
      <c r="B24" s="1053">
        <f>B14+B23</f>
        <v>49833208.180000007</v>
      </c>
      <c r="C24" s="372">
        <f t="shared" ref="C24:H24" si="30">C14+C23</f>
        <v>965405.3</v>
      </c>
      <c r="D24" s="372">
        <f t="shared" si="30"/>
        <v>79183610</v>
      </c>
      <c r="E24" s="372">
        <f t="shared" si="30"/>
        <v>44924060.970000029</v>
      </c>
      <c r="F24" s="1054">
        <f t="shared" si="30"/>
        <v>-1427287.69</v>
      </c>
      <c r="G24" s="1083">
        <f t="shared" ref="G24" si="31">G14+G23</f>
        <v>41530321</v>
      </c>
      <c r="H24" s="1053">
        <f t="shared" si="30"/>
        <v>24888241</v>
      </c>
      <c r="I24" s="1054">
        <f t="shared" ref="I24:N24" si="32">I14+I23</f>
        <v>5746464.0300000012</v>
      </c>
      <c r="J24" s="1053">
        <f t="shared" si="32"/>
        <v>9851927.0699999984</v>
      </c>
      <c r="K24" s="372">
        <f t="shared" si="32"/>
        <v>2956648.4099999983</v>
      </c>
      <c r="L24" s="372">
        <f t="shared" si="32"/>
        <v>6666638.5599999996</v>
      </c>
      <c r="M24" s="1053">
        <f t="shared" si="32"/>
        <v>471800.44999999867</v>
      </c>
      <c r="N24" s="1054">
        <f t="shared" si="32"/>
        <v>-255563.56</v>
      </c>
      <c r="O24" s="372"/>
    </row>
    <row r="25" spans="1:15" x14ac:dyDescent="0.2">
      <c r="A25" s="217" t="s">
        <v>1129</v>
      </c>
      <c r="B25" s="1074">
        <v>0</v>
      </c>
      <c r="C25" s="526">
        <v>0</v>
      </c>
      <c r="D25" s="526">
        <v>0</v>
      </c>
      <c r="E25" s="526">
        <v>-356524.18</v>
      </c>
      <c r="F25" s="1075">
        <v>0</v>
      </c>
      <c r="G25" s="1084">
        <v>1217288</v>
      </c>
      <c r="H25" s="1074">
        <v>0</v>
      </c>
      <c r="I25" s="1090">
        <v>0</v>
      </c>
      <c r="J25" s="1091">
        <v>0</v>
      </c>
      <c r="K25" s="526">
        <v>0</v>
      </c>
      <c r="L25" s="526">
        <v>0</v>
      </c>
      <c r="M25" s="1076">
        <v>0</v>
      </c>
      <c r="N25" s="1077">
        <v>0</v>
      </c>
      <c r="O25" s="526"/>
    </row>
    <row r="26" spans="1:15" x14ac:dyDescent="0.2">
      <c r="A26" s="217" t="s">
        <v>1130</v>
      </c>
      <c r="B26" s="1074">
        <v>0</v>
      </c>
      <c r="C26" s="526">
        <v>0</v>
      </c>
      <c r="D26" s="526">
        <v>0</v>
      </c>
      <c r="E26" s="526">
        <v>0</v>
      </c>
      <c r="F26" s="1075">
        <v>-209.8</v>
      </c>
      <c r="G26" s="1084">
        <v>-689325</v>
      </c>
      <c r="H26" s="1074">
        <v>0</v>
      </c>
      <c r="I26" s="1090">
        <v>0</v>
      </c>
      <c r="J26" s="1091">
        <v>0</v>
      </c>
      <c r="K26" s="526">
        <v>0</v>
      </c>
      <c r="L26" s="526">
        <v>0</v>
      </c>
      <c r="M26" s="1076">
        <v>0</v>
      </c>
      <c r="N26" s="1077">
        <v>0</v>
      </c>
      <c r="O26" s="526"/>
    </row>
    <row r="27" spans="1:15" x14ac:dyDescent="0.2">
      <c r="A27" s="217" t="s">
        <v>1131</v>
      </c>
      <c r="B27" s="1074">
        <v>0</v>
      </c>
      <c r="C27" s="526">
        <v>0</v>
      </c>
      <c r="D27" s="526">
        <v>0</v>
      </c>
      <c r="E27" s="526">
        <v>0</v>
      </c>
      <c r="F27" s="1075">
        <v>0</v>
      </c>
      <c r="G27" s="1084">
        <v>0</v>
      </c>
      <c r="H27" s="1074">
        <v>0</v>
      </c>
      <c r="I27" s="1090">
        <v>0</v>
      </c>
      <c r="J27" s="1091">
        <v>0</v>
      </c>
      <c r="K27" s="526">
        <v>0</v>
      </c>
      <c r="L27" s="526">
        <v>1.21</v>
      </c>
      <c r="M27" s="1076">
        <v>0</v>
      </c>
      <c r="N27" s="1077">
        <v>0</v>
      </c>
      <c r="O27" s="526"/>
    </row>
    <row r="28" spans="1:15" ht="13.5" thickBot="1" x14ac:dyDescent="0.25">
      <c r="A28" s="217" t="s">
        <v>1132</v>
      </c>
      <c r="B28" s="1074">
        <v>0</v>
      </c>
      <c r="C28" s="526">
        <v>0</v>
      </c>
      <c r="D28" s="526">
        <v>0</v>
      </c>
      <c r="E28" s="526">
        <v>0</v>
      </c>
      <c r="F28" s="1075">
        <v>0</v>
      </c>
      <c r="G28" s="1084">
        <v>0</v>
      </c>
      <c r="H28" s="1074">
        <v>0</v>
      </c>
      <c r="I28" s="1090">
        <v>0</v>
      </c>
      <c r="J28" s="1091">
        <v>0</v>
      </c>
      <c r="K28" s="526">
        <v>0</v>
      </c>
      <c r="L28" s="526">
        <v>-4002.68</v>
      </c>
      <c r="M28" s="1076">
        <v>0</v>
      </c>
      <c r="N28" s="1077">
        <v>0</v>
      </c>
      <c r="O28" s="526"/>
    </row>
    <row r="29" spans="1:15" s="33" customFormat="1" ht="13.5" thickBot="1" x14ac:dyDescent="0.25">
      <c r="A29" s="1063" t="s">
        <v>1135</v>
      </c>
      <c r="B29" s="1079">
        <f>SUM(B24:B28)</f>
        <v>49833208.180000007</v>
      </c>
      <c r="C29" s="1066">
        <f t="shared" ref="C29" si="33">SUM(C24:C28)</f>
        <v>965405.3</v>
      </c>
      <c r="D29" s="1066">
        <f t="shared" ref="D29" si="34">SUM(D24:D28)</f>
        <v>79183610</v>
      </c>
      <c r="E29" s="1066">
        <f t="shared" ref="E29" si="35">SUM(E24:E28)</f>
        <v>44567536.790000029</v>
      </c>
      <c r="F29" s="1067">
        <f t="shared" ref="F29:G29" si="36">SUM(F24:F28)</f>
        <v>-1427497.49</v>
      </c>
      <c r="G29" s="1087">
        <f t="shared" si="36"/>
        <v>42058284</v>
      </c>
      <c r="H29" s="1079">
        <f t="shared" ref="H29" si="37">SUM(H24:H28)</f>
        <v>24888241</v>
      </c>
      <c r="I29" s="1067">
        <f>SUM(I24:I28)</f>
        <v>5746464.0300000012</v>
      </c>
      <c r="J29" s="1079">
        <f>SUM(J24:J28)</f>
        <v>9851927.0699999984</v>
      </c>
      <c r="K29" s="1066">
        <f t="shared" ref="K29" si="38">SUM(K24:K28)</f>
        <v>2956648.4099999983</v>
      </c>
      <c r="L29" s="1066">
        <f t="shared" ref="L29" si="39">SUM(L24:L28)</f>
        <v>6662637.0899999999</v>
      </c>
      <c r="M29" s="1079">
        <f>SUM(M24:M28)</f>
        <v>471800.44999999867</v>
      </c>
      <c r="N29" s="1067">
        <f>SUM(N24:N28)</f>
        <v>-255563.56</v>
      </c>
      <c r="O29" s="529"/>
    </row>
    <row r="30" spans="1:15" ht="13.5" thickBot="1" x14ac:dyDescent="0.25">
      <c r="A30" s="217" t="s">
        <v>1133</v>
      </c>
      <c r="B30" s="1074">
        <v>-21463831.010000002</v>
      </c>
      <c r="C30" s="526">
        <v>-235836.23</v>
      </c>
      <c r="D30" s="526">
        <v>-25428148</v>
      </c>
      <c r="E30" s="526">
        <v>-38397244.649999999</v>
      </c>
      <c r="F30" s="1075">
        <v>-17375.27</v>
      </c>
      <c r="G30" s="1084">
        <v>-13091233</v>
      </c>
      <c r="H30" s="1074">
        <v>-23482514</v>
      </c>
      <c r="I30" s="1090">
        <v>-624657.9</v>
      </c>
      <c r="J30" s="1091">
        <v>-4055733.71</v>
      </c>
      <c r="K30" s="526">
        <v>-822551.67</v>
      </c>
      <c r="L30" s="526">
        <v>-174621.32</v>
      </c>
      <c r="M30" s="1074">
        <v>-189314.23</v>
      </c>
      <c r="N30" s="1075">
        <v>-26359.200000000001</v>
      </c>
      <c r="O30" s="526"/>
    </row>
    <row r="31" spans="1:15" s="33" customFormat="1" ht="13.5" thickBot="1" x14ac:dyDescent="0.25">
      <c r="A31" s="1019" t="s">
        <v>434</v>
      </c>
      <c r="B31" s="1079">
        <f>B29+B30</f>
        <v>28369377.170000006</v>
      </c>
      <c r="C31" s="1066">
        <f t="shared" ref="C31:H31" si="40">C29+C30</f>
        <v>729569.07000000007</v>
      </c>
      <c r="D31" s="1066">
        <f t="shared" si="40"/>
        <v>53755462</v>
      </c>
      <c r="E31" s="1066">
        <f t="shared" si="40"/>
        <v>6170292.1400000304</v>
      </c>
      <c r="F31" s="1067">
        <f t="shared" si="40"/>
        <v>-1444872.76</v>
      </c>
      <c r="G31" s="1087">
        <f t="shared" si="40"/>
        <v>28967051</v>
      </c>
      <c r="H31" s="1079">
        <f t="shared" si="40"/>
        <v>1405727</v>
      </c>
      <c r="I31" s="1067">
        <f t="shared" ref="I31:N31" si="41">I29+I30</f>
        <v>5121806.1300000008</v>
      </c>
      <c r="J31" s="1079">
        <f t="shared" si="41"/>
        <v>5796193.3599999985</v>
      </c>
      <c r="K31" s="1066">
        <f t="shared" si="41"/>
        <v>2134096.7399999984</v>
      </c>
      <c r="L31" s="1066">
        <f t="shared" si="41"/>
        <v>6488015.7699999996</v>
      </c>
      <c r="M31" s="1079">
        <f t="shared" si="41"/>
        <v>282486.21999999869</v>
      </c>
      <c r="N31" s="1067">
        <f t="shared" si="41"/>
        <v>-281922.76</v>
      </c>
      <c r="O31" s="529"/>
    </row>
    <row r="32" spans="1:15" ht="13.5" thickBot="1" x14ac:dyDescent="0.25">
      <c r="A32" s="217" t="s">
        <v>1134</v>
      </c>
      <c r="B32" s="1074">
        <v>0</v>
      </c>
      <c r="C32" s="526">
        <v>0</v>
      </c>
      <c r="D32" s="526">
        <v>-14257185</v>
      </c>
      <c r="E32" s="526">
        <v>0</v>
      </c>
      <c r="F32" s="1075">
        <v>0</v>
      </c>
      <c r="G32" s="1084">
        <v>-14080837</v>
      </c>
      <c r="H32" s="1074">
        <v>0</v>
      </c>
      <c r="I32" s="1075">
        <v>0</v>
      </c>
      <c r="J32" s="1074">
        <v>0</v>
      </c>
      <c r="K32" s="526">
        <v>-489730.38</v>
      </c>
      <c r="L32" s="526">
        <v>0</v>
      </c>
      <c r="M32" s="1074">
        <v>0</v>
      </c>
      <c r="N32" s="1075">
        <v>0</v>
      </c>
      <c r="O32" s="526"/>
    </row>
    <row r="33" spans="1:22" s="33" customFormat="1" ht="13.5" thickBot="1" x14ac:dyDescent="0.25">
      <c r="A33" s="1012" t="s">
        <v>435</v>
      </c>
      <c r="B33" s="1052">
        <f>B32+B31</f>
        <v>28369377.170000006</v>
      </c>
      <c r="C33" s="1041">
        <f t="shared" ref="C33:H33" si="42">C32+C31</f>
        <v>729569.07000000007</v>
      </c>
      <c r="D33" s="1041">
        <f t="shared" si="42"/>
        <v>39498277</v>
      </c>
      <c r="E33" s="1041">
        <f t="shared" si="42"/>
        <v>6170292.1400000304</v>
      </c>
      <c r="F33" s="1042">
        <f t="shared" si="42"/>
        <v>-1444872.76</v>
      </c>
      <c r="G33" s="1088">
        <f t="shared" si="42"/>
        <v>14886214</v>
      </c>
      <c r="H33" s="1052">
        <f t="shared" si="42"/>
        <v>1405727</v>
      </c>
      <c r="I33" s="1042">
        <f t="shared" ref="I33:N33" si="43">I32+I31</f>
        <v>5121806.1300000008</v>
      </c>
      <c r="J33" s="1052">
        <f t="shared" si="43"/>
        <v>5796193.3599999985</v>
      </c>
      <c r="K33" s="1041">
        <f t="shared" si="43"/>
        <v>1644366.3599999985</v>
      </c>
      <c r="L33" s="1041">
        <f t="shared" si="43"/>
        <v>6488015.7699999996</v>
      </c>
      <c r="M33" s="1052">
        <f t="shared" si="43"/>
        <v>282486.21999999869</v>
      </c>
      <c r="N33" s="1042">
        <f t="shared" si="43"/>
        <v>-281922.76</v>
      </c>
      <c r="O33" s="84"/>
    </row>
    <row r="34" spans="1:22" ht="1.5" customHeight="1" x14ac:dyDescent="0.2">
      <c r="A34" s="1660"/>
      <c r="B34" s="1646"/>
      <c r="C34" s="1646"/>
      <c r="D34" s="1646"/>
      <c r="E34" s="1646"/>
      <c r="F34" s="1646"/>
      <c r="G34" s="1646"/>
      <c r="H34" s="1646"/>
      <c r="I34" s="1661"/>
      <c r="J34" s="1661"/>
      <c r="K34" s="1661"/>
      <c r="L34" s="1662"/>
      <c r="M34" s="418"/>
    </row>
    <row r="35" spans="1:22" x14ac:dyDescent="0.2">
      <c r="A35" s="24" t="s">
        <v>1035</v>
      </c>
      <c r="B35" s="44"/>
      <c r="C35" s="44"/>
      <c r="D35" s="44"/>
      <c r="E35" s="44"/>
      <c r="F35" s="20"/>
      <c r="G35" s="20"/>
      <c r="H35" s="20"/>
      <c r="I35" s="20"/>
      <c r="J35" s="20"/>
      <c r="K35" s="25"/>
      <c r="M35" s="24"/>
    </row>
    <row r="36" spans="1:22" x14ac:dyDescent="0.2">
      <c r="B36" s="587"/>
      <c r="C36" s="587"/>
      <c r="D36" s="587"/>
      <c r="E36" s="587"/>
      <c r="F36" s="587"/>
      <c r="H36" s="909"/>
      <c r="I36" s="909"/>
      <c r="J36" s="587"/>
      <c r="K36" s="587"/>
      <c r="L36" s="587"/>
      <c r="M36" s="587"/>
      <c r="N36" s="587"/>
      <c r="O36" s="587"/>
      <c r="P36" s="587"/>
      <c r="Q36" s="587"/>
      <c r="R36" s="587"/>
    </row>
    <row r="37" spans="1:22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587"/>
      <c r="P37" s="587"/>
      <c r="Q37" s="587"/>
      <c r="R37" s="587"/>
    </row>
    <row r="38" spans="1:22" x14ac:dyDescent="0.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22" ht="28.5" customHeight="1" x14ac:dyDescent="0.2">
      <c r="A39" s="1656" t="s">
        <v>997</v>
      </c>
      <c r="B39" s="1656"/>
      <c r="C39" s="1656"/>
      <c r="D39" s="1656"/>
      <c r="E39" s="1656"/>
      <c r="F39" s="1656"/>
      <c r="G39" s="1656"/>
      <c r="H39" s="1656"/>
      <c r="I39" s="1656"/>
      <c r="J39" s="1656"/>
      <c r="K39" s="1656"/>
      <c r="L39" s="909"/>
      <c r="M39" s="50"/>
      <c r="N39" s="229"/>
    </row>
    <row r="40" spans="1:22" ht="15.75" x14ac:dyDescent="0.25">
      <c r="A40" s="1657" t="s">
        <v>1810</v>
      </c>
      <c r="B40" s="1657"/>
      <c r="C40" s="1657"/>
      <c r="D40" s="1657"/>
      <c r="E40" s="1657"/>
      <c r="F40" s="1657"/>
      <c r="G40" s="1657"/>
      <c r="H40" s="1657"/>
      <c r="I40" s="1657"/>
      <c r="J40" s="1657"/>
      <c r="K40" s="1657"/>
      <c r="L40" s="909"/>
      <c r="M40" s="50"/>
      <c r="N40" s="230"/>
    </row>
    <row r="41" spans="1:22" ht="15.75" x14ac:dyDescent="0.25">
      <c r="A41" s="1635" t="s">
        <v>813</v>
      </c>
      <c r="B41" s="1635"/>
      <c r="C41" s="1635"/>
      <c r="D41" s="1635"/>
      <c r="E41" s="1635"/>
      <c r="F41" s="1635"/>
      <c r="G41" s="1635"/>
      <c r="H41" s="1635"/>
      <c r="I41" s="1635"/>
      <c r="J41" s="1635"/>
      <c r="K41" s="1635"/>
      <c r="L41" s="909"/>
      <c r="M41" s="50"/>
      <c r="N41" s="231"/>
    </row>
    <row r="42" spans="1:22" ht="3" customHeight="1" thickBot="1" x14ac:dyDescent="0.25">
      <c r="A42" s="43"/>
      <c r="B42" s="20"/>
      <c r="C42" s="20"/>
      <c r="D42" s="20"/>
      <c r="E42" s="20"/>
      <c r="F42" s="21"/>
      <c r="G42" s="21"/>
      <c r="H42" s="21"/>
      <c r="I42" s="20"/>
      <c r="J42" s="20"/>
      <c r="K42" s="20"/>
      <c r="L42" s="909"/>
      <c r="M42" s="21"/>
    </row>
    <row r="43" spans="1:22" ht="34.5" customHeight="1" thickBot="1" x14ac:dyDescent="0.3">
      <c r="A43" s="1658" t="s">
        <v>436</v>
      </c>
      <c r="B43" s="1649" t="s">
        <v>785</v>
      </c>
      <c r="C43" s="1651"/>
      <c r="D43" s="1650"/>
      <c r="E43" s="1089" t="s">
        <v>786</v>
      </c>
      <c r="F43" s="1653" t="s">
        <v>784</v>
      </c>
      <c r="G43" s="1654"/>
      <c r="H43" s="1654"/>
      <c r="I43" s="1654"/>
      <c r="J43" s="1654"/>
      <c r="K43" s="1655"/>
      <c r="L43" s="909"/>
      <c r="M43" s="587"/>
    </row>
    <row r="44" spans="1:22" ht="34.5" customHeight="1" thickBot="1" x14ac:dyDescent="0.3">
      <c r="A44" s="1659"/>
      <c r="B44" s="1092" t="s">
        <v>44</v>
      </c>
      <c r="C44" s="1093" t="s">
        <v>811</v>
      </c>
      <c r="D44" s="912" t="s">
        <v>45</v>
      </c>
      <c r="E44" s="1089" t="s">
        <v>91</v>
      </c>
      <c r="F44" s="910" t="s">
        <v>42</v>
      </c>
      <c r="G44" s="911" t="s">
        <v>38</v>
      </c>
      <c r="H44" s="911" t="s">
        <v>43</v>
      </c>
      <c r="I44" s="911" t="s">
        <v>161</v>
      </c>
      <c r="J44" s="911" t="s">
        <v>369</v>
      </c>
      <c r="K44" s="912" t="s">
        <v>46</v>
      </c>
    </row>
    <row r="45" spans="1:22" x14ac:dyDescent="0.2">
      <c r="A45" s="216" t="s">
        <v>424</v>
      </c>
      <c r="B45" s="1094">
        <v>945753888</v>
      </c>
      <c r="C45" s="1095">
        <v>65744352.770000003</v>
      </c>
      <c r="D45" s="1095">
        <v>409418384</v>
      </c>
      <c r="E45" s="1104">
        <v>66635768.219999999</v>
      </c>
      <c r="F45" s="1094">
        <v>314806202.14999998</v>
      </c>
      <c r="G45" s="1095">
        <v>3346226845</v>
      </c>
      <c r="H45" s="1095">
        <v>95427243.019999996</v>
      </c>
      <c r="I45" s="1095">
        <v>3022236563</v>
      </c>
      <c r="J45" s="1095">
        <v>317935384</v>
      </c>
      <c r="K45" s="1096">
        <v>1101234269</v>
      </c>
      <c r="O45" s="50"/>
      <c r="P45" s="50"/>
      <c r="Q45" s="50"/>
      <c r="R45" s="50"/>
      <c r="S45" s="50"/>
      <c r="T45" s="50"/>
      <c r="U45" s="50"/>
      <c r="V45" s="50"/>
    </row>
    <row r="46" spans="1:22" ht="13.5" thickBot="1" x14ac:dyDescent="0.25">
      <c r="A46" s="217" t="s">
        <v>425</v>
      </c>
      <c r="B46" s="1097">
        <v>-1149374171</v>
      </c>
      <c r="C46" s="476">
        <v>-21874217.09</v>
      </c>
      <c r="D46" s="476">
        <v>-53429470</v>
      </c>
      <c r="E46" s="1105">
        <v>-42540830.340000004</v>
      </c>
      <c r="F46" s="1097">
        <v>-220690971.41999999</v>
      </c>
      <c r="G46" s="476">
        <v>-1008050875</v>
      </c>
      <c r="H46" s="476">
        <v>-97654910.730000004</v>
      </c>
      <c r="I46" s="476">
        <v>-722335200</v>
      </c>
      <c r="J46" s="476">
        <v>-142785863</v>
      </c>
      <c r="K46" s="1098">
        <v>-805385352</v>
      </c>
      <c r="O46" s="50"/>
      <c r="P46" s="50"/>
      <c r="Q46" s="50"/>
      <c r="R46" s="50"/>
      <c r="S46" s="50"/>
      <c r="T46" s="50"/>
      <c r="U46" s="50"/>
      <c r="V46" s="50"/>
    </row>
    <row r="47" spans="1:22" s="33" customFormat="1" ht="13.5" thickBot="1" x14ac:dyDescent="0.25">
      <c r="A47" s="1019" t="s">
        <v>426</v>
      </c>
      <c r="B47" s="1113">
        <f t="shared" ref="B47" si="44">B45+B46</f>
        <v>-203620283</v>
      </c>
      <c r="C47" s="1114">
        <f t="shared" ref="C47" si="45">C45+C46</f>
        <v>43870135.680000007</v>
      </c>
      <c r="D47" s="1114">
        <f t="shared" ref="D47" si="46">D45+D46</f>
        <v>355988914</v>
      </c>
      <c r="E47" s="1115">
        <f t="shared" ref="E47" si="47">E45+E46</f>
        <v>24094937.879999995</v>
      </c>
      <c r="F47" s="1113">
        <f t="shared" ref="F47" si="48">F45+F46</f>
        <v>94115230.729999989</v>
      </c>
      <c r="G47" s="1114">
        <f t="shared" ref="G47" si="49">G45+G46</f>
        <v>2338175970</v>
      </c>
      <c r="H47" s="1114">
        <f t="shared" ref="H47" si="50">H45+H46</f>
        <v>-2227667.7100000083</v>
      </c>
      <c r="I47" s="1114">
        <f t="shared" ref="I47" si="51">I45+I46</f>
        <v>2299901363</v>
      </c>
      <c r="J47" s="1114">
        <f t="shared" ref="J47" si="52">J45+J46</f>
        <v>175149521</v>
      </c>
      <c r="K47" s="1116">
        <f t="shared" ref="K47" si="53">K45+K46</f>
        <v>295848917</v>
      </c>
      <c r="O47" s="204"/>
      <c r="P47" s="204"/>
      <c r="Q47" s="204"/>
      <c r="R47" s="204"/>
      <c r="S47" s="204"/>
      <c r="T47" s="204"/>
      <c r="U47" s="204"/>
      <c r="V47" s="204"/>
    </row>
    <row r="48" spans="1:22" x14ac:dyDescent="0.2">
      <c r="A48" s="217" t="s">
        <v>427</v>
      </c>
      <c r="B48" s="1101">
        <f t="shared" ref="B48" si="54">B49+B50</f>
        <v>-151462470</v>
      </c>
      <c r="C48" s="468">
        <f t="shared" ref="C48" si="55">C49+C50</f>
        <v>-54286347.160000004</v>
      </c>
      <c r="D48" s="468">
        <f t="shared" ref="D48" si="56">D49+D50</f>
        <v>-244760251</v>
      </c>
      <c r="E48" s="1107">
        <f t="shared" ref="E48" si="57">E49+E50</f>
        <v>-31028654.859999999</v>
      </c>
      <c r="F48" s="1101">
        <f t="shared" ref="F48" si="58">F49+F50</f>
        <v>-64759887.729999997</v>
      </c>
      <c r="G48" s="468">
        <f t="shared" ref="G48" si="59">G49+G50</f>
        <v>-1576878654</v>
      </c>
      <c r="H48" s="468">
        <f t="shared" ref="H48" si="60">H49+H50</f>
        <v>0</v>
      </c>
      <c r="I48" s="468">
        <f t="shared" ref="I48" si="61">I49+I50</f>
        <v>-2086486735</v>
      </c>
      <c r="J48" s="468">
        <f t="shared" ref="J48" si="62">J49+J50</f>
        <v>-10196675</v>
      </c>
      <c r="K48" s="943">
        <f t="shared" ref="K48" si="63">K49+K50</f>
        <v>0</v>
      </c>
      <c r="O48" s="50"/>
      <c r="P48" s="50"/>
      <c r="Q48" s="50"/>
      <c r="R48" s="50"/>
      <c r="S48" s="50"/>
      <c r="T48" s="50"/>
      <c r="U48" s="50"/>
      <c r="V48" s="50"/>
    </row>
    <row r="49" spans="1:22" x14ac:dyDescent="0.2">
      <c r="A49" s="217" t="s">
        <v>1125</v>
      </c>
      <c r="B49" s="1097">
        <v>-151462470</v>
      </c>
      <c r="C49" s="476">
        <v>-42400856.850000001</v>
      </c>
      <c r="D49" s="476">
        <v>-244760251</v>
      </c>
      <c r="E49" s="1105">
        <v>-26151939.34</v>
      </c>
      <c r="F49" s="1097">
        <v>-64759887.729999997</v>
      </c>
      <c r="G49" s="476">
        <v>-1414998428</v>
      </c>
      <c r="H49" s="476">
        <v>0</v>
      </c>
      <c r="I49" s="476">
        <v>-428602875</v>
      </c>
      <c r="J49" s="476">
        <v>-10196675</v>
      </c>
      <c r="K49" s="1098">
        <v>0</v>
      </c>
      <c r="O49" s="50"/>
      <c r="P49" s="50"/>
      <c r="Q49" s="50"/>
      <c r="R49" s="50"/>
      <c r="S49" s="50"/>
      <c r="T49" s="50"/>
      <c r="U49" s="50"/>
      <c r="V49" s="50"/>
    </row>
    <row r="50" spans="1:22" ht="13.5" thickBot="1" x14ac:dyDescent="0.25">
      <c r="A50" s="217" t="s">
        <v>1126</v>
      </c>
      <c r="B50" s="1097">
        <v>0</v>
      </c>
      <c r="C50" s="476">
        <v>-11885490.310000001</v>
      </c>
      <c r="D50" s="476">
        <v>0</v>
      </c>
      <c r="E50" s="1105">
        <v>-4876715.5199999996</v>
      </c>
      <c r="F50" s="1097">
        <v>0</v>
      </c>
      <c r="G50" s="476">
        <v>-161880226</v>
      </c>
      <c r="H50" s="476">
        <v>0</v>
      </c>
      <c r="I50" s="476">
        <v>-1657883860</v>
      </c>
      <c r="J50" s="476">
        <v>0</v>
      </c>
      <c r="K50" s="1098">
        <v>0</v>
      </c>
      <c r="O50" s="50"/>
      <c r="P50" s="50"/>
      <c r="Q50" s="50"/>
      <c r="R50" s="50"/>
      <c r="S50" s="50"/>
      <c r="T50" s="50"/>
      <c r="U50" s="50"/>
      <c r="V50" s="50"/>
    </row>
    <row r="51" spans="1:22" s="33" customFormat="1" ht="13.5" thickBot="1" x14ac:dyDescent="0.25">
      <c r="A51" s="1019" t="s">
        <v>428</v>
      </c>
      <c r="B51" s="1113">
        <f t="shared" ref="B51:F51" si="64">B47+B48</f>
        <v>-355082753</v>
      </c>
      <c r="C51" s="1114">
        <f t="shared" si="64"/>
        <v>-10416211.479999997</v>
      </c>
      <c r="D51" s="1114">
        <f t="shared" si="64"/>
        <v>111228663</v>
      </c>
      <c r="E51" s="1115">
        <f t="shared" si="64"/>
        <v>-6933716.9800000042</v>
      </c>
      <c r="F51" s="1113">
        <f t="shared" si="64"/>
        <v>29355342.999999993</v>
      </c>
      <c r="G51" s="1114">
        <f>G47+G48</f>
        <v>761297316</v>
      </c>
      <c r="H51" s="1114">
        <f>H47+H48</f>
        <v>-2227667.7100000083</v>
      </c>
      <c r="I51" s="1114">
        <f>I47+I48</f>
        <v>213414628</v>
      </c>
      <c r="J51" s="1114">
        <f>J47+J48</f>
        <v>164952846</v>
      </c>
      <c r="K51" s="1116">
        <f>K47+K48</f>
        <v>295848917</v>
      </c>
      <c r="O51" s="204"/>
      <c r="P51" s="204"/>
      <c r="Q51" s="204"/>
      <c r="R51" s="204"/>
      <c r="S51" s="204"/>
      <c r="T51" s="204"/>
      <c r="U51" s="204"/>
      <c r="V51" s="204"/>
    </row>
    <row r="52" spans="1:22" x14ac:dyDescent="0.2">
      <c r="A52" s="217" t="s">
        <v>429</v>
      </c>
      <c r="B52" s="1101">
        <f t="shared" ref="B52:F52" si="65">SUM(B53:B55)</f>
        <v>43806124</v>
      </c>
      <c r="C52" s="468">
        <f t="shared" si="65"/>
        <v>609667.81000000006</v>
      </c>
      <c r="D52" s="468">
        <f t="shared" si="65"/>
        <v>39266920</v>
      </c>
      <c r="E52" s="1107">
        <f t="shared" si="65"/>
        <v>633839.48</v>
      </c>
      <c r="F52" s="1101">
        <f t="shared" si="65"/>
        <v>2957308.81</v>
      </c>
      <c r="G52" s="468">
        <f>SUM(G53:G55)</f>
        <v>41961601</v>
      </c>
      <c r="H52" s="468">
        <f>SUM(H53:H55)</f>
        <v>822278.7</v>
      </c>
      <c r="I52" s="468">
        <f>SUM(I53:I55)</f>
        <v>-983073</v>
      </c>
      <c r="J52" s="468">
        <f>SUM(J53:J55)</f>
        <v>-92904</v>
      </c>
      <c r="K52" s="943">
        <f>SUM(K53:K55)</f>
        <v>295447958</v>
      </c>
      <c r="O52" s="50"/>
      <c r="P52" s="50"/>
      <c r="Q52" s="50"/>
      <c r="R52" s="50"/>
      <c r="S52" s="50"/>
      <c r="T52" s="50"/>
      <c r="U52" s="50"/>
      <c r="V52" s="50"/>
    </row>
    <row r="53" spans="1:22" x14ac:dyDescent="0.2">
      <c r="A53" s="527" t="s">
        <v>1377</v>
      </c>
      <c r="B53" s="1097">
        <v>42264506</v>
      </c>
      <c r="C53" s="476">
        <v>0</v>
      </c>
      <c r="D53" s="476">
        <v>0</v>
      </c>
      <c r="E53" s="1105">
        <v>0</v>
      </c>
      <c r="F53" s="1097">
        <v>0</v>
      </c>
      <c r="G53" s="476">
        <v>0</v>
      </c>
      <c r="H53" s="476">
        <v>339.47</v>
      </c>
      <c r="I53" s="476">
        <v>-983073</v>
      </c>
      <c r="J53" s="476">
        <v>0</v>
      </c>
      <c r="K53" s="1098">
        <v>0</v>
      </c>
      <c r="O53" s="50"/>
      <c r="P53" s="50"/>
      <c r="Q53" s="50"/>
      <c r="R53" s="50"/>
      <c r="S53" s="50"/>
      <c r="T53" s="50"/>
      <c r="U53" s="50"/>
      <c r="V53" s="50"/>
    </row>
    <row r="54" spans="1:22" s="417" customFormat="1" x14ac:dyDescent="0.2">
      <c r="A54" s="527" t="s">
        <v>1378</v>
      </c>
      <c r="B54" s="1097">
        <v>0</v>
      </c>
      <c r="C54" s="476">
        <v>0</v>
      </c>
      <c r="D54" s="476">
        <v>0</v>
      </c>
      <c r="E54" s="1105">
        <v>0</v>
      </c>
      <c r="F54" s="1097">
        <v>0</v>
      </c>
      <c r="G54" s="476">
        <v>0</v>
      </c>
      <c r="H54" s="476">
        <v>0</v>
      </c>
      <c r="I54" s="476">
        <v>0</v>
      </c>
      <c r="J54" s="476">
        <v>0</v>
      </c>
      <c r="K54" s="1098">
        <v>0</v>
      </c>
      <c r="O54" s="50"/>
      <c r="P54" s="50"/>
      <c r="Q54" s="50"/>
      <c r="R54" s="50"/>
      <c r="S54" s="50"/>
      <c r="T54" s="50"/>
      <c r="U54" s="50"/>
      <c r="V54" s="50"/>
    </row>
    <row r="55" spans="1:22" ht="13.5" thickBot="1" x14ac:dyDescent="0.25">
      <c r="A55" s="527" t="s">
        <v>1379</v>
      </c>
      <c r="B55" s="1097">
        <v>1541618</v>
      </c>
      <c r="C55" s="476">
        <v>609667.81000000006</v>
      </c>
      <c r="D55" s="476">
        <v>39266920</v>
      </c>
      <c r="E55" s="1105">
        <v>633839.48</v>
      </c>
      <c r="F55" s="1097">
        <v>2957308.81</v>
      </c>
      <c r="G55" s="476">
        <v>41961601</v>
      </c>
      <c r="H55" s="476">
        <v>821939.23</v>
      </c>
      <c r="I55" s="476">
        <v>0</v>
      </c>
      <c r="J55" s="476">
        <v>-92904</v>
      </c>
      <c r="K55" s="1098">
        <v>295447958</v>
      </c>
      <c r="O55" s="50"/>
      <c r="P55" s="50"/>
      <c r="Q55" s="50"/>
      <c r="R55" s="50"/>
      <c r="S55" s="50"/>
      <c r="T55" s="50"/>
      <c r="U55" s="50"/>
      <c r="V55" s="50"/>
    </row>
    <row r="56" spans="1:22" ht="13.5" thickBot="1" x14ac:dyDescent="0.25">
      <c r="A56" s="1019" t="s">
        <v>430</v>
      </c>
      <c r="B56" s="1117">
        <f>SUM(B57:B59)</f>
        <v>-34739322</v>
      </c>
      <c r="C56" s="1118">
        <f t="shared" ref="C56" si="66">SUM(C57:C59)</f>
        <v>-243287.43000000005</v>
      </c>
      <c r="D56" s="1118">
        <f t="shared" ref="D56" si="67">SUM(D57:D59)</f>
        <v>-99761384</v>
      </c>
      <c r="E56" s="1119">
        <f t="shared" ref="E56" si="68">SUM(E57:E59)</f>
        <v>88931.639999999898</v>
      </c>
      <c r="F56" s="1117">
        <f t="shared" ref="F56" si="69">SUM(F57:F59)</f>
        <v>7297028.6899999995</v>
      </c>
      <c r="G56" s="1118">
        <f t="shared" ref="G56" si="70">SUM(G57:G59)</f>
        <v>10111543</v>
      </c>
      <c r="H56" s="1118">
        <f t="shared" ref="H56" si="71">SUM(H57:H59)</f>
        <v>-192025.80999999997</v>
      </c>
      <c r="I56" s="1118">
        <f t="shared" ref="I56" si="72">SUM(I57:I59)</f>
        <v>34762518</v>
      </c>
      <c r="J56" s="1118">
        <f t="shared" ref="J56" si="73">SUM(J57:J59)</f>
        <v>30439260</v>
      </c>
      <c r="K56" s="1120">
        <f t="shared" ref="K56" si="74">SUM(K57:K59)</f>
        <v>44069115</v>
      </c>
      <c r="O56" s="50"/>
      <c r="P56" s="50"/>
      <c r="Q56" s="50"/>
      <c r="R56" s="50"/>
      <c r="S56" s="50"/>
      <c r="T56" s="50"/>
      <c r="U56" s="50"/>
      <c r="V56" s="50"/>
    </row>
    <row r="57" spans="1:22" x14ac:dyDescent="0.2">
      <c r="A57" s="217" t="s">
        <v>431</v>
      </c>
      <c r="B57" s="1097">
        <v>-34739322</v>
      </c>
      <c r="C57" s="476">
        <v>0</v>
      </c>
      <c r="D57" s="476">
        <v>0</v>
      </c>
      <c r="E57" s="1105">
        <v>0</v>
      </c>
      <c r="F57" s="1097">
        <v>7798742.0899999999</v>
      </c>
      <c r="G57" s="476">
        <v>1821500</v>
      </c>
      <c r="H57" s="476">
        <v>0</v>
      </c>
      <c r="I57" s="476">
        <v>44346938</v>
      </c>
      <c r="J57" s="476">
        <v>0</v>
      </c>
      <c r="K57" s="1098">
        <v>-27192762</v>
      </c>
      <c r="O57" s="50"/>
      <c r="P57" s="50"/>
      <c r="Q57" s="50"/>
      <c r="R57" s="50"/>
      <c r="S57" s="50"/>
      <c r="T57" s="50"/>
      <c r="U57" s="50"/>
      <c r="V57" s="50"/>
    </row>
    <row r="58" spans="1:22" x14ac:dyDescent="0.2">
      <c r="A58" s="217" t="s">
        <v>1127</v>
      </c>
      <c r="B58" s="1097">
        <v>0</v>
      </c>
      <c r="C58" s="476">
        <v>-844351.56</v>
      </c>
      <c r="D58" s="476">
        <v>-99761384</v>
      </c>
      <c r="E58" s="1105">
        <v>-1725282.06</v>
      </c>
      <c r="F58" s="1097">
        <v>-499419.92</v>
      </c>
      <c r="G58" s="476">
        <v>8290043</v>
      </c>
      <c r="H58" s="476">
        <v>-383688.73</v>
      </c>
      <c r="I58" s="476">
        <v>-7528582</v>
      </c>
      <c r="J58" s="476">
        <v>0</v>
      </c>
      <c r="K58" s="1098">
        <v>53192145</v>
      </c>
      <c r="O58" s="50"/>
      <c r="P58" s="50"/>
      <c r="Q58" s="50"/>
      <c r="R58" s="50"/>
      <c r="S58" s="50"/>
      <c r="T58" s="50"/>
      <c r="U58" s="50"/>
      <c r="V58" s="50"/>
    </row>
    <row r="59" spans="1:22" x14ac:dyDescent="0.2">
      <c r="A59" s="217" t="s">
        <v>1128</v>
      </c>
      <c r="B59" s="1097">
        <v>0</v>
      </c>
      <c r="C59" s="476">
        <v>601064.13</v>
      </c>
      <c r="D59" s="476">
        <v>0</v>
      </c>
      <c r="E59" s="1105">
        <v>1814213.7</v>
      </c>
      <c r="F59" s="1097">
        <v>-2293.48</v>
      </c>
      <c r="G59" s="476">
        <v>0</v>
      </c>
      <c r="H59" s="476">
        <v>191662.92</v>
      </c>
      <c r="I59" s="476">
        <v>-2055838</v>
      </c>
      <c r="J59" s="476">
        <v>30439260</v>
      </c>
      <c r="K59" s="1098">
        <v>18069732</v>
      </c>
      <c r="O59" s="50"/>
      <c r="P59" s="50"/>
      <c r="Q59" s="50"/>
      <c r="R59" s="50"/>
      <c r="S59" s="50"/>
      <c r="T59" s="50"/>
      <c r="U59" s="50"/>
      <c r="V59" s="50"/>
    </row>
    <row r="60" spans="1:22" s="33" customFormat="1" x14ac:dyDescent="0.2">
      <c r="A60" s="218" t="s">
        <v>432</v>
      </c>
      <c r="B60" s="1099">
        <f t="shared" ref="B60:F60" si="75">B52+B56</f>
        <v>9066802</v>
      </c>
      <c r="C60" s="473">
        <f t="shared" si="75"/>
        <v>366380.38</v>
      </c>
      <c r="D60" s="473">
        <f t="shared" si="75"/>
        <v>-60494464</v>
      </c>
      <c r="E60" s="1106">
        <f t="shared" si="75"/>
        <v>722771.11999999988</v>
      </c>
      <c r="F60" s="1099">
        <f t="shared" si="75"/>
        <v>10254337.5</v>
      </c>
      <c r="G60" s="473">
        <f>G52+G56</f>
        <v>52073144</v>
      </c>
      <c r="H60" s="473">
        <f>H52+H56</f>
        <v>630252.89</v>
      </c>
      <c r="I60" s="473">
        <f>I52+I56</f>
        <v>33779445</v>
      </c>
      <c r="J60" s="473">
        <f>J52+J56</f>
        <v>30346356</v>
      </c>
      <c r="K60" s="1100">
        <f>K52+K56</f>
        <v>339517073</v>
      </c>
      <c r="O60" s="204"/>
      <c r="P60" s="204"/>
      <c r="Q60" s="204"/>
      <c r="R60" s="204"/>
      <c r="S60" s="204"/>
      <c r="T60" s="204"/>
      <c r="U60" s="204"/>
      <c r="V60" s="204"/>
    </row>
    <row r="61" spans="1:22" x14ac:dyDescent="0.2">
      <c r="A61" s="218" t="s">
        <v>433</v>
      </c>
      <c r="B61" s="1102">
        <f t="shared" ref="B61:F61" si="76">B51+B60</f>
        <v>-346015951</v>
      </c>
      <c r="C61" s="474">
        <f t="shared" si="76"/>
        <v>-10049831.099999996</v>
      </c>
      <c r="D61" s="474">
        <f t="shared" si="76"/>
        <v>50734199</v>
      </c>
      <c r="E61" s="1108">
        <f t="shared" si="76"/>
        <v>-6210945.8600000041</v>
      </c>
      <c r="F61" s="1102">
        <f t="shared" si="76"/>
        <v>39609680.499999993</v>
      </c>
      <c r="G61" s="474">
        <f>G51+G60</f>
        <v>813370460</v>
      </c>
      <c r="H61" s="474">
        <f>H51+H60</f>
        <v>-1597414.8200000082</v>
      </c>
      <c r="I61" s="474">
        <f>I51+I60</f>
        <v>247194073</v>
      </c>
      <c r="J61" s="474">
        <f>J51+J60</f>
        <v>195299202</v>
      </c>
      <c r="K61" s="1103">
        <f>K51+K60</f>
        <v>635365990</v>
      </c>
      <c r="O61" s="50"/>
      <c r="P61" s="50"/>
      <c r="Q61" s="50"/>
      <c r="R61" s="50"/>
      <c r="S61" s="50"/>
      <c r="T61" s="50"/>
      <c r="U61" s="50"/>
      <c r="V61" s="50"/>
    </row>
    <row r="62" spans="1:22" x14ac:dyDescent="0.2">
      <c r="A62" s="217" t="s">
        <v>1129</v>
      </c>
      <c r="B62" s="1097">
        <v>0</v>
      </c>
      <c r="C62" s="476">
        <v>0</v>
      </c>
      <c r="D62" s="476">
        <v>0</v>
      </c>
      <c r="E62" s="1105">
        <v>0</v>
      </c>
      <c r="F62" s="1097">
        <v>0</v>
      </c>
      <c r="G62" s="476">
        <v>0</v>
      </c>
      <c r="H62" s="476">
        <v>0</v>
      </c>
      <c r="I62" s="476">
        <v>0</v>
      </c>
      <c r="J62" s="476">
        <v>0</v>
      </c>
      <c r="K62" s="1098">
        <v>0</v>
      </c>
      <c r="O62" s="50"/>
      <c r="P62" s="50"/>
      <c r="Q62" s="50"/>
      <c r="R62" s="50"/>
      <c r="S62" s="50"/>
      <c r="T62" s="50"/>
      <c r="U62" s="50"/>
      <c r="V62" s="50"/>
    </row>
    <row r="63" spans="1:22" x14ac:dyDescent="0.2">
      <c r="A63" s="217" t="s">
        <v>1130</v>
      </c>
      <c r="B63" s="1097">
        <v>0</v>
      </c>
      <c r="C63" s="476">
        <v>0</v>
      </c>
      <c r="D63" s="476">
        <v>0</v>
      </c>
      <c r="E63" s="1105">
        <v>0</v>
      </c>
      <c r="F63" s="1097">
        <v>0</v>
      </c>
      <c r="G63" s="476">
        <v>0</v>
      </c>
      <c r="H63" s="476">
        <v>0</v>
      </c>
      <c r="I63" s="476">
        <v>0</v>
      </c>
      <c r="J63" s="476">
        <v>6112546</v>
      </c>
      <c r="K63" s="1098">
        <v>0</v>
      </c>
      <c r="O63" s="50"/>
      <c r="P63" s="50"/>
      <c r="Q63" s="50"/>
      <c r="R63" s="50"/>
      <c r="S63" s="50"/>
      <c r="T63" s="50"/>
      <c r="U63" s="50"/>
      <c r="V63" s="50"/>
    </row>
    <row r="64" spans="1:22" x14ac:dyDescent="0.2">
      <c r="A64" s="217" t="s">
        <v>1131</v>
      </c>
      <c r="B64" s="1097">
        <v>0</v>
      </c>
      <c r="C64" s="476">
        <v>1279928.6499999999</v>
      </c>
      <c r="D64" s="476">
        <v>0</v>
      </c>
      <c r="E64" s="1105">
        <v>0</v>
      </c>
      <c r="F64" s="1097">
        <v>0</v>
      </c>
      <c r="G64" s="476">
        <v>0</v>
      </c>
      <c r="H64" s="476">
        <v>0</v>
      </c>
      <c r="I64" s="476">
        <v>2784807</v>
      </c>
      <c r="J64" s="476">
        <v>0</v>
      </c>
      <c r="K64" s="1098">
        <v>0</v>
      </c>
      <c r="O64" s="50"/>
      <c r="P64" s="50"/>
      <c r="Q64" s="50"/>
      <c r="R64" s="50"/>
      <c r="S64" s="50"/>
      <c r="T64" s="50"/>
      <c r="U64" s="50"/>
      <c r="V64" s="50"/>
    </row>
    <row r="65" spans="1:22" ht="13.5" thickBot="1" x14ac:dyDescent="0.25">
      <c r="A65" s="217" t="s">
        <v>1132</v>
      </c>
      <c r="B65" s="1097">
        <v>0</v>
      </c>
      <c r="C65" s="476">
        <v>0</v>
      </c>
      <c r="D65" s="476">
        <v>0</v>
      </c>
      <c r="E65" s="1105">
        <v>0</v>
      </c>
      <c r="F65" s="1097">
        <v>0</v>
      </c>
      <c r="G65" s="476">
        <v>0</v>
      </c>
      <c r="H65" s="476">
        <v>0</v>
      </c>
      <c r="I65" s="476">
        <v>0</v>
      </c>
      <c r="J65" s="476">
        <v>0</v>
      </c>
      <c r="K65" s="1098">
        <v>1143813</v>
      </c>
      <c r="O65" s="50"/>
      <c r="P65" s="50"/>
      <c r="Q65" s="50"/>
      <c r="R65" s="50"/>
      <c r="S65" s="50"/>
      <c r="T65" s="50"/>
      <c r="U65" s="50"/>
      <c r="V65" s="50"/>
    </row>
    <row r="66" spans="1:22" s="33" customFormat="1" ht="13.5" thickBot="1" x14ac:dyDescent="0.25">
      <c r="A66" s="1019" t="s">
        <v>1135</v>
      </c>
      <c r="B66" s="1113">
        <f>SUM(B61:B65)</f>
        <v>-346015951</v>
      </c>
      <c r="C66" s="1114">
        <f t="shared" ref="C66:F66" si="77">SUM(C61:C65)</f>
        <v>-8769902.4499999955</v>
      </c>
      <c r="D66" s="1114">
        <f t="shared" si="77"/>
        <v>50734199</v>
      </c>
      <c r="E66" s="1115">
        <f t="shared" si="77"/>
        <v>-6210945.8600000041</v>
      </c>
      <c r="F66" s="1113">
        <f t="shared" si="77"/>
        <v>39609680.499999993</v>
      </c>
      <c r="G66" s="1114">
        <f>SUM(G61:G65)</f>
        <v>813370460</v>
      </c>
      <c r="H66" s="1114">
        <f>SUM(H61:H65)</f>
        <v>-1597414.8200000082</v>
      </c>
      <c r="I66" s="1114">
        <f>SUM(I61:I65)</f>
        <v>249978880</v>
      </c>
      <c r="J66" s="1114">
        <f>SUM(J61:J65)</f>
        <v>201411748</v>
      </c>
      <c r="K66" s="1116">
        <f>SUM(K61:K65)</f>
        <v>636509803</v>
      </c>
      <c r="O66" s="204"/>
      <c r="P66" s="204"/>
      <c r="Q66" s="204"/>
      <c r="R66" s="204"/>
      <c r="S66" s="204"/>
      <c r="T66" s="204"/>
      <c r="U66" s="204"/>
      <c r="V66" s="204"/>
    </row>
    <row r="67" spans="1:22" ht="13.5" thickBot="1" x14ac:dyDescent="0.25">
      <c r="A67" s="217" t="s">
        <v>1133</v>
      </c>
      <c r="B67" s="1097">
        <v>-2322929</v>
      </c>
      <c r="C67" s="476">
        <v>-3846849.91</v>
      </c>
      <c r="D67" s="476">
        <v>-13327956</v>
      </c>
      <c r="E67" s="1105">
        <v>-2547668.9500000002</v>
      </c>
      <c r="F67" s="1097">
        <v>-24220095.969999999</v>
      </c>
      <c r="G67" s="476">
        <v>0</v>
      </c>
      <c r="H67" s="476">
        <v>-1756564.59</v>
      </c>
      <c r="I67" s="476">
        <v>-111782860</v>
      </c>
      <c r="J67" s="476">
        <v>-1478618</v>
      </c>
      <c r="K67" s="1098">
        <v>-21292914</v>
      </c>
      <c r="O67" s="50"/>
      <c r="P67" s="50"/>
      <c r="Q67" s="50"/>
      <c r="R67" s="50"/>
      <c r="S67" s="50"/>
      <c r="T67" s="50"/>
      <c r="U67" s="50"/>
      <c r="V67" s="50"/>
    </row>
    <row r="68" spans="1:22" s="33" customFormat="1" ht="13.5" thickBot="1" x14ac:dyDescent="0.25">
      <c r="A68" s="1019" t="s">
        <v>434</v>
      </c>
      <c r="B68" s="1113">
        <f>B66+B67</f>
        <v>-348338880</v>
      </c>
      <c r="C68" s="1114">
        <f t="shared" ref="C68:F68" si="78">C66+C67</f>
        <v>-12616752.359999996</v>
      </c>
      <c r="D68" s="1114">
        <f t="shared" si="78"/>
        <v>37406243</v>
      </c>
      <c r="E68" s="1115">
        <f t="shared" si="78"/>
        <v>-8758614.8100000042</v>
      </c>
      <c r="F68" s="1113">
        <f t="shared" si="78"/>
        <v>15389584.529999994</v>
      </c>
      <c r="G68" s="1114">
        <f>G66+G67</f>
        <v>813370460</v>
      </c>
      <c r="H68" s="1114">
        <f>H66+H67</f>
        <v>-3353979.4100000085</v>
      </c>
      <c r="I68" s="1114">
        <f>I66+I67</f>
        <v>138196020</v>
      </c>
      <c r="J68" s="1114">
        <f>J66+J67</f>
        <v>199933130</v>
      </c>
      <c r="K68" s="1116">
        <f>K66+K67</f>
        <v>615216889</v>
      </c>
      <c r="O68" s="204"/>
      <c r="P68" s="204"/>
      <c r="Q68" s="204"/>
      <c r="R68" s="204"/>
      <c r="S68" s="204"/>
      <c r="T68" s="204"/>
      <c r="U68" s="204"/>
      <c r="V68" s="204"/>
    </row>
    <row r="69" spans="1:22" ht="13.5" thickBot="1" x14ac:dyDescent="0.25">
      <c r="A69" s="217" t="s">
        <v>1134</v>
      </c>
      <c r="B69" s="1097">
        <v>99588158</v>
      </c>
      <c r="C69" s="476">
        <v>0</v>
      </c>
      <c r="D69" s="476">
        <v>-25004567</v>
      </c>
      <c r="E69" s="1105">
        <v>0</v>
      </c>
      <c r="F69" s="1097">
        <v>0</v>
      </c>
      <c r="G69" s="476">
        <v>-179108728</v>
      </c>
      <c r="H69" s="476">
        <v>0</v>
      </c>
      <c r="I69" s="476">
        <v>-31279452</v>
      </c>
      <c r="J69" s="476">
        <v>-50374135</v>
      </c>
      <c r="K69" s="1098">
        <v>-59911725</v>
      </c>
      <c r="N69" s="22"/>
      <c r="O69" s="50"/>
      <c r="P69" s="50"/>
      <c r="Q69" s="50"/>
      <c r="R69" s="50"/>
      <c r="S69" s="50"/>
      <c r="T69" s="50"/>
      <c r="U69" s="50"/>
      <c r="V69" s="50"/>
    </row>
    <row r="70" spans="1:22" s="33" customFormat="1" ht="13.5" thickBot="1" x14ac:dyDescent="0.25">
      <c r="A70" s="1012" t="s">
        <v>435</v>
      </c>
      <c r="B70" s="1109">
        <f>B68+B69</f>
        <v>-248750722</v>
      </c>
      <c r="C70" s="1110">
        <f t="shared" ref="C70:F70" si="79">C68+C69</f>
        <v>-12616752.359999996</v>
      </c>
      <c r="D70" s="1110">
        <f t="shared" si="79"/>
        <v>12401676</v>
      </c>
      <c r="E70" s="1111">
        <f t="shared" si="79"/>
        <v>-8758614.8100000042</v>
      </c>
      <c r="F70" s="1109">
        <f t="shared" si="79"/>
        <v>15389584.529999994</v>
      </c>
      <c r="G70" s="1110">
        <f>G68+G69</f>
        <v>634261732</v>
      </c>
      <c r="H70" s="1110">
        <f>H68+H69</f>
        <v>-3353979.4100000085</v>
      </c>
      <c r="I70" s="1110">
        <f>I68+I69</f>
        <v>106916568</v>
      </c>
      <c r="J70" s="1110">
        <f>J68+J69</f>
        <v>149558995</v>
      </c>
      <c r="K70" s="1112">
        <f>K68+K69</f>
        <v>555305164</v>
      </c>
      <c r="N70" s="233"/>
      <c r="O70" s="204"/>
      <c r="P70" s="204"/>
      <c r="Q70" s="204"/>
      <c r="R70" s="204"/>
      <c r="S70" s="204"/>
      <c r="T70" s="204"/>
      <c r="U70" s="204"/>
      <c r="V70" s="204"/>
    </row>
    <row r="71" spans="1:22" ht="2.25" customHeight="1" x14ac:dyDescent="0.2">
      <c r="A71" s="232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234"/>
    </row>
    <row r="72" spans="1:22" x14ac:dyDescent="0.2">
      <c r="A72" s="24" t="s">
        <v>1035</v>
      </c>
      <c r="B72" s="51"/>
      <c r="C72" s="51"/>
      <c r="D72" s="51"/>
      <c r="E72" s="51"/>
      <c r="F72" s="52"/>
      <c r="G72" s="52"/>
      <c r="H72" s="52"/>
      <c r="I72" s="52"/>
      <c r="J72" s="52"/>
      <c r="K72" s="52"/>
      <c r="L72" s="52"/>
      <c r="M72" s="52"/>
      <c r="N72" s="22"/>
    </row>
    <row r="73" spans="1:22" x14ac:dyDescent="0.2">
      <c r="A73" s="24"/>
      <c r="B73" s="51"/>
      <c r="C73" s="51"/>
      <c r="D73" s="51"/>
      <c r="E73" s="51"/>
      <c r="F73" s="52"/>
      <c r="G73" s="52"/>
      <c r="H73" s="52"/>
      <c r="I73" s="52"/>
      <c r="J73" s="52"/>
      <c r="K73" s="52"/>
      <c r="L73" s="52"/>
      <c r="M73" s="52"/>
      <c r="N73" s="22"/>
    </row>
    <row r="74" spans="1:22" x14ac:dyDescent="0.2">
      <c r="A74" s="587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587"/>
      <c r="N74" s="22"/>
    </row>
    <row r="75" spans="1:22" x14ac:dyDescent="0.2">
      <c r="B75" s="84"/>
      <c r="C75" s="84"/>
      <c r="D75" s="84"/>
      <c r="E75" s="84"/>
      <c r="F75" s="84"/>
      <c r="G75" s="84"/>
      <c r="H75" s="84"/>
      <c r="I75" s="84"/>
      <c r="J75" s="84"/>
      <c r="K75" s="84"/>
    </row>
  </sheetData>
  <mergeCells count="14">
    <mergeCell ref="A2:N2"/>
    <mergeCell ref="F43:K43"/>
    <mergeCell ref="A3:N3"/>
    <mergeCell ref="A4:N4"/>
    <mergeCell ref="A39:K39"/>
    <mergeCell ref="A40:K40"/>
    <mergeCell ref="A41:K41"/>
    <mergeCell ref="A43:A44"/>
    <mergeCell ref="B43:D43"/>
    <mergeCell ref="A34:L34"/>
    <mergeCell ref="B6:F6"/>
    <mergeCell ref="H6:I6"/>
    <mergeCell ref="J6:L6"/>
    <mergeCell ref="M6:N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D98"/>
  <sheetViews>
    <sheetView showGridLines="0" topLeftCell="A19" zoomScaleNormal="100" workbookViewId="0">
      <selection activeCell="S75" sqref="S75"/>
    </sheetView>
  </sheetViews>
  <sheetFormatPr baseColWidth="10" defaultColWidth="9.140625" defaultRowHeight="12.75" x14ac:dyDescent="0.2"/>
  <cols>
    <col min="1" max="1" width="36" customWidth="1"/>
    <col min="2" max="2" width="9" customWidth="1"/>
    <col min="3" max="3" width="9.5703125" customWidth="1"/>
    <col min="4" max="4" width="9.140625" customWidth="1"/>
    <col min="5" max="5" width="9.42578125" customWidth="1"/>
    <col min="6" max="6" width="9.7109375" customWidth="1"/>
    <col min="7" max="7" width="9.85546875" customWidth="1"/>
    <col min="8" max="8" width="8.85546875" customWidth="1"/>
    <col min="9" max="10" width="8.7109375" customWidth="1"/>
    <col min="11" max="11" width="9" customWidth="1"/>
    <col min="12" max="12" width="9.85546875" customWidth="1"/>
    <col min="13" max="13" width="8.140625" customWidth="1"/>
    <col min="14" max="14" width="6.85546875" customWidth="1"/>
    <col min="15" max="15" width="7" customWidth="1"/>
    <col min="16" max="16" width="7.42578125" customWidth="1"/>
    <col min="17" max="17" width="7.5703125" customWidth="1"/>
    <col min="18" max="18" width="6.85546875" customWidth="1"/>
    <col min="19" max="19" width="7.42578125" customWidth="1"/>
    <col min="20" max="20" width="6.28515625" customWidth="1"/>
    <col min="21" max="21" width="8.140625" customWidth="1"/>
    <col min="22" max="22" width="10.140625" customWidth="1"/>
    <col min="23" max="23" width="8" customWidth="1"/>
    <col min="24" max="24" width="9.140625" customWidth="1"/>
    <col min="25" max="36" width="11.42578125" customWidth="1"/>
    <col min="37" max="37" width="15" customWidth="1"/>
  </cols>
  <sheetData>
    <row r="1" spans="1:24" ht="31.5" customHeight="1" x14ac:dyDescent="0.25">
      <c r="A1" s="1665" t="s">
        <v>350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</row>
    <row r="2" spans="1:24" x14ac:dyDescent="0.2">
      <c r="A2" s="1666" t="s">
        <v>1810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</row>
    <row r="3" spans="1:24" ht="3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1:24" ht="23.25" customHeight="1" thickBot="1" x14ac:dyDescent="0.25">
      <c r="A4" s="1145" t="s">
        <v>351</v>
      </c>
      <c r="B4" s="1148" t="s">
        <v>28</v>
      </c>
      <c r="C4" s="1146" t="s">
        <v>20</v>
      </c>
      <c r="D4" s="1146" t="s">
        <v>21</v>
      </c>
      <c r="E4" s="1146" t="s">
        <v>22</v>
      </c>
      <c r="F4" s="1146" t="s">
        <v>23</v>
      </c>
      <c r="G4" s="1146" t="s">
        <v>34</v>
      </c>
      <c r="H4" s="1146" t="s">
        <v>24</v>
      </c>
      <c r="I4" s="1146" t="s">
        <v>39</v>
      </c>
      <c r="J4" s="1146" t="s">
        <v>25</v>
      </c>
      <c r="K4" s="1146" t="s">
        <v>27</v>
      </c>
      <c r="L4" s="1147" t="s">
        <v>26</v>
      </c>
      <c r="N4" s="376"/>
      <c r="O4" s="376"/>
      <c r="P4" s="377"/>
      <c r="Q4" s="376"/>
      <c r="R4" s="376"/>
      <c r="S4" s="376"/>
      <c r="T4" s="376"/>
      <c r="U4" s="376"/>
      <c r="V4" s="376"/>
      <c r="W4" s="373"/>
      <c r="X4" s="373"/>
    </row>
    <row r="5" spans="1:24" ht="13.5" thickBot="1" x14ac:dyDescent="0.25">
      <c r="A5" s="1136" t="s">
        <v>355</v>
      </c>
      <c r="B5" s="156"/>
      <c r="C5" s="156"/>
      <c r="D5" s="157"/>
      <c r="E5" s="156"/>
      <c r="F5" s="156"/>
      <c r="G5" s="156"/>
      <c r="H5" s="156"/>
      <c r="I5" s="156"/>
      <c r="J5" s="156"/>
      <c r="K5" s="20"/>
      <c r="L5" s="20"/>
      <c r="N5" s="374"/>
      <c r="O5" s="374"/>
      <c r="P5" s="374"/>
      <c r="Q5" s="374"/>
      <c r="R5" s="374"/>
      <c r="S5" s="374"/>
      <c r="T5" s="374"/>
      <c r="U5" s="374"/>
      <c r="V5" s="374"/>
      <c r="W5" s="375"/>
      <c r="X5" s="375"/>
    </row>
    <row r="6" spans="1:24" x14ac:dyDescent="0.2">
      <c r="A6" s="1124" t="s">
        <v>356</v>
      </c>
      <c r="B6" s="1141">
        <f>('4'!B8/'4'!B27)</f>
        <v>1.3816524695350978</v>
      </c>
      <c r="C6" s="1125">
        <f>('4'!C8/'4'!C27)</f>
        <v>2.9158881113943353</v>
      </c>
      <c r="D6" s="1125">
        <f>('4'!D8/'4'!D27)</f>
        <v>0.65319501940194946</v>
      </c>
      <c r="E6" s="1125">
        <f>('4'!E8/'4'!E27)</f>
        <v>1.4223322421912696</v>
      </c>
      <c r="F6" s="1125">
        <f>('4'!F8/'4'!F27)</f>
        <v>1.474495657632114</v>
      </c>
      <c r="G6" s="1125">
        <f>('4'!G8/'4'!G27)</f>
        <v>1.5320383237282813</v>
      </c>
      <c r="H6" s="1125">
        <f>('4'!H8/'4'!H27)</f>
        <v>2.560056129128133</v>
      </c>
      <c r="I6" s="1125">
        <f>('4'!I8/'4'!I27)</f>
        <v>2.3191813836523552</v>
      </c>
      <c r="J6" s="1125">
        <f>('4'!J8/'4'!J27)</f>
        <v>1.2737878949262955</v>
      </c>
      <c r="K6" s="1125">
        <f>('4'!K8/'4'!K27)</f>
        <v>1.6521163104207708</v>
      </c>
      <c r="L6" s="1126">
        <f>('4'!L8/'4'!L27)</f>
        <v>19.788494888352709</v>
      </c>
      <c r="N6" s="610"/>
      <c r="O6" s="610"/>
      <c r="P6" s="610"/>
      <c r="Q6" s="610"/>
      <c r="R6" s="610"/>
      <c r="S6" s="610"/>
      <c r="T6" s="610"/>
      <c r="U6" s="610"/>
      <c r="V6" s="610"/>
      <c r="W6" s="611"/>
      <c r="X6" s="611"/>
    </row>
    <row r="7" spans="1:24" ht="13.5" thickBot="1" x14ac:dyDescent="0.25">
      <c r="A7" s="1127" t="s">
        <v>357</v>
      </c>
      <c r="B7" s="1143">
        <f>('4'!B8-'4'!B13)/'4'!B27</f>
        <v>1.2769068036994244</v>
      </c>
      <c r="C7" s="1128">
        <f>('4'!C8-'4'!C13)/'4'!C27</f>
        <v>2.8808616853024058</v>
      </c>
      <c r="D7" s="1128">
        <f>('4'!D8-'4'!D13)/'4'!D27</f>
        <v>0.59452522052612899</v>
      </c>
      <c r="E7" s="1128">
        <f>('4'!E8-'4'!E13)/'4'!E27</f>
        <v>1.1417735030713621</v>
      </c>
      <c r="F7" s="1128">
        <f>('4'!F8-'4'!F13)/'4'!F27</f>
        <v>1.205820555607902</v>
      </c>
      <c r="G7" s="1128">
        <f>('4'!G8-'4'!G13)/'4'!G27</f>
        <v>1.4431570159338691</v>
      </c>
      <c r="H7" s="1128">
        <f>('4'!H8-'4'!H13)/'4'!H27</f>
        <v>1.4490485792740802</v>
      </c>
      <c r="I7" s="1128">
        <f>('4'!I8-'4'!I13)/'4'!I27</f>
        <v>2.1018514168154403</v>
      </c>
      <c r="J7" s="1128">
        <f>('4'!J8-'4'!J13)/'4'!J27</f>
        <v>1.2737878949262955</v>
      </c>
      <c r="K7" s="1128">
        <f>('4'!K8-'4'!K13)/'4'!K27</f>
        <v>1.6508208870659984</v>
      </c>
      <c r="L7" s="1129">
        <f>('4'!L8-'4'!L13)/'4'!L27</f>
        <v>19.225892291145456</v>
      </c>
      <c r="N7" s="610"/>
      <c r="O7" s="610"/>
      <c r="P7" s="610"/>
      <c r="Q7" s="610"/>
      <c r="R7" s="610"/>
      <c r="S7" s="610"/>
      <c r="T7" s="610"/>
      <c r="U7" s="610"/>
      <c r="V7" s="610"/>
      <c r="W7" s="611"/>
      <c r="X7" s="611"/>
    </row>
    <row r="8" spans="1:24" ht="13.5" thickBot="1" x14ac:dyDescent="0.25">
      <c r="A8" s="1136" t="s">
        <v>358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N8" s="610"/>
      <c r="O8" s="610"/>
      <c r="P8" s="611"/>
      <c r="Q8" s="610"/>
      <c r="R8" s="610"/>
      <c r="S8" s="610"/>
      <c r="T8" s="610"/>
      <c r="U8" s="610"/>
      <c r="V8" s="610"/>
      <c r="W8" s="611"/>
      <c r="X8" s="611"/>
    </row>
    <row r="9" spans="1:24" ht="13.5" thickBot="1" x14ac:dyDescent="0.25">
      <c r="A9" s="1130" t="s">
        <v>359</v>
      </c>
      <c r="B9" s="1144">
        <f>('4'!B20/'4'!B45)</f>
        <v>1.1388713412771299</v>
      </c>
      <c r="C9" s="1131">
        <f>('4'!C20/'4'!C45)</f>
        <v>0.73990862220233478</v>
      </c>
      <c r="D9" s="1131">
        <f>('4'!D20/'4'!D45)</f>
        <v>1.4505373584276744</v>
      </c>
      <c r="E9" s="1131">
        <f>('4'!E20/'4'!E45)</f>
        <v>1.1710936106138006</v>
      </c>
      <c r="F9" s="1131">
        <f>('4'!F20/'4'!F45)</f>
        <v>1.5588650287118522</v>
      </c>
      <c r="G9" s="1131">
        <f>('4'!G20/'4'!G45)</f>
        <v>0.62453428448219483</v>
      </c>
      <c r="H9" s="1131">
        <f>('4'!H20/'4'!H45)</f>
        <v>1.022922062893703</v>
      </c>
      <c r="I9" s="1131">
        <f>('4'!I20/'4'!I45)</f>
        <v>1.7598415485049856</v>
      </c>
      <c r="J9" s="1131">
        <f>('4'!J20/'4'!J45)</f>
        <v>1.2906788695839839</v>
      </c>
      <c r="K9" s="1131">
        <f>('4'!K20/'4'!K45)</f>
        <v>1.1583112483905675</v>
      </c>
      <c r="L9" s="1132">
        <f>('4'!L20/'4'!L45)</f>
        <v>0.50549175353155262</v>
      </c>
      <c r="N9" s="610"/>
      <c r="O9" s="610"/>
      <c r="P9" s="610"/>
      <c r="Q9" s="610"/>
      <c r="R9" s="610"/>
      <c r="S9" s="610"/>
      <c r="T9" s="610"/>
      <c r="U9" s="610"/>
      <c r="V9" s="610"/>
      <c r="W9" s="611"/>
      <c r="X9" s="611"/>
    </row>
    <row r="10" spans="1:24" ht="13.5" thickBot="1" x14ac:dyDescent="0.25">
      <c r="A10" s="1136" t="s">
        <v>360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N10" s="610"/>
      <c r="O10" s="610"/>
      <c r="P10" s="611"/>
      <c r="Q10" s="610"/>
      <c r="R10" s="610"/>
      <c r="S10" s="610"/>
      <c r="T10" s="610"/>
      <c r="U10" s="610"/>
      <c r="V10" s="610"/>
      <c r="W10" s="611"/>
      <c r="X10" s="611"/>
    </row>
    <row r="11" spans="1:24" ht="13.5" thickBot="1" x14ac:dyDescent="0.25">
      <c r="A11" s="1130" t="s">
        <v>361</v>
      </c>
      <c r="B11" s="1131">
        <f>('8'!B12/'4'!B45)</f>
        <v>-1.1187774330134995E-2</v>
      </c>
      <c r="C11" s="1131">
        <f>('8'!C12/'4'!C45)</f>
        <v>2.9125150706435864E-2</v>
      </c>
      <c r="D11" s="1131">
        <f>('8'!D12/'4'!D45)</f>
        <v>0.10914889129266175</v>
      </c>
      <c r="E11" s="1131">
        <f>('8'!E12/'4'!E45)</f>
        <v>5.9398582409673766E-2</v>
      </c>
      <c r="F11" s="1131">
        <f>('8'!F12/'4'!F45)</f>
        <v>9.5135324102972693E-2</v>
      </c>
      <c r="G11" s="1131">
        <f>('8'!G12/'4'!G45)</f>
        <v>0.25808847905100707</v>
      </c>
      <c r="H11" s="1131">
        <f>('8'!H12/'4'!H45)</f>
        <v>1.8694582603850211E-2</v>
      </c>
      <c r="I11" s="1131">
        <f>('8'!I12/'4'!I45)</f>
        <v>0.11936365443527661</v>
      </c>
      <c r="J11" s="1131">
        <f>('8'!J12/'4'!J45)</f>
        <v>4.4998465403390132E-3</v>
      </c>
      <c r="K11" s="1131">
        <f>('8'!K12/'4'!K45)</f>
        <v>3.9721774193092564E-2</v>
      </c>
      <c r="L11" s="1132">
        <f>('8'!L12/'4'!L45)</f>
        <v>9.7554995381004452E-3</v>
      </c>
      <c r="N11" s="610"/>
      <c r="O11" s="610"/>
      <c r="P11" s="610"/>
      <c r="Q11" s="610"/>
      <c r="R11" s="610"/>
      <c r="S11" s="610"/>
      <c r="T11" s="610"/>
      <c r="U11" s="610"/>
      <c r="V11" s="610"/>
      <c r="W11" s="611"/>
      <c r="X11" s="611"/>
    </row>
    <row r="12" spans="1:24" ht="13.5" thickBot="1" x14ac:dyDescent="0.25">
      <c r="A12" s="1137" t="s">
        <v>362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N12" s="610"/>
      <c r="O12" s="610"/>
      <c r="P12" s="611"/>
      <c r="Q12" s="610"/>
      <c r="R12" s="610"/>
      <c r="S12" s="610"/>
      <c r="T12" s="610"/>
      <c r="U12" s="610"/>
      <c r="V12" s="610"/>
      <c r="W12" s="611"/>
      <c r="X12" s="611"/>
    </row>
    <row r="13" spans="1:24" x14ac:dyDescent="0.2">
      <c r="A13" s="1124" t="s">
        <v>363</v>
      </c>
      <c r="B13" s="1125">
        <f>('4'!B26/'4'!B7)</f>
        <v>0.20171204582424307</v>
      </c>
      <c r="C13" s="1125">
        <f>('4'!C26/'4'!C7)</f>
        <v>0.19202991208245596</v>
      </c>
      <c r="D13" s="1125">
        <f>('4'!D26/'4'!D7)</f>
        <v>0.54690153585972645</v>
      </c>
      <c r="E13" s="1133">
        <f>('4'!E26/'4'!E7)</f>
        <v>0.34618928570568841</v>
      </c>
      <c r="F13" s="1125">
        <f>('4'!F26/'4'!F7)</f>
        <v>0.50728602512078946</v>
      </c>
      <c r="G13" s="1125">
        <f>('4'!G26/'4'!G7)</f>
        <v>0.57970123029750242</v>
      </c>
      <c r="H13" s="1125">
        <f>('4'!H26/'4'!H7)</f>
        <v>0.21339475325234064</v>
      </c>
      <c r="I13" s="1125">
        <f>('4'!I26/'4'!I7)</f>
        <v>0.67964675542247366</v>
      </c>
      <c r="J13" s="1125">
        <f>('4'!J26/'4'!J7)</f>
        <v>0.26862639702873603</v>
      </c>
      <c r="K13" s="1125">
        <f>('4'!K26/'4'!K7)</f>
        <v>0.27376776799078223</v>
      </c>
      <c r="L13" s="1126">
        <f>('4'!L26/'4'!L7)</f>
        <v>1.5562114647050353E-2</v>
      </c>
      <c r="N13" s="610"/>
      <c r="O13" s="610"/>
      <c r="P13" s="610"/>
      <c r="Q13" s="610"/>
      <c r="R13" s="610"/>
      <c r="S13" s="610"/>
      <c r="T13" s="610"/>
      <c r="U13" s="610"/>
      <c r="V13" s="610"/>
      <c r="W13" s="611"/>
      <c r="X13" s="611"/>
    </row>
    <row r="14" spans="1:24" ht="13.5" thickBot="1" x14ac:dyDescent="0.25">
      <c r="A14" s="1127" t="s">
        <v>364</v>
      </c>
      <c r="B14" s="1128">
        <f>('4'!B26/'4'!B45)</f>
        <v>0.2526808086845222</v>
      </c>
      <c r="C14" s="1128">
        <f>('4'!C26/'4'!C45)</f>
        <v>0.2376695807853387</v>
      </c>
      <c r="D14" s="1128">
        <f>('4'!D26/'4'!D45)</f>
        <v>1.2070257993423983</v>
      </c>
      <c r="E14" s="1134">
        <f>('4'!E26/'4'!E45)</f>
        <v>0.52949466586724081</v>
      </c>
      <c r="F14" s="1128">
        <f>('4'!F26/'4'!F45)</f>
        <v>1.029575069887456</v>
      </c>
      <c r="G14" s="1128">
        <f>('4'!G26/'4'!G45)</f>
        <v>1.3792598791279727</v>
      </c>
      <c r="H14" s="1128">
        <f>('4'!H26/'4'!H45)</f>
        <v>0.27128569779397493</v>
      </c>
      <c r="I14" s="1128">
        <f>('4'!I26/'4'!I45)</f>
        <v>2.1215541497598203</v>
      </c>
      <c r="J14" s="1128">
        <f>('4'!J26/'4'!J45)</f>
        <v>0.36729025485390737</v>
      </c>
      <c r="K14" s="1128">
        <f>('4'!K26/'4'!K45)</f>
        <v>0.37697000480599357</v>
      </c>
      <c r="L14" s="1129">
        <f>('4'!L26/'4'!L45)</f>
        <v>1.5808122461145307E-2</v>
      </c>
      <c r="N14" s="610"/>
      <c r="O14" s="610"/>
      <c r="P14" s="610"/>
      <c r="Q14" s="610"/>
      <c r="R14" s="610"/>
      <c r="S14" s="610"/>
      <c r="T14" s="610"/>
      <c r="U14" s="610"/>
      <c r="V14" s="610"/>
      <c r="W14" s="611"/>
      <c r="X14" s="611"/>
    </row>
    <row r="15" spans="1:24" ht="13.5" thickBot="1" x14ac:dyDescent="0.25">
      <c r="A15" s="1138" t="s">
        <v>365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N15" s="610"/>
      <c r="O15" s="610"/>
      <c r="P15" s="611"/>
      <c r="Q15" s="610"/>
      <c r="R15" s="610"/>
      <c r="S15" s="610"/>
      <c r="T15" s="610"/>
      <c r="U15" s="610"/>
      <c r="V15" s="610"/>
      <c r="W15" s="611"/>
      <c r="X15" s="611"/>
    </row>
    <row r="16" spans="1:24" ht="13.5" thickBot="1" x14ac:dyDescent="0.25">
      <c r="A16" s="1130" t="s">
        <v>1154</v>
      </c>
      <c r="B16" s="1131">
        <f>'8'!B27/'8'!B12</f>
        <v>2.6379894148831253</v>
      </c>
      <c r="C16" s="1131">
        <f>'8'!C27/'8'!C12</f>
        <v>1.0760892227308052</v>
      </c>
      <c r="D16" s="1131">
        <f>'8'!D27/'8'!D12</f>
        <v>1.2017680866000531</v>
      </c>
      <c r="E16" s="1131">
        <f>'8'!E27/'8'!E12</f>
        <v>1.201818645064983</v>
      </c>
      <c r="F16" s="1131">
        <f>'8'!F27/'8'!F12</f>
        <v>1.1670571224121389</v>
      </c>
      <c r="G16" s="1131">
        <f>'8'!G27/'8'!G12</f>
        <v>0.99041928097469356</v>
      </c>
      <c r="H16" s="1131">
        <f>'8'!H27/'8'!H12</f>
        <v>1.3125299854615948</v>
      </c>
      <c r="I16" s="1131">
        <f>'8'!I27/'8'!I12</f>
        <v>1.0484994377654306</v>
      </c>
      <c r="J16" s="1131">
        <f>'8'!J27/'8'!J12</f>
        <v>2.8319084626710924</v>
      </c>
      <c r="K16" s="1131">
        <f>'8'!K27/'8'!K12</f>
        <v>1.1278556079882618</v>
      </c>
      <c r="L16" s="1132">
        <f>'8'!L27/'8'!L12</f>
        <v>0.75921412433201174</v>
      </c>
      <c r="N16" s="610"/>
      <c r="O16" s="610"/>
      <c r="P16" s="610"/>
      <c r="Q16" s="610"/>
      <c r="R16" s="610"/>
      <c r="S16" s="610"/>
      <c r="T16" s="610"/>
      <c r="U16" s="610"/>
      <c r="V16" s="610"/>
      <c r="W16" s="611"/>
      <c r="X16" s="611"/>
    </row>
    <row r="17" spans="1:24" ht="13.5" thickBot="1" x14ac:dyDescent="0.25">
      <c r="A17" s="1135" t="s">
        <v>366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N17" s="610"/>
      <c r="O17" s="610"/>
      <c r="P17" s="611"/>
      <c r="Q17" s="610"/>
      <c r="R17" s="610"/>
      <c r="S17" s="610"/>
      <c r="T17" s="610"/>
      <c r="U17" s="610"/>
      <c r="V17" s="610"/>
      <c r="W17" s="611"/>
      <c r="X17" s="611"/>
    </row>
    <row r="18" spans="1:24" x14ac:dyDescent="0.2">
      <c r="A18" s="1124" t="s">
        <v>367</v>
      </c>
      <c r="B18" s="1141">
        <f>'8'!B6/'4'!B7</f>
        <v>5.6593945304920144E-2</v>
      </c>
      <c r="C18" s="1125">
        <f>'8'!C6/'4'!C7</f>
        <v>9.937492126339724E-2</v>
      </c>
      <c r="D18" s="1125">
        <f>'8'!D6/'4'!D7</f>
        <v>0.64260041517113731</v>
      </c>
      <c r="E18" s="1125">
        <f>'8'!E6/'4'!E7</f>
        <v>0.47617055318433676</v>
      </c>
      <c r="F18" s="1125">
        <f>'8'!F6/'4'!F7</f>
        <v>0.47849468644480125</v>
      </c>
      <c r="G18" s="1125">
        <f>'8'!G6/'4'!G7</f>
        <v>1.2371983702408109</v>
      </c>
      <c r="H18" s="1125">
        <f>'8'!H6/'4'!H7</f>
        <v>0.13469737183894667</v>
      </c>
      <c r="I18" s="1125">
        <f>'8'!I6/'4'!I7</f>
        <v>0.12497256192641724</v>
      </c>
      <c r="J18" s="1125">
        <f>'8'!J6/'4'!J7</f>
        <v>6.8262757579689179E-2</v>
      </c>
      <c r="K18" s="1125">
        <f>'8'!K6/'4'!K7</f>
        <v>0.10266979796030785</v>
      </c>
      <c r="L18" s="1126">
        <f>'8'!L6/'4'!L7</f>
        <v>7.4397715730802741E-2</v>
      </c>
      <c r="N18" s="610"/>
      <c r="O18" s="610"/>
      <c r="P18" s="610"/>
      <c r="Q18" s="610"/>
      <c r="R18" s="610"/>
      <c r="S18" s="610"/>
      <c r="T18" s="610"/>
      <c r="U18" s="610"/>
      <c r="V18" s="610"/>
      <c r="W18" s="611"/>
      <c r="X18" s="611"/>
    </row>
    <row r="19" spans="1:24" x14ac:dyDescent="0.2">
      <c r="A19" s="1139" t="s">
        <v>1155</v>
      </c>
      <c r="B19" s="1142">
        <f>('8'!B27/'4'!B7)</f>
        <v>-2.3560056204572973E-2</v>
      </c>
      <c r="C19" s="371">
        <f>('8'!C27/'4'!C7)</f>
        <v>2.5322801232392861E-2</v>
      </c>
      <c r="D19" s="371">
        <f>('8'!D27/'4'!D7)</f>
        <v>5.9433675076377881E-2</v>
      </c>
      <c r="E19" s="371">
        <f>('8'!E27/'4'!E7)</f>
        <v>4.6673143374382407E-2</v>
      </c>
      <c r="F19" s="371">
        <f>('8'!F27/'4'!F7)</f>
        <v>5.4705223391179253E-2</v>
      </c>
      <c r="G19" s="371">
        <f>('8'!G27/'4'!G7)</f>
        <v>0.10743500871507863</v>
      </c>
      <c r="H19" s="371">
        <f>('8'!H27/'4'!H7)</f>
        <v>1.9301090443966131E-2</v>
      </c>
      <c r="I19" s="371">
        <f>('8'!I27/'4'!I7)</f>
        <v>4.0093081382119936E-2</v>
      </c>
      <c r="J19" s="371">
        <f>('8'!J27/'4'!J7)</f>
        <v>9.3200060872728682E-3</v>
      </c>
      <c r="K19" s="371">
        <f>('8'!K27/'4'!K7)</f>
        <v>3.2535513211295372E-2</v>
      </c>
      <c r="L19" s="1140">
        <f>('8'!L27/'4'!L7)</f>
        <v>7.2912520341887454E-3</v>
      </c>
      <c r="M19" s="161"/>
      <c r="N19" s="610"/>
      <c r="O19" s="610"/>
      <c r="P19" s="610"/>
      <c r="Q19" s="610"/>
      <c r="R19" s="610"/>
      <c r="S19" s="610"/>
      <c r="T19" s="610"/>
      <c r="U19" s="610"/>
      <c r="V19" s="610"/>
      <c r="W19" s="611"/>
      <c r="X19" s="611"/>
    </row>
    <row r="20" spans="1:24" ht="13.5" thickBot="1" x14ac:dyDescent="0.25">
      <c r="A20" s="1127" t="s">
        <v>1156</v>
      </c>
      <c r="B20" s="1143">
        <f>'8'!B27/'4'!B45</f>
        <v>-2.9513230258997269E-2</v>
      </c>
      <c r="C20" s="1128">
        <f>'8'!C27/'4'!C45</f>
        <v>3.1341260785606131E-2</v>
      </c>
      <c r="D20" s="1128">
        <f>'8'!D27/'4'!D45</f>
        <v>0.1311716542432993</v>
      </c>
      <c r="E20" s="1128">
        <f>'8'!E27/'4'!E45</f>
        <v>7.1386323830374854E-2</v>
      </c>
      <c r="F20" s="1128">
        <f>'8'!F27/'4'!F45</f>
        <v>0.11102835758736151</v>
      </c>
      <c r="G20" s="1128">
        <f>'8'!G27/'4'!G45</f>
        <v>0.25561580584955068</v>
      </c>
      <c r="H20" s="1128">
        <f>'8'!H27/'4'!H45</f>
        <v>2.4537200233242101E-2</v>
      </c>
      <c r="I20" s="1128">
        <f>'8'!I27/'4'!I45</f>
        <v>0.12515272456501467</v>
      </c>
      <c r="J20" s="1128">
        <f>'8'!J27/'4'!J45</f>
        <v>1.2743153498307288E-2</v>
      </c>
      <c r="K20" s="1128">
        <f>'8'!K27/'4'!K45</f>
        <v>4.4800425782922863E-2</v>
      </c>
      <c r="L20" s="1129">
        <f>'8'!L27/'4'!L45</f>
        <v>7.4065130392402751E-3</v>
      </c>
      <c r="N20" s="610"/>
      <c r="O20" s="610"/>
      <c r="P20" s="610"/>
      <c r="Q20" s="610"/>
      <c r="R20" s="610"/>
      <c r="S20" s="610"/>
      <c r="T20" s="610"/>
      <c r="U20" s="610"/>
      <c r="V20" s="610"/>
      <c r="W20" s="611"/>
      <c r="X20" s="611"/>
    </row>
    <row r="21" spans="1:24" ht="409.6" hidden="1" customHeight="1" x14ac:dyDescent="0.2">
      <c r="A21" s="116"/>
      <c r="B21" s="161"/>
      <c r="C21" s="161"/>
      <c r="D21" s="161"/>
      <c r="E21" s="161"/>
      <c r="F21" s="161"/>
      <c r="G21" s="161"/>
      <c r="H21" s="161"/>
      <c r="I21" s="161"/>
      <c r="J21" s="161"/>
      <c r="K21" s="162"/>
      <c r="L21" s="162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</row>
    <row r="22" spans="1:24" ht="409.6" hidden="1" customHeight="1" x14ac:dyDescent="0.2">
      <c r="A22" s="116"/>
      <c r="B22" s="161"/>
      <c r="C22" s="161"/>
      <c r="D22" s="161"/>
      <c r="E22" s="161"/>
      <c r="F22" s="161"/>
      <c r="G22" s="161"/>
      <c r="H22" s="161"/>
      <c r="I22" s="161"/>
      <c r="J22" s="161"/>
      <c r="K22" s="162"/>
      <c r="L22" s="162"/>
    </row>
    <row r="23" spans="1:24" ht="409.6" hidden="1" customHeight="1" x14ac:dyDescent="0.2">
      <c r="A23" s="116"/>
      <c r="B23" s="161"/>
      <c r="C23" s="161"/>
      <c r="D23" s="161"/>
      <c r="E23" s="161"/>
      <c r="F23" s="161"/>
      <c r="G23" s="161"/>
      <c r="H23" s="161"/>
      <c r="I23" s="161"/>
      <c r="J23" s="161"/>
      <c r="K23" s="162"/>
      <c r="L23" s="162"/>
    </row>
    <row r="24" spans="1:24" ht="409.6" hidden="1" customHeight="1" x14ac:dyDescent="0.2">
      <c r="A24" s="116"/>
      <c r="B24" s="161"/>
      <c r="C24" s="161"/>
      <c r="D24" s="161"/>
      <c r="E24" s="161"/>
      <c r="F24" s="161"/>
      <c r="G24" s="161"/>
      <c r="H24" s="161"/>
      <c r="I24" s="161"/>
      <c r="J24" s="161"/>
      <c r="K24" s="162"/>
      <c r="L24" s="162"/>
    </row>
    <row r="25" spans="1:24" ht="409.6" hidden="1" customHeight="1" x14ac:dyDescent="0.2">
      <c r="A25" s="116"/>
      <c r="B25" s="161"/>
      <c r="C25" s="161"/>
      <c r="D25" s="161"/>
      <c r="E25" s="161"/>
      <c r="F25" s="161"/>
      <c r="G25" s="161"/>
      <c r="H25" s="161"/>
      <c r="I25" s="161"/>
      <c r="J25" s="161"/>
      <c r="K25" s="162"/>
      <c r="L25" s="162"/>
    </row>
    <row r="26" spans="1:24" ht="409.6" hidden="1" customHeight="1" x14ac:dyDescent="0.2">
      <c r="A26" s="116"/>
      <c r="B26" s="161"/>
      <c r="C26" s="161"/>
      <c r="D26" s="161"/>
      <c r="E26" s="161"/>
      <c r="F26" s="161"/>
      <c r="G26" s="161"/>
      <c r="H26" s="161"/>
      <c r="I26" s="161"/>
      <c r="J26" s="161"/>
      <c r="K26" s="162"/>
      <c r="L26" s="162"/>
    </row>
    <row r="27" spans="1:24" ht="409.6" hidden="1" customHeight="1" x14ac:dyDescent="0.2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162"/>
      <c r="L27" s="162"/>
    </row>
    <row r="28" spans="1:24" ht="409.6" hidden="1" customHeight="1" x14ac:dyDescent="0.2">
      <c r="A28" s="116"/>
      <c r="B28" s="161"/>
      <c r="C28" s="161"/>
      <c r="D28" s="161"/>
      <c r="E28" s="161"/>
      <c r="F28" s="161"/>
      <c r="G28" s="161"/>
      <c r="H28" s="161"/>
      <c r="I28" s="161"/>
      <c r="J28" s="161"/>
      <c r="K28" s="162"/>
      <c r="L28" s="162"/>
    </row>
    <row r="29" spans="1:24" ht="409.6" hidden="1" customHeight="1" x14ac:dyDescent="0.2">
      <c r="A29" s="116"/>
      <c r="B29" s="161"/>
      <c r="C29" s="161"/>
      <c r="D29" s="161"/>
      <c r="E29" s="161"/>
      <c r="F29" s="161"/>
      <c r="G29" s="161"/>
      <c r="H29" s="161"/>
      <c r="I29" s="161"/>
      <c r="J29" s="161"/>
      <c r="K29" s="162"/>
      <c r="L29" s="162"/>
    </row>
    <row r="30" spans="1:24" ht="409.6" hidden="1" customHeight="1" x14ac:dyDescent="0.2">
      <c r="A30" s="116"/>
      <c r="B30" s="161"/>
      <c r="C30" s="161"/>
      <c r="D30" s="161"/>
      <c r="E30" s="161"/>
      <c r="F30" s="161"/>
      <c r="G30" s="161"/>
      <c r="H30" s="161"/>
      <c r="I30" s="161"/>
      <c r="J30" s="161"/>
      <c r="K30" s="162"/>
      <c r="L30" s="162"/>
    </row>
    <row r="31" spans="1:24" ht="409.6" hidden="1" customHeight="1" x14ac:dyDescent="0.2">
      <c r="A31" s="116"/>
      <c r="B31" s="161"/>
      <c r="C31" s="161"/>
      <c r="D31" s="161"/>
      <c r="E31" s="161"/>
      <c r="F31" s="161"/>
      <c r="G31" s="161"/>
      <c r="H31" s="161"/>
      <c r="I31" s="161"/>
      <c r="J31" s="161"/>
      <c r="K31" s="162"/>
      <c r="L31" s="162"/>
    </row>
    <row r="32" spans="1:24" ht="409.6" hidden="1" customHeight="1" x14ac:dyDescent="0.2">
      <c r="A32" s="116"/>
      <c r="B32" s="161"/>
      <c r="C32" s="161"/>
      <c r="D32" s="161"/>
      <c r="E32" s="161"/>
      <c r="F32" s="161"/>
      <c r="G32" s="161"/>
      <c r="H32" s="161"/>
      <c r="I32" s="161"/>
      <c r="J32" s="161"/>
      <c r="K32" s="162"/>
      <c r="L32" s="162"/>
    </row>
    <row r="33" spans="1:12" ht="409.6" hidden="1" customHeight="1" x14ac:dyDescent="0.2">
      <c r="A33" s="116"/>
      <c r="B33" s="161"/>
      <c r="C33" s="161"/>
      <c r="D33" s="161"/>
      <c r="E33" s="161"/>
      <c r="F33" s="161"/>
      <c r="G33" s="161"/>
      <c r="H33" s="161"/>
      <c r="I33" s="161"/>
      <c r="J33" s="161"/>
      <c r="K33" s="162"/>
      <c r="L33" s="162"/>
    </row>
    <row r="34" spans="1:12" ht="409.6" hidden="1" customHeight="1" x14ac:dyDescent="0.2">
      <c r="A34" s="116"/>
      <c r="B34" s="161"/>
      <c r="C34" s="161"/>
      <c r="D34" s="161"/>
      <c r="E34" s="161"/>
      <c r="F34" s="161"/>
      <c r="G34" s="161"/>
      <c r="H34" s="161"/>
      <c r="I34" s="161"/>
      <c r="J34" s="161"/>
      <c r="K34" s="162"/>
      <c r="L34" s="162"/>
    </row>
    <row r="35" spans="1:12" ht="409.6" hidden="1" customHeight="1" x14ac:dyDescent="0.2">
      <c r="A35" s="116"/>
      <c r="B35" s="161"/>
      <c r="C35" s="161"/>
      <c r="D35" s="161"/>
      <c r="E35" s="161"/>
      <c r="F35" s="161"/>
      <c r="G35" s="161"/>
      <c r="H35" s="161"/>
      <c r="I35" s="161"/>
      <c r="J35" s="161"/>
      <c r="K35" s="162"/>
      <c r="L35" s="162"/>
    </row>
    <row r="36" spans="1:12" ht="409.6" hidden="1" customHeight="1" x14ac:dyDescent="0.2">
      <c r="A36" s="116"/>
      <c r="B36" s="161"/>
      <c r="C36" s="161"/>
      <c r="D36" s="161"/>
      <c r="E36" s="161"/>
      <c r="F36" s="161"/>
      <c r="G36" s="161"/>
      <c r="H36" s="161"/>
      <c r="I36" s="161"/>
      <c r="J36" s="161"/>
      <c r="K36" s="162"/>
      <c r="L36" s="162"/>
    </row>
    <row r="37" spans="1:12" ht="409.6" hidden="1" customHeight="1" x14ac:dyDescent="0.2">
      <c r="A37" s="116"/>
      <c r="B37" s="161"/>
      <c r="C37" s="161"/>
      <c r="D37" s="161"/>
      <c r="E37" s="161"/>
      <c r="F37" s="161"/>
      <c r="G37" s="161"/>
      <c r="H37" s="161"/>
      <c r="I37" s="161"/>
      <c r="J37" s="161"/>
      <c r="K37" s="162"/>
      <c r="L37" s="162"/>
    </row>
    <row r="38" spans="1:12" ht="409.6" hidden="1" customHeight="1" x14ac:dyDescent="0.2">
      <c r="A38" s="116"/>
      <c r="B38" s="161"/>
      <c r="C38" s="161"/>
      <c r="D38" s="161"/>
      <c r="E38" s="161"/>
      <c r="F38" s="161"/>
      <c r="G38" s="161"/>
      <c r="H38" s="161"/>
      <c r="I38" s="161"/>
      <c r="J38" s="161"/>
      <c r="K38" s="162"/>
      <c r="L38" s="162"/>
    </row>
    <row r="39" spans="1:12" ht="409.6" hidden="1" customHeight="1" x14ac:dyDescent="0.2">
      <c r="A39" s="116"/>
      <c r="B39" s="161"/>
      <c r="C39" s="161"/>
      <c r="D39" s="161"/>
      <c r="E39" s="161"/>
      <c r="F39" s="161"/>
      <c r="G39" s="161"/>
      <c r="H39" s="161"/>
      <c r="I39" s="161"/>
      <c r="J39" s="161"/>
      <c r="K39" s="162"/>
      <c r="L39" s="162"/>
    </row>
    <row r="40" spans="1:12" ht="409.6" hidden="1" customHeight="1" x14ac:dyDescent="0.2">
      <c r="A40" s="116"/>
      <c r="B40" s="161"/>
      <c r="C40" s="161"/>
      <c r="D40" s="161"/>
      <c r="E40" s="161"/>
      <c r="F40" s="161"/>
      <c r="G40" s="161"/>
      <c r="H40" s="161"/>
      <c r="I40" s="161"/>
      <c r="J40" s="161"/>
      <c r="K40" s="162"/>
      <c r="L40" s="162"/>
    </row>
    <row r="41" spans="1:12" ht="409.6" hidden="1" customHeight="1" x14ac:dyDescent="0.2">
      <c r="A41" s="116"/>
      <c r="B41" s="161"/>
      <c r="C41" s="161"/>
      <c r="D41" s="161"/>
      <c r="E41" s="161"/>
      <c r="F41" s="161"/>
      <c r="G41" s="161"/>
      <c r="H41" s="161"/>
      <c r="I41" s="161"/>
      <c r="J41" s="161"/>
      <c r="K41" s="162"/>
      <c r="L41" s="162"/>
    </row>
    <row r="42" spans="1:12" ht="409.6" hidden="1" customHeight="1" x14ac:dyDescent="0.2">
      <c r="A42" s="116"/>
      <c r="B42" s="161"/>
      <c r="C42" s="161"/>
      <c r="D42" s="161"/>
      <c r="E42" s="161"/>
      <c r="F42" s="161"/>
      <c r="G42" s="161"/>
      <c r="H42" s="161"/>
      <c r="I42" s="161"/>
      <c r="J42" s="161"/>
      <c r="K42" s="162"/>
      <c r="L42" s="162"/>
    </row>
    <row r="43" spans="1:12" ht="409.6" hidden="1" customHeight="1" x14ac:dyDescent="0.2">
      <c r="A43" s="116"/>
      <c r="B43" s="161"/>
      <c r="C43" s="161"/>
      <c r="D43" s="161"/>
      <c r="E43" s="161"/>
      <c r="F43" s="161"/>
      <c r="G43" s="161"/>
      <c r="H43" s="161"/>
      <c r="I43" s="161"/>
      <c r="J43" s="161"/>
      <c r="K43" s="162"/>
      <c r="L43" s="162"/>
    </row>
    <row r="44" spans="1:12" ht="409.6" hidden="1" customHeight="1" x14ac:dyDescent="0.2">
      <c r="A44" s="116"/>
      <c r="B44" s="161"/>
      <c r="C44" s="161"/>
      <c r="D44" s="161"/>
      <c r="E44" s="161"/>
      <c r="F44" s="161"/>
      <c r="G44" s="161"/>
      <c r="H44" s="161"/>
      <c r="I44" s="161"/>
      <c r="J44" s="161"/>
      <c r="K44" s="162"/>
      <c r="L44" s="162"/>
    </row>
    <row r="45" spans="1:12" ht="409.6" hidden="1" customHeight="1" x14ac:dyDescent="0.2">
      <c r="A45" s="116"/>
      <c r="B45" s="161"/>
      <c r="C45" s="161"/>
      <c r="D45" s="161"/>
      <c r="E45" s="161"/>
      <c r="F45" s="161"/>
      <c r="G45" s="161"/>
      <c r="H45" s="161"/>
      <c r="I45" s="161"/>
      <c r="J45" s="161"/>
      <c r="K45" s="162"/>
      <c r="L45" s="162"/>
    </row>
    <row r="46" spans="1:12" ht="409.6" hidden="1" customHeight="1" x14ac:dyDescent="0.2">
      <c r="A46" s="116"/>
      <c r="B46" s="161"/>
      <c r="C46" s="161"/>
      <c r="D46" s="161"/>
      <c r="E46" s="161"/>
      <c r="F46" s="161"/>
      <c r="G46" s="161"/>
      <c r="H46" s="161"/>
      <c r="I46" s="161"/>
      <c r="J46" s="161"/>
      <c r="K46" s="162"/>
      <c r="L46" s="162"/>
    </row>
    <row r="47" spans="1:12" ht="409.6" hidden="1" customHeight="1" x14ac:dyDescent="0.2">
      <c r="A47" s="116"/>
      <c r="B47" s="161"/>
      <c r="C47" s="161"/>
      <c r="D47" s="161"/>
      <c r="E47" s="161"/>
      <c r="F47" s="161"/>
      <c r="G47" s="161"/>
      <c r="H47" s="161"/>
      <c r="I47" s="161"/>
      <c r="J47" s="161"/>
      <c r="K47" s="162"/>
      <c r="L47" s="162"/>
    </row>
    <row r="48" spans="1:12" ht="409.6" hidden="1" customHeight="1" x14ac:dyDescent="0.2">
      <c r="A48" s="116"/>
      <c r="B48" s="161"/>
      <c r="C48" s="161"/>
      <c r="D48" s="161"/>
      <c r="E48" s="161"/>
      <c r="F48" s="161"/>
      <c r="G48" s="161"/>
      <c r="H48" s="161"/>
      <c r="I48" s="161"/>
      <c r="J48" s="161"/>
      <c r="K48" s="162"/>
      <c r="L48" s="162"/>
    </row>
    <row r="49" spans="1:24" s="166" customFormat="1" ht="409.6" hidden="1" customHeight="1" x14ac:dyDescent="0.25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5"/>
      <c r="L49" s="165"/>
    </row>
    <row r="50" spans="1:24" ht="10.5" customHeight="1" x14ac:dyDescent="0.2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75"/>
    </row>
    <row r="51" spans="1:24" x14ac:dyDescent="0.2">
      <c r="A51" s="24" t="s">
        <v>1035</v>
      </c>
      <c r="B51" s="21"/>
      <c r="C51" s="21"/>
      <c r="D51" s="21"/>
      <c r="E51" s="21"/>
      <c r="F51" s="21"/>
      <c r="G51" s="21"/>
      <c r="H51" s="21"/>
      <c r="I51" s="21"/>
      <c r="J51" s="21"/>
      <c r="K51" s="20"/>
      <c r="L51" s="20"/>
    </row>
    <row r="52" spans="1:24" x14ac:dyDescent="0.2">
      <c r="A52" s="587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</row>
    <row r="53" spans="1:24" x14ac:dyDescent="0.2">
      <c r="A53" s="587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X53" s="1547"/>
    </row>
    <row r="54" spans="1:24" ht="4.5" customHeight="1" x14ac:dyDescent="0.2">
      <c r="X54" s="1547"/>
    </row>
    <row r="55" spans="1:24" ht="25.5" customHeight="1" x14ac:dyDescent="0.25">
      <c r="A55" s="1665" t="s">
        <v>904</v>
      </c>
      <c r="B55" s="1665"/>
      <c r="C55" s="1665"/>
      <c r="D55" s="1665"/>
      <c r="E55" s="1665"/>
      <c r="F55" s="1665"/>
      <c r="G55" s="1665"/>
      <c r="H55" s="1665"/>
      <c r="I55" s="1665"/>
      <c r="J55" s="1665"/>
      <c r="K55" s="1665"/>
      <c r="L55" s="1665"/>
      <c r="M55" s="1665"/>
      <c r="N55" s="1665"/>
      <c r="O55" s="1665"/>
      <c r="P55" s="1665"/>
      <c r="Q55" s="1665"/>
      <c r="R55" s="1665"/>
      <c r="S55" s="1665"/>
      <c r="T55" s="1665"/>
      <c r="U55" s="1665"/>
      <c r="V55" s="1665"/>
      <c r="W55" s="1665"/>
      <c r="X55" s="1547"/>
    </row>
    <row r="56" spans="1:24" x14ac:dyDescent="0.2">
      <c r="A56" s="1666" t="s">
        <v>1980</v>
      </c>
      <c r="B56" s="1666"/>
      <c r="C56" s="1666"/>
      <c r="D56" s="1666"/>
      <c r="E56" s="1666"/>
      <c r="F56" s="1666"/>
      <c r="G56" s="1666"/>
      <c r="H56" s="1666"/>
      <c r="I56" s="1666"/>
      <c r="J56" s="1666"/>
      <c r="K56" s="1666"/>
      <c r="L56" s="1666"/>
      <c r="M56" s="1666"/>
      <c r="N56" s="1666"/>
      <c r="O56" s="1666"/>
      <c r="P56" s="1666"/>
      <c r="Q56" s="1666"/>
      <c r="R56" s="1666"/>
      <c r="S56" s="1666"/>
      <c r="T56" s="1666"/>
      <c r="U56" s="1666"/>
      <c r="V56" s="1666"/>
      <c r="W56" s="1666"/>
      <c r="X56" s="1547"/>
    </row>
    <row r="57" spans="1:24" ht="3.75" customHeight="1" thickBo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X57" s="1547"/>
    </row>
    <row r="58" spans="1:24" ht="21.75" customHeight="1" thickBot="1" x14ac:dyDescent="0.25">
      <c r="A58" s="1149" t="s">
        <v>351</v>
      </c>
      <c r="B58" s="1835" t="s">
        <v>1046</v>
      </c>
      <c r="C58" s="1836"/>
      <c r="D58" s="1836"/>
      <c r="E58" s="1836"/>
      <c r="F58" s="1836"/>
      <c r="G58" s="1836"/>
      <c r="H58" s="1836"/>
      <c r="I58" s="1836"/>
      <c r="J58" s="1836"/>
      <c r="K58" s="1836"/>
      <c r="L58" s="1836"/>
      <c r="M58" s="1836"/>
      <c r="N58" s="1836"/>
      <c r="O58" s="1836"/>
      <c r="P58" s="1836"/>
      <c r="Q58" s="1836"/>
      <c r="R58" s="1836"/>
      <c r="S58" s="1837"/>
      <c r="T58" s="1663" t="s">
        <v>1045</v>
      </c>
      <c r="U58" s="1664"/>
      <c r="V58" s="1663" t="s">
        <v>352</v>
      </c>
      <c r="W58" s="1664"/>
      <c r="X58" s="1547"/>
    </row>
    <row r="59" spans="1:24" ht="13.5" thickBot="1" x14ac:dyDescent="0.25">
      <c r="A59" s="177"/>
      <c r="B59" s="1150" t="s">
        <v>89</v>
      </c>
      <c r="C59" s="1151" t="s">
        <v>49</v>
      </c>
      <c r="D59" s="1151" t="s">
        <v>99</v>
      </c>
      <c r="E59" s="1151" t="s">
        <v>29</v>
      </c>
      <c r="F59" s="1151" t="s">
        <v>47</v>
      </c>
      <c r="G59" s="1151" t="s">
        <v>48</v>
      </c>
      <c r="H59" s="1151" t="s">
        <v>74</v>
      </c>
      <c r="I59" s="1152" t="s">
        <v>32</v>
      </c>
      <c r="J59" s="1151" t="s">
        <v>40</v>
      </c>
      <c r="K59" s="1151" t="s">
        <v>353</v>
      </c>
      <c r="L59" s="1151" t="s">
        <v>867</v>
      </c>
      <c r="M59" s="1151" t="s">
        <v>93</v>
      </c>
      <c r="N59" s="1151" t="s">
        <v>88</v>
      </c>
      <c r="O59" s="1151" t="s">
        <v>30</v>
      </c>
      <c r="P59" s="1152" t="s">
        <v>810</v>
      </c>
      <c r="Q59" s="1152" t="s">
        <v>158</v>
      </c>
      <c r="R59" s="1152" t="s">
        <v>31</v>
      </c>
      <c r="S59" s="1153" t="s">
        <v>1224</v>
      </c>
      <c r="T59" s="1170" t="s">
        <v>354</v>
      </c>
      <c r="U59" s="1171" t="s">
        <v>480</v>
      </c>
      <c r="V59" s="1170" t="s">
        <v>41</v>
      </c>
      <c r="W59" s="1171" t="s">
        <v>1979</v>
      </c>
      <c r="X59" s="1547"/>
    </row>
    <row r="60" spans="1:24" ht="13.5" thickBot="1" x14ac:dyDescent="0.25">
      <c r="A60" s="1138" t="s">
        <v>355</v>
      </c>
      <c r="B60" s="158"/>
      <c r="C60" s="158"/>
      <c r="D60" s="158"/>
      <c r="E60" s="158"/>
      <c r="F60" s="158"/>
      <c r="G60" s="158"/>
      <c r="H60" s="158"/>
      <c r="I60" s="219"/>
      <c r="J60" s="159"/>
      <c r="K60" s="158"/>
      <c r="L60" s="159"/>
      <c r="M60" s="159"/>
      <c r="N60" s="159"/>
      <c r="O60" s="159"/>
      <c r="P60" s="185"/>
      <c r="Q60" s="185"/>
      <c r="R60" s="185"/>
      <c r="S60" s="219"/>
      <c r="T60" s="160"/>
      <c r="U60" s="160"/>
      <c r="V60" s="160"/>
      <c r="W60" s="1547"/>
    </row>
    <row r="61" spans="1:24" x14ac:dyDescent="0.2">
      <c r="A61" s="1124" t="s">
        <v>356</v>
      </c>
      <c r="B61" s="1160">
        <f>('5'!B8/'5'!B27)</f>
        <v>1.0651255760130243</v>
      </c>
      <c r="C61" s="1133">
        <f>('5'!C8/'5'!C27)</f>
        <v>0.63913657363879139</v>
      </c>
      <c r="D61" s="1133">
        <f>('5'!D8/'5'!D27)</f>
        <v>1.1374698969209669</v>
      </c>
      <c r="E61" s="1133">
        <f>('5'!E8/'5'!E27)</f>
        <v>13.504813107078034</v>
      </c>
      <c r="F61" s="1133">
        <f>('5'!F8/'5'!F27)</f>
        <v>3.7081479768742471</v>
      </c>
      <c r="G61" s="1133">
        <f>('5'!G8/'5'!G27)</f>
        <v>4.3031672123303517</v>
      </c>
      <c r="H61" s="1133">
        <f>('5'!H8/'5'!H27)</f>
        <v>2.2691553578770685</v>
      </c>
      <c r="I61" s="1133">
        <f>('5'!I8/'5'!I27)</f>
        <v>2.0183067370755943</v>
      </c>
      <c r="J61" s="1133">
        <f>('5'!J8/'5'!J27)</f>
        <v>0.78569510154917055</v>
      </c>
      <c r="K61" s="1133">
        <f>('5'!K8/'5'!K27)</f>
        <v>2.3964786059093717</v>
      </c>
      <c r="L61" s="1133">
        <f>('5'!L8/'5'!L27)</f>
        <v>1.9777562392932109</v>
      </c>
      <c r="M61" s="1133">
        <f>('5'!M8/'5'!M27)</f>
        <v>1.1725820176588475</v>
      </c>
      <c r="N61" s="1133">
        <f>('5'!N8/'5'!N27)</f>
        <v>1.2122261010708775</v>
      </c>
      <c r="O61" s="1133">
        <f>('5'!O8/'5'!O27)</f>
        <v>1.1856104468464121</v>
      </c>
      <c r="P61" s="1133">
        <f>('5'!P8/'5'!P27)</f>
        <v>1.6009854547761926</v>
      </c>
      <c r="Q61" s="1133">
        <f>('5'!Q8/'5'!Q27)</f>
        <v>1.1723026979733697</v>
      </c>
      <c r="R61" s="1133">
        <f>('5'!R8/'5'!R27)</f>
        <v>1.5166111179068744</v>
      </c>
      <c r="S61" s="1155">
        <f>('5'!S8/'5'!S27)</f>
        <v>11.55439209337151</v>
      </c>
      <c r="T61" s="1160">
        <f>('5'!T8/'5'!T27)</f>
        <v>1.1903261200057058</v>
      </c>
      <c r="U61" s="1155">
        <f>('5'!U8/'5'!U27)</f>
        <v>1.2598857062777498</v>
      </c>
      <c r="V61" s="1160">
        <f>('5'!V8/'5'!V27)</f>
        <v>1.7314307351216369</v>
      </c>
      <c r="W61" s="1155">
        <f>('5'!W8/'5'!W27)</f>
        <v>1.1326226098079915</v>
      </c>
    </row>
    <row r="62" spans="1:24" ht="13.5" thickBot="1" x14ac:dyDescent="0.25">
      <c r="A62" s="1127" t="s">
        <v>357</v>
      </c>
      <c r="B62" s="1162">
        <f>('5'!B8-'5'!B13)/'5'!B27</f>
        <v>0.71169477188694918</v>
      </c>
      <c r="C62" s="1134">
        <f>('5'!C8-'5'!C13)/'5'!C27</f>
        <v>0.13853210740475042</v>
      </c>
      <c r="D62" s="1134">
        <f>('5'!D8-'5'!D13)/'5'!D27</f>
        <v>0.90725790805026774</v>
      </c>
      <c r="E62" s="1134">
        <f>('5'!E8-'5'!E13)/'5'!E27</f>
        <v>10.618687052302082</v>
      </c>
      <c r="F62" s="1134">
        <f>('5'!F8-'5'!F13)/'5'!F27</f>
        <v>1.8827523968370818</v>
      </c>
      <c r="G62" s="1134">
        <f>('5'!G8-'5'!G13)/'5'!G27</f>
        <v>2.1533991602220723</v>
      </c>
      <c r="H62" s="1134">
        <f>('5'!H8-'5'!H13)/'5'!H27</f>
        <v>1.6405115078957504</v>
      </c>
      <c r="I62" s="1134">
        <f>('5'!I8-'5'!I13)/'5'!I27</f>
        <v>1.4100752236242233</v>
      </c>
      <c r="J62" s="1134">
        <f>('5'!J8-'5'!J13)/'5'!J27</f>
        <v>0.76171315060462841</v>
      </c>
      <c r="K62" s="1134">
        <f>('5'!K8-'5'!K13)/'5'!K27</f>
        <v>1.7737415156872289</v>
      </c>
      <c r="L62" s="1134">
        <f>('5'!L8-'5'!L13)/'5'!L27</f>
        <v>1.209051256907512</v>
      </c>
      <c r="M62" s="1134">
        <f>('5'!M8-'5'!M13)/'5'!M27</f>
        <v>0.33208135037896463</v>
      </c>
      <c r="N62" s="1134">
        <f>('5'!N8-'5'!N13)/'5'!N27</f>
        <v>0.40640615752305875</v>
      </c>
      <c r="O62" s="1134">
        <f>('5'!O8-'5'!O13)/'5'!O27</f>
        <v>0.60116783974659083</v>
      </c>
      <c r="P62" s="1134">
        <f>('5'!P8-'5'!P13)/'5'!P27</f>
        <v>0.91485792824881862</v>
      </c>
      <c r="Q62" s="1134">
        <f>('5'!Q8-'5'!Q13)/'5'!Q27</f>
        <v>1.0225632518135255</v>
      </c>
      <c r="R62" s="1134">
        <f>('5'!R8-'5'!R13)/'5'!R27</f>
        <v>0.78980602764146379</v>
      </c>
      <c r="S62" s="1156">
        <f>('5'!S8-'5'!S13)/'5'!S27</f>
        <v>7.3079576484131961</v>
      </c>
      <c r="T62" s="1162">
        <f>('5'!T8-'5'!T13)/'5'!T27</f>
        <v>0.5852277575553273</v>
      </c>
      <c r="U62" s="1156">
        <f>('5'!U8-'5'!U13)/'5'!U27</f>
        <v>0.79438401801427005</v>
      </c>
      <c r="V62" s="1162">
        <f>('5'!V8-'5'!V13)/'5'!V27</f>
        <v>1.7062540140215576</v>
      </c>
      <c r="W62" s="1156">
        <f>('5'!W8-'5'!W13)/'5'!W27</f>
        <v>0.68879387658953672</v>
      </c>
    </row>
    <row r="63" spans="1:24" ht="13.5" thickBot="1" x14ac:dyDescent="0.25">
      <c r="A63" s="1172" t="s">
        <v>358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6"/>
      <c r="T63" s="532"/>
      <c r="U63" s="532"/>
      <c r="V63" s="532"/>
      <c r="W63" s="532"/>
    </row>
    <row r="64" spans="1:24" ht="13.5" thickBot="1" x14ac:dyDescent="0.25">
      <c r="A64" s="1130" t="s">
        <v>359</v>
      </c>
      <c r="B64" s="1163">
        <f>('5'!B20/'5'!B45)</f>
        <v>1.2658422323236915</v>
      </c>
      <c r="C64" s="1157">
        <f>('5'!C20/'5'!C45)</f>
        <v>1.5647254737151457</v>
      </c>
      <c r="D64" s="1157">
        <f>('5'!D20/'5'!D45)</f>
        <v>0.88552241938649501</v>
      </c>
      <c r="E64" s="1157">
        <f>('5'!E20/'5'!E45)</f>
        <v>0.78180764481713783</v>
      </c>
      <c r="F64" s="1157">
        <f>('5'!F20/'5'!F45)</f>
        <v>0.43181111326951382</v>
      </c>
      <c r="G64" s="1157">
        <f>('5'!G20/'5'!G45)</f>
        <v>0.59765734685816208</v>
      </c>
      <c r="H64" s="1157">
        <f>('5'!H20/'5'!H45)</f>
        <v>0.4377003301141299</v>
      </c>
      <c r="I64" s="1157">
        <f>('5'!I20/'5'!I45)</f>
        <v>0.56138783565155059</v>
      </c>
      <c r="J64" s="1157">
        <f>('5'!J20/'5'!J45)</f>
        <v>0.46586159230525337</v>
      </c>
      <c r="K64" s="1157">
        <f>('5'!K20/'5'!K45)</f>
        <v>0.78130052605411948</v>
      </c>
      <c r="L64" s="1157">
        <f>('5'!L20/'5'!L45)</f>
        <v>0.64709110919332313</v>
      </c>
      <c r="M64" s="1157">
        <f>('5'!M20/'5'!M45)</f>
        <v>1.1359680518191717</v>
      </c>
      <c r="N64" s="1157">
        <f>('5'!N20/'5'!N45)</f>
        <v>1.9675191752147245</v>
      </c>
      <c r="O64" s="1157">
        <f>('5'!O20/'5'!O45)</f>
        <v>0.6008456950404466</v>
      </c>
      <c r="P64" s="1157">
        <f>('5'!P20/'5'!P45)</f>
        <v>2.2479980914295603</v>
      </c>
      <c r="Q64" s="1157">
        <f>('5'!Q20/'5'!Q45)</f>
        <v>1.1203772088514115</v>
      </c>
      <c r="R64" s="1157">
        <f>('5'!R20/'5'!R45)</f>
        <v>1.19870432920078</v>
      </c>
      <c r="S64" s="1158">
        <f>('5'!S20/'5'!S45)</f>
        <v>1.5117824327492879</v>
      </c>
      <c r="T64" s="1163">
        <f>('5'!T20/'5'!T45)</f>
        <v>1.5620452765302462</v>
      </c>
      <c r="U64" s="1158">
        <f>('5'!U20/'5'!U45)</f>
        <v>1.4648895020006405</v>
      </c>
      <c r="V64" s="1163">
        <f>('5'!V20/'5'!V45)</f>
        <v>0.32159980931884941</v>
      </c>
      <c r="W64" s="1158">
        <f>('5'!W20/'5'!W45)</f>
        <v>1.3401632821179239</v>
      </c>
    </row>
    <row r="65" spans="1:30" ht="13.5" thickBot="1" x14ac:dyDescent="0.25">
      <c r="A65" s="1138" t="s">
        <v>360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6"/>
      <c r="T65" s="532"/>
      <c r="U65" s="532"/>
      <c r="V65" s="532"/>
      <c r="W65" s="532"/>
    </row>
    <row r="66" spans="1:30" ht="13.5" thickBot="1" x14ac:dyDescent="0.25">
      <c r="A66" s="1130" t="s">
        <v>361</v>
      </c>
      <c r="B66" s="1163">
        <f>('8'!B48/'5'!B45)</f>
        <v>2.6553889584802989E-3</v>
      </c>
      <c r="C66" s="1157">
        <f>('8'!C48/'5'!C45)</f>
        <v>-8.6426565859168233E-2</v>
      </c>
      <c r="D66" s="1157">
        <f>('8'!D48/'5'!D45)</f>
        <v>0.20000170222006072</v>
      </c>
      <c r="E66" s="1157">
        <f>('8'!E48/'5'!E45)</f>
        <v>-1.0653642044264089E-2</v>
      </c>
      <c r="F66" s="1157">
        <f>('8'!F48/'5'!F45)</f>
        <v>-7.6265674787007343E-3</v>
      </c>
      <c r="G66" s="1157">
        <f>('8'!G48/'5'!G45)</f>
        <v>3.9368875800042169E-2</v>
      </c>
      <c r="H66" s="1157">
        <f>('8'!H48/'5'!H45)</f>
        <v>3.6918391908945559E-2</v>
      </c>
      <c r="I66" s="1157">
        <f>('8'!I48/'5'!I45)</f>
        <v>-7.339470427624048E-2</v>
      </c>
      <c r="J66" s="1157">
        <f>('8'!J48/'5'!J45)</f>
        <v>-1.3304309826279666E-2</v>
      </c>
      <c r="K66" s="1157">
        <f>('8'!K48/'5'!K45)</f>
        <v>-3.7538791363425375E-2</v>
      </c>
      <c r="L66" s="1157">
        <f>('8'!L48/'5'!L45)</f>
        <v>1.7092890947709227E-2</v>
      </c>
      <c r="M66" s="1157">
        <f>('8'!M48/'5'!M45)</f>
        <v>-4.1381963339324951E-2</v>
      </c>
      <c r="N66" s="1157">
        <f>('8'!N48/'5'!N45)</f>
        <v>4.7024411752280705E-2</v>
      </c>
      <c r="O66" s="1157">
        <f>('8'!O48/'5'!O45)</f>
        <v>9.7208813312188697E-2</v>
      </c>
      <c r="P66" s="1157">
        <f>('8'!P48/'5'!P45)</f>
        <v>2.0499954152580057E-3</v>
      </c>
      <c r="Q66" s="1157">
        <f>('8'!Q48/'5'!Q45)</f>
        <v>0.13168489349141957</v>
      </c>
      <c r="R66" s="1157">
        <f>('8'!R48/'5'!R45)</f>
        <v>4.9742644786624516E-3</v>
      </c>
      <c r="S66" s="1158">
        <f>('8'!S48/'5'!S45)</f>
        <v>4.704201245969334E-2</v>
      </c>
      <c r="T66" s="1163">
        <f>('8'!T48/'5'!T45)</f>
        <v>-3.1937130738965744E-2</v>
      </c>
      <c r="U66" s="1158">
        <f>('8'!U48/'5'!U45)</f>
        <v>-2.0793322499429506E-3</v>
      </c>
      <c r="V66" s="1163">
        <f>('8'!V48/'5'!V45)</f>
        <v>1.1445361144039554E-2</v>
      </c>
      <c r="W66" s="1158">
        <f>('8'!W48/'5'!W45)</f>
        <v>6.5893499610777716E-3</v>
      </c>
    </row>
    <row r="67" spans="1:30" ht="13.5" thickBot="1" x14ac:dyDescent="0.25">
      <c r="A67" s="1138" t="s">
        <v>362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6"/>
      <c r="T67" s="532"/>
      <c r="U67" s="532"/>
      <c r="V67" s="532"/>
      <c r="W67" s="532"/>
    </row>
    <row r="68" spans="1:30" x14ac:dyDescent="0.2">
      <c r="A68" s="1124" t="s">
        <v>363</v>
      </c>
      <c r="B68" s="1160">
        <f>('5'!B26/'5'!B7)</f>
        <v>0.73130241666440965</v>
      </c>
      <c r="C68" s="1133">
        <f>('5'!C26/'5'!C7)</f>
        <v>0.57938108890104145</v>
      </c>
      <c r="D68" s="1133">
        <f>('5'!D26/'5'!D7)</f>
        <v>0.40075592830492762</v>
      </c>
      <c r="E68" s="1133">
        <f>('5'!E26/'5'!E7)</f>
        <v>2.7419900347937391E-2</v>
      </c>
      <c r="F68" s="1133">
        <f>('5'!F26/'5'!F7)</f>
        <v>0.3878601619804013</v>
      </c>
      <c r="G68" s="1133">
        <f>('5'!G26/'5'!G7)</f>
        <v>0.36132435362172793</v>
      </c>
      <c r="H68" s="1133">
        <f>('5'!H26/'5'!H7)</f>
        <v>0.50445397812182569</v>
      </c>
      <c r="I68" s="1133">
        <f>('5'!I26/'5'!I7)</f>
        <v>0.47701550402966691</v>
      </c>
      <c r="J68" s="1133">
        <f>('5'!J26/'5'!J7)</f>
        <v>0.62442015673017315</v>
      </c>
      <c r="K68" s="1133">
        <f>('5'!K26/'5'!K7)</f>
        <v>0.71079120723055011</v>
      </c>
      <c r="L68" s="1133">
        <f>('5'!L26/'5'!L7)</f>
        <v>0.33671906295397341</v>
      </c>
      <c r="M68" s="1133">
        <f>('5'!M26/'5'!M7)</f>
        <v>0.58263429762663366</v>
      </c>
      <c r="N68" s="1133">
        <f>('5'!N26/'5'!N7)</f>
        <v>0.64872246333463879</v>
      </c>
      <c r="O68" s="1133">
        <f>('5'!O26/'5'!O7)</f>
        <v>0.43453666975656446</v>
      </c>
      <c r="P68" s="1133">
        <f>('5'!P26/'5'!P7)</f>
        <v>0.75521138179636627</v>
      </c>
      <c r="Q68" s="1133">
        <f>('5'!Q26/'5'!Q7)</f>
        <v>0.56710777072604412</v>
      </c>
      <c r="R68" s="1133">
        <f>('5'!R26/'5'!R7)</f>
        <v>0.50663702901057261</v>
      </c>
      <c r="S68" s="1155">
        <f>('5'!S26/'5'!S7)</f>
        <v>0.62689344030708283</v>
      </c>
      <c r="T68" s="1160">
        <f>('5'!T26/'5'!T7)</f>
        <v>0.74855823517415498</v>
      </c>
      <c r="U68" s="1155">
        <f>('5'!U26/'5'!U7)</f>
        <v>0.53418817004859487</v>
      </c>
      <c r="V68" s="1160">
        <f>('5'!V26/'5'!V7)</f>
        <v>0.54368892840192906</v>
      </c>
      <c r="W68" s="1155">
        <f>('5'!W26/'5'!W7)</f>
        <v>0.57395696251156936</v>
      </c>
    </row>
    <row r="69" spans="1:30" ht="13.5" thickBot="1" x14ac:dyDescent="0.25">
      <c r="A69" s="1127" t="s">
        <v>364</v>
      </c>
      <c r="B69" s="1162">
        <f>'5'!B26/'5'!B45</f>
        <v>2.7216560997165669</v>
      </c>
      <c r="C69" s="1134">
        <f>'5'!C26/'5'!C45</f>
        <v>1.3774489772399487</v>
      </c>
      <c r="D69" s="1134">
        <f>'5'!D26/'5'!D45</f>
        <v>0.66876911634906222</v>
      </c>
      <c r="E69" s="1134">
        <f>'5'!E26/'5'!E45</f>
        <v>2.8192948177478413E-2</v>
      </c>
      <c r="F69" s="1134">
        <f>'5'!F26/'5'!F45</f>
        <v>0.63361365800861869</v>
      </c>
      <c r="G69" s="1134">
        <f>'5'!G26/'5'!G45</f>
        <v>0.56573998972825124</v>
      </c>
      <c r="H69" s="1134">
        <f>'5'!H26/'5'!H45</f>
        <v>1.0179760422854156</v>
      </c>
      <c r="I69" s="1134">
        <f>'5'!I26/'5'!I45</f>
        <v>0.91210257226578695</v>
      </c>
      <c r="J69" s="1134">
        <f>'5'!J26/'5'!J45</f>
        <v>1.6625497025983176</v>
      </c>
      <c r="K69" s="1134">
        <f>'5'!K26/'5'!K45</f>
        <v>2.4577095337387469</v>
      </c>
      <c r="L69" s="1134">
        <f>'5'!L26/'5'!L45</f>
        <v>0.50765677731306136</v>
      </c>
      <c r="M69" s="1134">
        <f>'5'!M26/'5'!M45</f>
        <v>1.3959802981257468</v>
      </c>
      <c r="N69" s="1134">
        <f>'5'!N26/'5'!N45</f>
        <v>1.8467519144346369</v>
      </c>
      <c r="O69" s="1134">
        <f>'5'!O26/'5'!O45</f>
        <v>0.76846127151957588</v>
      </c>
      <c r="P69" s="1134">
        <f>'5'!P26/'5'!P45</f>
        <v>3.0851572566504055</v>
      </c>
      <c r="Q69" s="1134">
        <f>'5'!Q26/'5'!Q45</f>
        <v>1.3100437762008197</v>
      </c>
      <c r="R69" s="1134">
        <f>'5'!R26/'5'!R45</f>
        <v>1.0269052579980298</v>
      </c>
      <c r="S69" s="1156">
        <f>'5'!S26/'5'!S45</f>
        <v>1.6801994605054467</v>
      </c>
      <c r="T69" s="1162">
        <f>'5'!T26/'5'!T45</f>
        <v>2.9770640358519023</v>
      </c>
      <c r="U69" s="1156">
        <f>'5'!U26/'5'!U45</f>
        <v>1.1467896169668406</v>
      </c>
      <c r="V69" s="1162">
        <f>'5'!V26/'5'!V45</f>
        <v>1.1914874791397183</v>
      </c>
      <c r="W69" s="1156">
        <f>'5'!W26/'5'!W45</f>
        <v>1.3471807118245782</v>
      </c>
    </row>
    <row r="70" spans="1:30" ht="13.5" thickBot="1" x14ac:dyDescent="0.25">
      <c r="A70" s="1138" t="s">
        <v>365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6"/>
      <c r="T70" s="532"/>
      <c r="U70" s="532"/>
      <c r="V70" s="532"/>
      <c r="W70" s="532"/>
    </row>
    <row r="71" spans="1:30" ht="13.5" thickBot="1" x14ac:dyDescent="0.25">
      <c r="A71" s="1130" t="s">
        <v>1154</v>
      </c>
      <c r="B71" s="1157">
        <f>('8'!B63/'8'!B48)</f>
        <v>19.973891319782194</v>
      </c>
      <c r="C71" s="1157">
        <f>('8'!C63/'8'!C48)</f>
        <v>0.93725114282086575</v>
      </c>
      <c r="D71" s="1157">
        <f>('8'!D63/'8'!D48)</f>
        <v>1.0474880041504255</v>
      </c>
      <c r="E71" s="1157">
        <f>('8'!E63/'8'!E48)</f>
        <v>1.2777868056170403</v>
      </c>
      <c r="F71" s="1157">
        <f>('8'!F63/'8'!F48)</f>
        <v>-2.0470814237772346</v>
      </c>
      <c r="G71" s="1157">
        <f>('8'!G63/'8'!G48)</f>
        <v>0.96743324820192933</v>
      </c>
      <c r="H71" s="1157">
        <f>('8'!H63/'8'!H48)</f>
        <v>0.32074357588249935</v>
      </c>
      <c r="I71" s="1157">
        <f>('8'!I63/'8'!I48)</f>
        <v>0.94369849991756249</v>
      </c>
      <c r="J71" s="1157">
        <f>('8'!J63/'8'!J48)</f>
        <v>1.3720938065966413</v>
      </c>
      <c r="K71" s="1157">
        <f>('8'!K63/'8'!K48)</f>
        <v>0.33143728012838708</v>
      </c>
      <c r="L71" s="1157">
        <f>('8'!L63/'8'!L48)</f>
        <v>-0.84484581608057496</v>
      </c>
      <c r="M71" s="1157">
        <f>('8'!M63/'8'!M48)</f>
        <v>0.78870810424964988</v>
      </c>
      <c r="N71" s="1157">
        <f>('8'!N63/'8'!N48)</f>
        <v>-0.1344653997145549</v>
      </c>
      <c r="O71" s="1157">
        <f>('8'!O63/'8'!O48)</f>
        <v>1.0179883461937618</v>
      </c>
      <c r="P71" s="1157">
        <f>('8'!P63/'8'!P48)</f>
        <v>6.6034283527836237</v>
      </c>
      <c r="Q71" s="1157">
        <f>('8'!Q63/'8'!Q48)</f>
        <v>1.0536665461868127</v>
      </c>
      <c r="R71" s="1157">
        <f>('8'!R63/'8'!R48)</f>
        <v>2.8289320365466173</v>
      </c>
      <c r="S71" s="1158">
        <f>('8'!S63/'8'!S48)</f>
        <v>0.91462067737143782</v>
      </c>
      <c r="T71" s="1163">
        <f>('8'!T63/'8'!T48)</f>
        <v>-1.8846364222992835</v>
      </c>
      <c r="U71" s="1158">
        <f>('8'!U63/'8'!U48)</f>
        <v>-2.6024825521949788</v>
      </c>
      <c r="V71" s="1163">
        <f>('8'!V63/'8'!V48)</f>
        <v>0.4971942507960091</v>
      </c>
      <c r="W71" s="1158">
        <f>('8'!W63/'8'!W48)</f>
        <v>-6.5742734247177239</v>
      </c>
    </row>
    <row r="72" spans="1:30" ht="13.5" thickBot="1" x14ac:dyDescent="0.25">
      <c r="A72" s="1138" t="s">
        <v>366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6"/>
      <c r="T72" s="399"/>
      <c r="U72" s="399"/>
      <c r="V72" s="399"/>
      <c r="W72" s="399"/>
    </row>
    <row r="73" spans="1:30" x14ac:dyDescent="0.2">
      <c r="A73" s="1124" t="s">
        <v>367</v>
      </c>
      <c r="B73" s="1160">
        <f>'8'!B42/'5'!B7</f>
        <v>6.3046610999344346E-2</v>
      </c>
      <c r="C73" s="1133">
        <f>'8'!C42/'5'!C7</f>
        <v>4.2882261020561009E-2</v>
      </c>
      <c r="D73" s="1133">
        <f>'8'!D42/'5'!D7</f>
        <v>0.24014865541893318</v>
      </c>
      <c r="E73" s="1133">
        <f>'8'!E42/'5'!E7</f>
        <v>6.511418779064243E-2</v>
      </c>
      <c r="F73" s="1133">
        <f>'8'!F42/'5'!F7</f>
        <v>0.36620133157050838</v>
      </c>
      <c r="G73" s="1133">
        <f>'8'!G42/'5'!G7</f>
        <v>0.13697932524148737</v>
      </c>
      <c r="H73" s="1133">
        <f>'8'!H42/'5'!H7</f>
        <v>0.29679248241501566</v>
      </c>
      <c r="I73" s="1133">
        <f>'8'!I42/'5'!I7</f>
        <v>0.25774869280333046</v>
      </c>
      <c r="J73" s="1133">
        <f>'8'!J42/'5'!J7</f>
        <v>3.1080051107368724E-3</v>
      </c>
      <c r="K73" s="1133">
        <f>'8'!K42/'5'!K7</f>
        <v>0.45449935799272279</v>
      </c>
      <c r="L73" s="1133">
        <f>'8'!L42/'5'!L7</f>
        <v>0.19449611277260356</v>
      </c>
      <c r="M73" s="1133">
        <f>'8'!M42/'5'!M7</f>
        <v>8.2890233489360574E-2</v>
      </c>
      <c r="N73" s="1133">
        <f>'8'!N42/'5'!N7</f>
        <v>0.80326328802836566</v>
      </c>
      <c r="O73" s="1133">
        <f>'8'!O42/'5'!O7</f>
        <v>0.3575788779488257</v>
      </c>
      <c r="P73" s="1133">
        <f>'8'!P42/'5'!P7</f>
        <v>7.2967470970388346E-2</v>
      </c>
      <c r="Q73" s="1133">
        <f>'8'!Q42/'5'!Q7</f>
        <v>0.34889539334115383</v>
      </c>
      <c r="R73" s="1133">
        <f>'8'!R42/'5'!R7</f>
        <v>0.24757094997866694</v>
      </c>
      <c r="S73" s="1155">
        <f>'8'!S42/'5'!S7</f>
        <v>5.9106135059452176E-2</v>
      </c>
      <c r="T73" s="1164">
        <f>'8'!T42/'5'!T7</f>
        <v>0.11153986245349719</v>
      </c>
      <c r="U73" s="1165">
        <f>'8'!U42/'5'!U7</f>
        <v>0.22862557443413889</v>
      </c>
      <c r="V73" s="1164">
        <f>'8'!V42/'5'!V7</f>
        <v>4.3879211698227324E-2</v>
      </c>
      <c r="W73" s="1165">
        <f>'8'!W42/'5'!W7</f>
        <v>0.31848484463874838</v>
      </c>
    </row>
    <row r="74" spans="1:30" x14ac:dyDescent="0.2">
      <c r="A74" s="1139" t="s">
        <v>1155</v>
      </c>
      <c r="B74" s="1161">
        <f>('8'!B63/'5'!B7)</f>
        <v>1.4251303464732922E-2</v>
      </c>
      <c r="C74" s="435">
        <f>('8'!C63/'5'!C7)</f>
        <v>-3.4071560902908415E-2</v>
      </c>
      <c r="D74" s="435">
        <f>('8'!D63/'5'!D7)</f>
        <v>0.12554126381696376</v>
      </c>
      <c r="E74" s="435">
        <f>('8'!E63/'5'!E7)</f>
        <v>-1.3239813850170291E-2</v>
      </c>
      <c r="F74" s="435">
        <f>('8'!F63/'5'!F7)</f>
        <v>9.5568524028277219E-3</v>
      </c>
      <c r="G74" s="435">
        <f>('8'!G63/'5'!G7)</f>
        <v>2.4325085673965213E-2</v>
      </c>
      <c r="H74" s="435">
        <f>('8'!H63/'5'!H7)</f>
        <v>5.8679274622587072E-3</v>
      </c>
      <c r="I74" s="435">
        <f>('8'!I63/'5'!I7)</f>
        <v>-3.6223199179794628E-2</v>
      </c>
      <c r="J74" s="435">
        <f>('8'!J63/'5'!J7)</f>
        <v>-6.8561203180045015E-3</v>
      </c>
      <c r="K74" s="435">
        <f>('8'!K63/'5'!K7)</f>
        <v>-3.5982649171076241E-3</v>
      </c>
      <c r="L74" s="435">
        <f>('8'!L63/'5'!L7)</f>
        <v>-9.5783454292760854E-3</v>
      </c>
      <c r="M74" s="435">
        <f>('8'!M63/'5'!M7)</f>
        <v>-1.3622102769801055E-2</v>
      </c>
      <c r="N74" s="435">
        <f>('8'!N63/'5'!N7)</f>
        <v>-2.2211827769572298E-3</v>
      </c>
      <c r="O74" s="435">
        <f>('8'!O63/'5'!O7)</f>
        <v>5.5956803065357774E-2</v>
      </c>
      <c r="P74" s="435">
        <f>('8'!P63/'5'!P7)</f>
        <v>3.3137029978842756E-3</v>
      </c>
      <c r="Q74" s="435">
        <f>('8'!Q63/'5'!Q7)</f>
        <v>6.0064648271851699E-2</v>
      </c>
      <c r="R74" s="435">
        <f>('8'!R63/'5'!R7)</f>
        <v>6.9425327535253484E-3</v>
      </c>
      <c r="S74" s="1159">
        <f>('8'!S63/'5'!S7)</f>
        <v>1.605313258763448E-2</v>
      </c>
      <c r="T74" s="1166">
        <f>'8'!T63/'5'!T7</f>
        <v>1.5134249605185441E-2</v>
      </c>
      <c r="U74" s="1167">
        <f>'8'!U63/'5'!U7</f>
        <v>2.5207062014481704E-3</v>
      </c>
      <c r="V74" s="1166">
        <f>'8'!V63/'5'!V7</f>
        <v>2.5966690721565822E-3</v>
      </c>
      <c r="W74" s="1167">
        <f>'8'!W63/'5'!W7</f>
        <v>-1.8456264622932875E-2</v>
      </c>
    </row>
    <row r="75" spans="1:30" ht="13.5" thickBot="1" x14ac:dyDescent="0.25">
      <c r="A75" s="1127" t="s">
        <v>1156</v>
      </c>
      <c r="B75" s="1162">
        <f>'8'!B63/'5'!B45</f>
        <v>5.3038450468435132E-2</v>
      </c>
      <c r="C75" s="1134">
        <f>'8'!C63/'5'!C45</f>
        <v>-8.1003397621588244E-2</v>
      </c>
      <c r="D75" s="1134">
        <f>'8'!D63/'5'!D45</f>
        <v>0.20949938388517914</v>
      </c>
      <c r="E75" s="1134">
        <f>'8'!E63/'5'!E45</f>
        <v>-1.3613083235927604E-2</v>
      </c>
      <c r="F75" s="1134">
        <f>'8'!F63/'5'!F45</f>
        <v>1.5612204612831851E-2</v>
      </c>
      <c r="G75" s="1134">
        <f>'8'!G63/'5'!G45</f>
        <v>3.8086759393293125E-2</v>
      </c>
      <c r="H75" s="1134">
        <f>'8'!H63/'5'!H45</f>
        <v>1.184133703670673E-2</v>
      </c>
      <c r="I75" s="1134">
        <f>'8'!I63/'5'!I45</f>
        <v>-6.9262472327381253E-2</v>
      </c>
      <c r="J75" s="1134">
        <f>'8'!J63/'5'!J45</f>
        <v>-1.825476111368117E-2</v>
      </c>
      <c r="K75" s="1134">
        <f>'8'!K63/'5'!K45</f>
        <v>-1.2441754908800694E-2</v>
      </c>
      <c r="L75" s="1134">
        <f>'8'!L63/'5'!L45</f>
        <v>-1.4440857401893674E-2</v>
      </c>
      <c r="M75" s="1134">
        <f>'8'!M63/'5'!M45</f>
        <v>-3.2638289855487494E-2</v>
      </c>
      <c r="N75" s="1134">
        <f>'8'!N63/'5'!N45</f>
        <v>-6.3231563226122381E-3</v>
      </c>
      <c r="O75" s="1134">
        <f>'8'!O63/'5'!O45</f>
        <v>9.8957439099133099E-2</v>
      </c>
      <c r="P75" s="1134">
        <f>'8'!P63/'5'!P45</f>
        <v>1.3536997848191153E-2</v>
      </c>
      <c r="Q75" s="1134">
        <f>'8'!Q63/'5'!Q45</f>
        <v>0.13875196691008235</v>
      </c>
      <c r="R75" s="1134">
        <f>'8'!R63/'5'!R45</f>
        <v>1.4071856141944067E-2</v>
      </c>
      <c r="S75" s="1156">
        <f>'8'!S63/'5'!S45</f>
        <v>4.3025597300800342E-2</v>
      </c>
      <c r="T75" s="1168">
        <f>'8'!T63/'5'!T45</f>
        <v>6.0189879814388864E-2</v>
      </c>
      <c r="U75" s="1169">
        <f>'8'!U63/'5'!U45</f>
        <v>5.4114259006928572E-3</v>
      </c>
      <c r="V75" s="1168">
        <f>'8'!V63/'5'!V45</f>
        <v>5.6905677591005E-3</v>
      </c>
      <c r="W75" s="1169">
        <f>'8'!W63/'5'!W45</f>
        <v>-4.3320188335278363E-2</v>
      </c>
    </row>
    <row r="76" spans="1:30" ht="8.25" customHeight="1" x14ac:dyDescent="0.2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0"/>
    </row>
    <row r="77" spans="1:30" x14ac:dyDescent="0.2">
      <c r="A77" s="24" t="s">
        <v>368</v>
      </c>
      <c r="B77" s="21"/>
      <c r="C77" s="21"/>
    </row>
    <row r="78" spans="1:30" x14ac:dyDescent="0.2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</row>
    <row r="79" spans="1:30" x14ac:dyDescent="0.2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</row>
    <row r="80" spans="1:30" x14ac:dyDescent="0.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</row>
    <row r="81" spans="2:30" x14ac:dyDescent="0.2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</row>
    <row r="82" spans="2:30" x14ac:dyDescent="0.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</row>
    <row r="83" spans="2:30" x14ac:dyDescent="0.2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</row>
    <row r="84" spans="2:30" x14ac:dyDescent="0.2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60"/>
      <c r="S84" s="160"/>
      <c r="T84" s="160"/>
      <c r="U84" s="160"/>
      <c r="X84" s="160"/>
      <c r="Y84" s="160"/>
      <c r="Z84" s="160"/>
      <c r="AA84" s="160"/>
      <c r="AB84" s="160"/>
      <c r="AC84" s="160"/>
    </row>
    <row r="85" spans="2:30" x14ac:dyDescent="0.2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60"/>
      <c r="S85" s="160"/>
      <c r="T85" s="160"/>
      <c r="U85" s="160"/>
      <c r="X85" s="160"/>
      <c r="Y85" s="160"/>
      <c r="Z85" s="160"/>
      <c r="AA85" s="160"/>
      <c r="AB85" s="160"/>
      <c r="AC85" s="160"/>
    </row>
    <row r="86" spans="2:30" x14ac:dyDescent="0.2"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60"/>
      <c r="S86" s="160"/>
      <c r="T86" s="160"/>
      <c r="U86" s="160"/>
      <c r="X86" s="160"/>
      <c r="Y86" s="160"/>
      <c r="Z86" s="160"/>
      <c r="AA86" s="160"/>
      <c r="AB86" s="160"/>
      <c r="AC86" s="160"/>
    </row>
    <row r="87" spans="2:30" x14ac:dyDescent="0.2"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60"/>
      <c r="S87" s="160"/>
      <c r="T87" s="160"/>
      <c r="U87" s="160"/>
      <c r="X87" s="160"/>
      <c r="Y87" s="160"/>
      <c r="Z87" s="160"/>
      <c r="AA87" s="160"/>
      <c r="AB87" s="160"/>
      <c r="AC87" s="160"/>
    </row>
    <row r="88" spans="2:30" x14ac:dyDescent="0.2"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60"/>
      <c r="S88" s="160"/>
      <c r="T88" s="160"/>
      <c r="U88" s="160"/>
      <c r="X88" s="160"/>
      <c r="Y88" s="160"/>
      <c r="Z88" s="160"/>
      <c r="AA88" s="160"/>
      <c r="AB88" s="160"/>
      <c r="AC88" s="160"/>
    </row>
    <row r="89" spans="2:30" x14ac:dyDescent="0.2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60"/>
      <c r="S89" s="160"/>
      <c r="T89" s="160"/>
      <c r="U89" s="160"/>
      <c r="X89" s="160"/>
      <c r="Y89" s="160"/>
      <c r="Z89" s="160"/>
      <c r="AA89" s="160"/>
      <c r="AB89" s="160"/>
      <c r="AC89" s="160"/>
    </row>
    <row r="90" spans="2:30" x14ac:dyDescent="0.2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60"/>
      <c r="S90" s="160"/>
      <c r="T90" s="160"/>
      <c r="U90" s="160"/>
      <c r="X90" s="160"/>
      <c r="Y90" s="160"/>
      <c r="Z90" s="160"/>
      <c r="AA90" s="160"/>
      <c r="AB90" s="160"/>
      <c r="AC90" s="160"/>
    </row>
    <row r="91" spans="2:30" x14ac:dyDescent="0.2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60"/>
      <c r="S91" s="160"/>
      <c r="T91" s="160"/>
      <c r="U91" s="160"/>
      <c r="X91" s="160"/>
      <c r="Y91" s="160"/>
      <c r="Z91" s="160"/>
      <c r="AA91" s="160"/>
      <c r="AB91" s="160"/>
      <c r="AC91" s="160"/>
    </row>
    <row r="92" spans="2:30" x14ac:dyDescent="0.2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60"/>
      <c r="S92" s="160"/>
      <c r="T92" s="160"/>
      <c r="U92" s="160"/>
      <c r="X92" s="160"/>
      <c r="Y92" s="160"/>
      <c r="Z92" s="160"/>
      <c r="AA92" s="160"/>
      <c r="AB92" s="160"/>
      <c r="AC92" s="160"/>
    </row>
    <row r="93" spans="2:30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60"/>
      <c r="S93" s="160"/>
      <c r="T93" s="160"/>
      <c r="U93" s="160"/>
      <c r="X93" s="160"/>
      <c r="Y93" s="160"/>
      <c r="Z93" s="160"/>
      <c r="AA93" s="160"/>
      <c r="AB93" s="160"/>
      <c r="AC93" s="160"/>
    </row>
    <row r="94" spans="2:30" x14ac:dyDescent="0.2"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60"/>
      <c r="S94" s="160"/>
      <c r="T94" s="160"/>
      <c r="U94" s="160"/>
      <c r="X94" s="160"/>
      <c r="Y94" s="160"/>
      <c r="Z94" s="160"/>
      <c r="AA94" s="160"/>
      <c r="AB94" s="160"/>
      <c r="AC94" s="160"/>
    </row>
    <row r="95" spans="2:30" x14ac:dyDescent="0.2"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60"/>
      <c r="S95" s="160"/>
      <c r="T95" s="160"/>
      <c r="U95" s="160"/>
      <c r="X95" s="160"/>
      <c r="Y95" s="160"/>
      <c r="Z95" s="160"/>
      <c r="AA95" s="160"/>
      <c r="AB95" s="160"/>
      <c r="AC95" s="160"/>
    </row>
    <row r="96" spans="2:30" x14ac:dyDescent="0.2"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60"/>
      <c r="S96" s="160"/>
      <c r="T96" s="160"/>
      <c r="U96" s="160"/>
      <c r="X96" s="160"/>
      <c r="Y96" s="160"/>
      <c r="Z96" s="160"/>
      <c r="AA96" s="160"/>
      <c r="AB96" s="160"/>
      <c r="AC96" s="160"/>
    </row>
    <row r="97" spans="2:29" x14ac:dyDescent="0.2"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60"/>
      <c r="S97" s="160"/>
      <c r="T97" s="160"/>
      <c r="U97" s="160"/>
      <c r="X97" s="160"/>
      <c r="Y97" s="160"/>
      <c r="Z97" s="160"/>
      <c r="AA97" s="160"/>
      <c r="AB97" s="160"/>
      <c r="AC97" s="160"/>
    </row>
    <row r="98" spans="2:29" x14ac:dyDescent="0.2"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60"/>
      <c r="S98" s="160"/>
      <c r="T98" s="160"/>
      <c r="U98" s="160"/>
      <c r="X98" s="160"/>
      <c r="Y98" s="160"/>
      <c r="Z98" s="160"/>
      <c r="AA98" s="160"/>
      <c r="AB98" s="160"/>
      <c r="AC98" s="160"/>
    </row>
  </sheetData>
  <mergeCells count="6">
    <mergeCell ref="A1:L1"/>
    <mergeCell ref="A2:L2"/>
    <mergeCell ref="T58:U58"/>
    <mergeCell ref="V58:W58"/>
    <mergeCell ref="A55:W55"/>
    <mergeCell ref="A56:W5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90"/>
  <sheetViews>
    <sheetView showGridLines="0" zoomScaleNormal="100" workbookViewId="0">
      <selection activeCell="B5" sqref="B5:F5"/>
    </sheetView>
  </sheetViews>
  <sheetFormatPr baseColWidth="10" defaultColWidth="13.7109375" defaultRowHeight="12.75" x14ac:dyDescent="0.2"/>
  <cols>
    <col min="1" max="1" width="46.7109375" customWidth="1"/>
    <col min="2" max="2" width="10.5703125" customWidth="1"/>
    <col min="3" max="3" width="8.5703125" customWidth="1"/>
    <col min="4" max="4" width="12.5703125" customWidth="1"/>
    <col min="5" max="5" width="15" customWidth="1"/>
    <col min="6" max="6" width="8.140625" customWidth="1"/>
    <col min="7" max="7" width="8.85546875" customWidth="1"/>
    <col min="8" max="8" width="11.85546875" customWidth="1"/>
    <col min="9" max="9" width="14.140625" customWidth="1"/>
    <col min="10" max="10" width="9.42578125" customWidth="1"/>
    <col min="11" max="11" width="11.140625" customWidth="1"/>
    <col min="12" max="12" width="8" customWidth="1"/>
  </cols>
  <sheetData>
    <row r="1" spans="1:29" ht="15.75" x14ac:dyDescent="0.25">
      <c r="A1" s="118"/>
      <c r="B1" s="21"/>
      <c r="C1" s="21"/>
      <c r="D1" s="21"/>
      <c r="E1" s="21"/>
      <c r="F1" s="21"/>
      <c r="G1" s="20"/>
      <c r="H1" s="20"/>
    </row>
    <row r="2" spans="1:29" ht="24" customHeight="1" x14ac:dyDescent="0.2">
      <c r="A2" s="1669" t="s">
        <v>2010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</row>
    <row r="3" spans="1:29" x14ac:dyDescent="0.2">
      <c r="A3" s="1627" t="s">
        <v>1982</v>
      </c>
      <c r="B3" s="1627"/>
      <c r="C3" s="1627"/>
      <c r="D3" s="1627"/>
      <c r="E3" s="1627"/>
      <c r="F3" s="1627"/>
      <c r="G3" s="1627"/>
      <c r="H3" s="1627"/>
      <c r="I3" s="1627"/>
      <c r="J3" s="1627"/>
      <c r="K3" s="1627"/>
      <c r="L3" s="1627"/>
      <c r="M3" s="1627"/>
      <c r="N3" s="1627"/>
    </row>
    <row r="4" spans="1:29" ht="6" customHeight="1" thickBot="1" x14ac:dyDescent="0.25">
      <c r="A4" s="116"/>
      <c r="B4" s="116"/>
      <c r="C4" s="116"/>
      <c r="D4" s="116"/>
      <c r="E4" s="116"/>
      <c r="F4" s="116"/>
      <c r="G4" s="23"/>
      <c r="H4" s="23"/>
    </row>
    <row r="5" spans="1:29" ht="47.25" customHeight="1" thickBot="1" x14ac:dyDescent="0.3">
      <c r="A5" s="1672" t="s">
        <v>351</v>
      </c>
      <c r="B5" s="1667" t="s">
        <v>787</v>
      </c>
      <c r="C5" s="1670"/>
      <c r="D5" s="1670"/>
      <c r="E5" s="1670"/>
      <c r="F5" s="1668"/>
      <c r="G5" s="1667" t="s">
        <v>788</v>
      </c>
      <c r="H5" s="1668"/>
      <c r="I5" s="1089" t="s">
        <v>1976</v>
      </c>
      <c r="J5" s="1667" t="s">
        <v>1136</v>
      </c>
      <c r="K5" s="1670"/>
      <c r="L5" s="1668"/>
      <c r="M5" s="1667" t="s">
        <v>1137</v>
      </c>
      <c r="N5" s="1668"/>
    </row>
    <row r="6" spans="1:29" ht="15.75" thickBot="1" x14ac:dyDescent="0.3">
      <c r="A6" s="1672"/>
      <c r="B6" s="1190" t="s">
        <v>1376</v>
      </c>
      <c r="C6" s="1191" t="s">
        <v>865</v>
      </c>
      <c r="D6" s="1191" t="s">
        <v>1178</v>
      </c>
      <c r="E6" s="1191" t="s">
        <v>163</v>
      </c>
      <c r="F6" s="1191" t="s">
        <v>33</v>
      </c>
      <c r="G6" s="1003" t="s">
        <v>983</v>
      </c>
      <c r="H6" s="1005" t="s">
        <v>37</v>
      </c>
      <c r="I6" s="1089" t="s">
        <v>1977</v>
      </c>
      <c r="J6" s="1003" t="s">
        <v>1414</v>
      </c>
      <c r="K6" s="1004" t="s">
        <v>90</v>
      </c>
      <c r="L6" s="1005" t="s">
        <v>35</v>
      </c>
      <c r="M6" s="1191" t="s">
        <v>100</v>
      </c>
      <c r="N6" s="1192" t="s">
        <v>1785</v>
      </c>
      <c r="O6" s="434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</row>
    <row r="7" spans="1:29" ht="12.75" customHeight="1" thickBot="1" x14ac:dyDescent="0.3">
      <c r="A7" s="1154" t="s">
        <v>355</v>
      </c>
      <c r="B7" s="1185"/>
      <c r="C7" s="1185"/>
      <c r="D7" s="1185"/>
      <c r="E7" s="1185"/>
      <c r="F7" s="1185"/>
      <c r="G7" s="1193"/>
      <c r="H7" s="1193"/>
      <c r="J7" s="1193"/>
      <c r="K7" s="1185"/>
      <c r="L7" s="1185"/>
      <c r="M7" s="1194"/>
      <c r="N7" s="1195"/>
      <c r="O7" s="475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</row>
    <row r="8" spans="1:29" ht="12.75" customHeight="1" x14ac:dyDescent="0.25">
      <c r="A8" s="21" t="s">
        <v>356</v>
      </c>
      <c r="B8" s="1174">
        <f>'6'!B8/'6'!B27</f>
        <v>2.589620023965078</v>
      </c>
      <c r="C8" s="1175">
        <f>'6'!C8/'6'!C27</f>
        <v>0.91449239045504771</v>
      </c>
      <c r="D8" s="1175">
        <f>'6'!D8/'6'!D27</f>
        <v>1.8029497538370318</v>
      </c>
      <c r="E8" s="1175">
        <f>'6'!E8/'6'!E27</f>
        <v>1.3886711096055984</v>
      </c>
      <c r="F8" s="1175">
        <f>'6'!F8/'6'!F27</f>
        <v>0.12131329005678215</v>
      </c>
      <c r="G8" s="1174">
        <f>'6'!G8/'6'!G27</f>
        <v>17.147190879681752</v>
      </c>
      <c r="H8" s="1176">
        <f>'6'!H8/'6'!H27</f>
        <v>5.8012467125635431E-2</v>
      </c>
      <c r="I8" s="1187">
        <f>'6'!H8/'6'!H27</f>
        <v>5.8012467125635431E-2</v>
      </c>
      <c r="J8" s="1174">
        <f>'6'!J8/'6'!J27</f>
        <v>0.27099925514352691</v>
      </c>
      <c r="K8" s="1175">
        <f>'6'!K8/'6'!K27</f>
        <v>1.3923623362746742</v>
      </c>
      <c r="L8" s="1176">
        <f>'6'!L8/'6'!L27</f>
        <v>5.8633235014528653</v>
      </c>
      <c r="M8" s="1175">
        <f>'6'!M8/'6'!M27</f>
        <v>1.9349382200269867</v>
      </c>
      <c r="N8" s="1176">
        <f>'6'!N8/'6'!N27</f>
        <v>29.044066352117248</v>
      </c>
      <c r="O8" s="475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</row>
    <row r="9" spans="1:29" ht="12.75" customHeight="1" thickBot="1" x14ac:dyDescent="0.3">
      <c r="A9" s="21" t="s">
        <v>357</v>
      </c>
      <c r="B9" s="1179">
        <f>('6'!B8-'6'!B13)/'6'!B27</f>
        <v>1.3258867525355866</v>
      </c>
      <c r="C9" s="1180">
        <f>('6'!C8-'6'!C13)/'6'!C27</f>
        <v>0.91449239045504771</v>
      </c>
      <c r="D9" s="1180">
        <f>('6'!D8-'6'!D13)/'6'!D27</f>
        <v>0.96917316826556388</v>
      </c>
      <c r="E9" s="1180">
        <f>('6'!E8-'6'!E13)/'6'!E27</f>
        <v>0.96196059066518624</v>
      </c>
      <c r="F9" s="1180">
        <f>('6'!F8-'6'!F13)/'6'!F27</f>
        <v>0.11627837071858343</v>
      </c>
      <c r="G9" s="1179">
        <f>('6'!G8-'6'!G13)/'6'!G27</f>
        <v>3.5534221209999073</v>
      </c>
      <c r="H9" s="1181">
        <f>('6'!H8-'6'!H13)/'6'!H27</f>
        <v>5.8012467125635431E-2</v>
      </c>
      <c r="I9" s="1188">
        <f>('6'!H8-'6'!H13)/'6'!H27</f>
        <v>5.8012467125635431E-2</v>
      </c>
      <c r="J9" s="1179">
        <f>('6'!J8-'6'!J13)/'6'!J27</f>
        <v>0.27099925514352691</v>
      </c>
      <c r="K9" s="1180">
        <f>('6'!K8-'6'!K13)/'6'!K27</f>
        <v>1.0403019708419323</v>
      </c>
      <c r="L9" s="1181">
        <f>('6'!L8-'6'!L13)/'6'!L27</f>
        <v>5.8633235014528653</v>
      </c>
      <c r="M9" s="1180">
        <f>('6'!M8-'6'!M13)/'6'!M27</f>
        <v>1.5813219992443865</v>
      </c>
      <c r="N9" s="1181">
        <f>('6'!N8-'6'!N13)/'6'!N27</f>
        <v>29.044066352117248</v>
      </c>
      <c r="O9" s="475"/>
      <c r="Q9" s="612"/>
      <c r="R9" s="612"/>
      <c r="S9" s="612"/>
      <c r="T9" s="612"/>
      <c r="U9" s="613"/>
      <c r="V9" s="613"/>
      <c r="W9" s="614"/>
      <c r="X9" s="614"/>
      <c r="Y9" s="614"/>
      <c r="Z9" s="614"/>
      <c r="AA9" s="614"/>
      <c r="AB9" s="614"/>
    </row>
    <row r="10" spans="1:29" ht="12.75" customHeight="1" thickBot="1" x14ac:dyDescent="0.3">
      <c r="A10" s="1197" t="s">
        <v>358</v>
      </c>
      <c r="B10" s="1184"/>
      <c r="C10" s="1185"/>
      <c r="D10" s="1185"/>
      <c r="E10" s="1185"/>
      <c r="F10" s="1185"/>
      <c r="G10" s="1184"/>
      <c r="H10" s="1186"/>
      <c r="I10" s="1206"/>
      <c r="J10" s="1198"/>
      <c r="K10" s="1185"/>
      <c r="L10" s="1186"/>
      <c r="M10" s="1194"/>
      <c r="N10" s="1196"/>
      <c r="O10" s="475"/>
      <c r="Q10" s="612"/>
      <c r="R10" s="612"/>
      <c r="S10" s="612"/>
      <c r="T10" s="612"/>
      <c r="U10" s="613"/>
      <c r="V10" s="613"/>
      <c r="W10" s="614"/>
      <c r="X10" s="614"/>
      <c r="Y10" s="614"/>
      <c r="Z10" s="614"/>
      <c r="AA10" s="614"/>
      <c r="AB10" s="614"/>
    </row>
    <row r="11" spans="1:29" ht="12.75" customHeight="1" thickBot="1" x14ac:dyDescent="0.3">
      <c r="A11" s="21" t="s">
        <v>359</v>
      </c>
      <c r="B11" s="1184">
        <f>'6'!B20/'6'!B45</f>
        <v>0.5144252448565092</v>
      </c>
      <c r="C11" s="1185">
        <f>'6'!C20/'6'!C45</f>
        <v>1.2355745878681308</v>
      </c>
      <c r="D11" s="1185">
        <f>'6'!D20/'6'!D45</f>
        <v>0.36498052262263297</v>
      </c>
      <c r="E11" s="1185">
        <f>'6'!E20/'6'!E45</f>
        <v>0.66035148812628686</v>
      </c>
      <c r="F11" s="1185">
        <f>'6'!F20/'6'!F45</f>
        <v>1.4443442777203173</v>
      </c>
      <c r="G11" s="1184">
        <f>'6'!G20/'6'!G45</f>
        <v>1.3284965902741039E-2</v>
      </c>
      <c r="H11" s="1186">
        <f>'6'!H20/'6'!H45</f>
        <v>1.6374742821759893</v>
      </c>
      <c r="I11" s="1189">
        <f>'6'!H20/'6'!H45</f>
        <v>1.6374742821759893</v>
      </c>
      <c r="J11" s="1184">
        <f>'6'!J20/'6'!J45</f>
        <v>2.3142036874104679E-3</v>
      </c>
      <c r="K11" s="1185">
        <f>'6'!K20/'6'!K45</f>
        <v>1.2633824078254405</v>
      </c>
      <c r="L11" s="1186">
        <f>'6'!L20/'6'!L45</f>
        <v>3.1528800362758931E-3</v>
      </c>
      <c r="M11" s="1185">
        <f>'6'!M20/'6'!M45</f>
        <v>0.12613504141788387</v>
      </c>
      <c r="N11" s="1186">
        <f>'6'!N20/'6'!N45</f>
        <v>0.61188227966571374</v>
      </c>
      <c r="O11" s="475"/>
      <c r="Q11" s="612"/>
      <c r="R11" s="612"/>
      <c r="S11" s="612"/>
      <c r="T11" s="612"/>
      <c r="U11" s="613"/>
      <c r="V11" s="613"/>
      <c r="W11" s="614"/>
      <c r="X11" s="614"/>
      <c r="Y11" s="614"/>
      <c r="Z11" s="614"/>
      <c r="AA11" s="614"/>
      <c r="AB11" s="614"/>
    </row>
    <row r="12" spans="1:29" ht="12.75" customHeight="1" thickBot="1" x14ac:dyDescent="0.3">
      <c r="A12" s="1197" t="s">
        <v>360</v>
      </c>
      <c r="B12" s="1184"/>
      <c r="C12" s="1185"/>
      <c r="D12" s="1185"/>
      <c r="E12" s="1185"/>
      <c r="F12" s="1185"/>
      <c r="G12" s="1184"/>
      <c r="H12" s="1186"/>
      <c r="I12" s="1206"/>
      <c r="J12" s="1198"/>
      <c r="K12" s="1185"/>
      <c r="L12" s="1186"/>
      <c r="M12" s="1194"/>
      <c r="N12" s="1196"/>
      <c r="O12" s="475"/>
      <c r="Q12" s="612"/>
      <c r="R12" s="612"/>
      <c r="S12" s="612"/>
      <c r="T12" s="612"/>
      <c r="U12" s="613"/>
      <c r="V12" s="613"/>
      <c r="W12" s="614"/>
      <c r="X12" s="614"/>
      <c r="Y12" s="614"/>
      <c r="Z12" s="614"/>
      <c r="AA12" s="614"/>
      <c r="AB12" s="614"/>
    </row>
    <row r="13" spans="1:29" ht="12.75" customHeight="1" thickBot="1" x14ac:dyDescent="0.3">
      <c r="A13" s="21" t="s">
        <v>361</v>
      </c>
      <c r="B13" s="1184">
        <f>'9'!B14/'6'!B45</f>
        <v>9.5321721525033543E-2</v>
      </c>
      <c r="C13" s="1185">
        <f>'9'!C14/'6'!C45</f>
        <v>5.8043612306547789E-2</v>
      </c>
      <c r="D13" s="1185">
        <f>'9'!D14/'6'!D45</f>
        <v>6.8136812522834683E-2</v>
      </c>
      <c r="E13" s="1185">
        <f>'9'!E14/'6'!E45</f>
        <v>0.12068570889190891</v>
      </c>
      <c r="F13" s="1185">
        <f>'9'!F14/'6'!F45</f>
        <v>-9.3064252416281565E-2</v>
      </c>
      <c r="G13" s="1184">
        <f>'9'!H14/'6'!G45</f>
        <v>-7.7745316803292941E-3</v>
      </c>
      <c r="H13" s="1186">
        <f>'9'!I14/'6'!H45</f>
        <v>0.1734888876712736</v>
      </c>
      <c r="I13" s="1189">
        <f>'9'!J14/'6'!H45</f>
        <v>-5.5176697833959176E-2</v>
      </c>
      <c r="J13" s="1184">
        <f>'9'!J14/'6'!J45</f>
        <v>-6.2046679860407955E-3</v>
      </c>
      <c r="K13" s="1185">
        <f>'9'!K14/'6'!K45</f>
        <v>1.5825164538033374E-2</v>
      </c>
      <c r="L13" s="1186">
        <f>'9'!L14/'6'!L45</f>
        <v>-1.6020708783039843E-2</v>
      </c>
      <c r="M13" s="1185">
        <f>'9'!M14/'6'!M45</f>
        <v>7.3159555147772892E-2</v>
      </c>
      <c r="N13" s="1186">
        <f>'9'!N14/'6'!N45</f>
        <v>-4.7790691284841291E-3</v>
      </c>
      <c r="O13" s="475"/>
      <c r="Q13" s="612"/>
      <c r="R13" s="612"/>
      <c r="S13" s="612"/>
      <c r="T13" s="612"/>
      <c r="U13" s="613"/>
      <c r="V13" s="613"/>
      <c r="W13" s="614"/>
      <c r="X13" s="614"/>
      <c r="Y13" s="614"/>
      <c r="Z13" s="614"/>
      <c r="AA13" s="614"/>
      <c r="AB13" s="614"/>
    </row>
    <row r="14" spans="1:29" ht="12.75" customHeight="1" thickBot="1" x14ac:dyDescent="0.3">
      <c r="A14" s="1197" t="s">
        <v>362</v>
      </c>
      <c r="B14" s="1184"/>
      <c r="C14" s="1185"/>
      <c r="D14" s="1185"/>
      <c r="E14" s="1185"/>
      <c r="F14" s="1185"/>
      <c r="G14" s="1184"/>
      <c r="H14" s="1186"/>
      <c r="I14" s="1206"/>
      <c r="J14" s="1198"/>
      <c r="K14" s="1185"/>
      <c r="L14" s="1186"/>
      <c r="M14" s="1194"/>
      <c r="N14" s="1196"/>
      <c r="O14" s="475"/>
      <c r="Q14" s="612"/>
      <c r="R14" s="612"/>
      <c r="S14" s="612"/>
      <c r="T14" s="612"/>
      <c r="U14" s="613"/>
      <c r="V14" s="613"/>
      <c r="W14" s="614"/>
      <c r="X14" s="614"/>
      <c r="Y14" s="614"/>
      <c r="Z14" s="614"/>
      <c r="AA14" s="614"/>
      <c r="AB14" s="614"/>
    </row>
    <row r="15" spans="1:29" ht="12.75" customHeight="1" x14ac:dyDescent="0.25">
      <c r="A15" s="1124" t="s">
        <v>363</v>
      </c>
      <c r="B15" s="1174">
        <f>'6'!B26/'6'!B7</f>
        <v>0.58680104069122874</v>
      </c>
      <c r="C15" s="1175">
        <f>'6'!C26/'6'!C7</f>
        <v>0.62574575536671295</v>
      </c>
      <c r="D15" s="1175">
        <f>'6'!D26/'6'!D7</f>
        <v>0.45496171222975984</v>
      </c>
      <c r="E15" s="1175">
        <f>'6'!E26/'6'!E7</f>
        <v>0.64642679287627502</v>
      </c>
      <c r="F15" s="1175">
        <f>'6'!F26/'6'!F7</f>
        <v>0.33857686525561503</v>
      </c>
      <c r="G15" s="1174">
        <f>'6'!G26/'6'!G7</f>
        <v>0.38490424118296912</v>
      </c>
      <c r="H15" s="1176">
        <f>'6'!H26/'6'!H7</f>
        <v>0.40501716301174762</v>
      </c>
      <c r="I15" s="1187">
        <f>'6'!H26/'6'!H7</f>
        <v>0.40501716301174762</v>
      </c>
      <c r="J15" s="1174">
        <f>'6'!J26/'6'!J7</f>
        <v>0.25433545516648004</v>
      </c>
      <c r="K15" s="1175">
        <f>'6'!K26/'6'!K7</f>
        <v>0.31701512285773348</v>
      </c>
      <c r="L15" s="1176">
        <f>'6'!L26/'6'!L7</f>
        <v>9.6852290232685573E-2</v>
      </c>
      <c r="M15" s="1175">
        <f>'6'!M26/'6'!M7</f>
        <v>0.43593248102865112</v>
      </c>
      <c r="N15" s="1176">
        <f>'6'!N26/'6'!N7</f>
        <v>1.3747665330221119E-2</v>
      </c>
      <c r="O15" s="475"/>
      <c r="Q15" s="612"/>
      <c r="R15" s="612"/>
      <c r="S15" s="612"/>
      <c r="T15" s="612"/>
      <c r="U15" s="613"/>
      <c r="V15" s="613"/>
      <c r="W15" s="614"/>
      <c r="X15" s="614"/>
      <c r="Y15" s="614"/>
      <c r="Z15" s="614"/>
      <c r="AA15" s="614"/>
      <c r="AB15" s="614"/>
    </row>
    <row r="16" spans="1:29" ht="12.75" customHeight="1" thickBot="1" x14ac:dyDescent="0.3">
      <c r="A16" s="1127" t="s">
        <v>364</v>
      </c>
      <c r="B16" s="1179">
        <f>'6'!B26/'6'!B45</f>
        <v>1.4201416229916728</v>
      </c>
      <c r="C16" s="1180">
        <f>'6'!C26/'6'!C45</f>
        <v>1.6719803832281179</v>
      </c>
      <c r="D16" s="1180">
        <f>'6'!D26/'6'!D45</f>
        <v>0.83473349017555276</v>
      </c>
      <c r="E16" s="1180">
        <f>'6'!E26/'6'!E45</f>
        <v>1.8282686013877525</v>
      </c>
      <c r="F16" s="1180">
        <f>'6'!F26/'6'!F45</f>
        <v>0.51189147683269676</v>
      </c>
      <c r="G16" s="1179">
        <f>'6'!G26/'6'!G45</f>
        <v>0.6257631200761774</v>
      </c>
      <c r="H16" s="1181">
        <f>'6'!H26/'6'!H45</f>
        <v>0.68072074996634668</v>
      </c>
      <c r="I16" s="1188">
        <f>'6'!H26/'6'!H45</f>
        <v>0.68072074996634668</v>
      </c>
      <c r="J16" s="1179">
        <f>'6'!J26/'6'!J45</f>
        <v>0.34108562211880927</v>
      </c>
      <c r="K16" s="1180">
        <f>'6'!K26/'6'!K45</f>
        <v>0.46416126252192086</v>
      </c>
      <c r="L16" s="1181">
        <f>'6'!L26/'6'!L45</f>
        <v>0.10723859362677057</v>
      </c>
      <c r="M16" s="1180">
        <f>'6'!M26/'6'!M45</f>
        <v>0.77283741106673043</v>
      </c>
      <c r="N16" s="1181">
        <f>'6'!N26/'6'!N45</f>
        <v>1.3939298135932084E-2</v>
      </c>
      <c r="O16" s="475"/>
      <c r="Q16" s="612"/>
      <c r="R16" s="612"/>
      <c r="S16" s="612"/>
      <c r="T16" s="612"/>
      <c r="U16" s="613"/>
      <c r="V16" s="613"/>
      <c r="W16" s="614"/>
      <c r="X16" s="614"/>
      <c r="Y16" s="614"/>
      <c r="Z16" s="614"/>
      <c r="AA16" s="614"/>
      <c r="AB16" s="614"/>
    </row>
    <row r="17" spans="1:28" ht="12.75" customHeight="1" thickBot="1" x14ac:dyDescent="0.3">
      <c r="A17" s="1197" t="s">
        <v>365</v>
      </c>
      <c r="B17" s="1184"/>
      <c r="C17" s="1185"/>
      <c r="D17" s="1185"/>
      <c r="E17" s="1185"/>
      <c r="F17" s="1185"/>
      <c r="G17" s="1184"/>
      <c r="H17" s="1186"/>
      <c r="I17" s="1206"/>
      <c r="J17" s="1198"/>
      <c r="K17" s="1185"/>
      <c r="L17" s="1186"/>
      <c r="M17" s="1194"/>
      <c r="N17" s="1196"/>
      <c r="O17" s="475"/>
      <c r="Q17" s="612"/>
      <c r="R17" s="612"/>
      <c r="S17" s="612"/>
      <c r="T17" s="612"/>
      <c r="U17" s="613"/>
      <c r="V17" s="613"/>
      <c r="W17" s="614"/>
      <c r="X17" s="614"/>
      <c r="Y17" s="614"/>
      <c r="Z17" s="614"/>
      <c r="AA17" s="614"/>
      <c r="AB17" s="614"/>
    </row>
    <row r="18" spans="1:28" ht="12.75" customHeight="1" thickBot="1" x14ac:dyDescent="0.3">
      <c r="A18" s="1130" t="s">
        <v>1154</v>
      </c>
      <c r="B18" s="1184">
        <f>('9'!B29/'9'!B14)</f>
        <v>0.99590980773249382</v>
      </c>
      <c r="C18" s="1185">
        <f>('9'!C29/'9'!C14)</f>
        <v>1.0345398090211848</v>
      </c>
      <c r="D18" s="1185">
        <f>('9'!D29/'9'!D14)</f>
        <v>1.6972755361124885</v>
      </c>
      <c r="E18" s="1185">
        <f>('9'!E29/'9'!E14)</f>
        <v>0.61683012746588128</v>
      </c>
      <c r="F18" s="1185">
        <f>('9'!F29/'9'!F14)</f>
        <v>0.91221708384115374</v>
      </c>
      <c r="G18" s="1184">
        <f>('9'!H29/'9'!H14)</f>
        <v>-3.9512890225306072</v>
      </c>
      <c r="H18" s="1186">
        <f>('9'!I29/'9'!I14)</f>
        <v>1.139136851901337</v>
      </c>
      <c r="I18" s="1189">
        <f>('9'!I29/'9'!I14)</f>
        <v>1.139136851901337</v>
      </c>
      <c r="J18" s="1184">
        <f>('9'!J29/'9'!J14)</f>
        <v>-6.140621861240624</v>
      </c>
      <c r="K18" s="1185">
        <f>('9'!K29/'9'!K14)</f>
        <v>2.9009643983732296</v>
      </c>
      <c r="L18" s="1186">
        <f>('9'!L29/'9'!L14)</f>
        <v>-10.683932203318079</v>
      </c>
      <c r="M18" s="1185">
        <f>('9'!M29/'9'!M14)</f>
        <v>0.85713119117958669</v>
      </c>
      <c r="N18" s="1186">
        <f>('9'!N29/'9'!N14)</f>
        <v>0.37495354043217383</v>
      </c>
      <c r="O18" s="475"/>
      <c r="Q18" s="612"/>
      <c r="R18" s="612"/>
      <c r="S18" s="612"/>
      <c r="T18" s="612"/>
      <c r="U18" s="613"/>
      <c r="V18" s="613"/>
      <c r="W18" s="614"/>
      <c r="X18" s="614"/>
      <c r="Y18" s="614"/>
      <c r="Z18" s="614"/>
      <c r="AA18" s="614"/>
      <c r="AB18" s="614"/>
    </row>
    <row r="19" spans="1:28" ht="12.75" customHeight="1" thickBot="1" x14ac:dyDescent="0.3">
      <c r="A19" s="1197" t="s">
        <v>366</v>
      </c>
      <c r="B19" s="1184"/>
      <c r="C19" s="1185"/>
      <c r="D19" s="1185"/>
      <c r="E19" s="1185"/>
      <c r="F19" s="1185"/>
      <c r="G19" s="1184"/>
      <c r="H19" s="1186"/>
      <c r="I19" s="1206"/>
      <c r="J19" s="1198"/>
      <c r="K19" s="1185"/>
      <c r="L19" s="1186"/>
      <c r="M19" s="1194"/>
      <c r="N19" s="1196"/>
      <c r="O19" s="475"/>
      <c r="Q19" s="612"/>
      <c r="R19" s="612"/>
      <c r="S19" s="612"/>
      <c r="T19" s="612"/>
      <c r="U19" s="613"/>
      <c r="V19" s="613"/>
      <c r="W19" s="614"/>
      <c r="X19" s="614"/>
      <c r="Y19" s="614"/>
      <c r="Z19" s="614"/>
      <c r="AA19" s="614"/>
      <c r="AB19" s="614"/>
    </row>
    <row r="20" spans="1:28" ht="12.75" customHeight="1" x14ac:dyDescent="0.25">
      <c r="A20" s="1124" t="s">
        <v>367</v>
      </c>
      <c r="B20" s="1174">
        <f>('9'!B8/'6'!B7)</f>
        <v>0.30819591252045664</v>
      </c>
      <c r="C20" s="1175">
        <f>('9'!C8/'6'!C7)</f>
        <v>4.1269716292051568E-2</v>
      </c>
      <c r="D20" s="1175">
        <f>('9'!D8/'6'!D7)</f>
        <v>0.47288688181792571</v>
      </c>
      <c r="E20" s="1175">
        <f>('9'!E8/'6'!E7)</f>
        <v>0.44100287875293853</v>
      </c>
      <c r="F20" s="1175">
        <f>('9'!F8/'6'!F7)</f>
        <v>6.3241950898936361E-2</v>
      </c>
      <c r="G20" s="1174">
        <f>('9'!H8/'6'!G7)</f>
        <v>6.1573730061190615E-2</v>
      </c>
      <c r="H20" s="1176">
        <f>('9'!I8/'6'!H7)</f>
        <v>0.19774714336093829</v>
      </c>
      <c r="I20" s="1187">
        <f>('9'!I8/'6'!H7)</f>
        <v>0.19774714336093829</v>
      </c>
      <c r="J20" s="1174">
        <f>('9'!J8/'6'!J7)</f>
        <v>2.297250150781217E-2</v>
      </c>
      <c r="K20" s="1175">
        <f>('9'!K8/'6'!K7)</f>
        <v>0.22969449082943863</v>
      </c>
      <c r="L20" s="1176">
        <f>('9'!L8/'6'!L7)</f>
        <v>0</v>
      </c>
      <c r="M20" s="1175">
        <f>('9'!M8/'6'!M7)</f>
        <v>1.0793937071458661</v>
      </c>
      <c r="N20" s="1176">
        <f>('9'!N8/'6'!N7)</f>
        <v>0</v>
      </c>
      <c r="O20" s="475"/>
      <c r="Q20" s="612"/>
      <c r="R20" s="612"/>
      <c r="S20" s="612"/>
      <c r="T20" s="612"/>
      <c r="U20" s="613"/>
      <c r="V20" s="613"/>
      <c r="W20" s="614"/>
      <c r="X20" s="614"/>
      <c r="Y20" s="614"/>
      <c r="Z20" s="614"/>
      <c r="AA20" s="614"/>
      <c r="AB20" s="614"/>
    </row>
    <row r="21" spans="1:28" ht="12.75" customHeight="1" x14ac:dyDescent="0.25">
      <c r="A21" s="1139" t="s">
        <v>1155</v>
      </c>
      <c r="B21" s="1177">
        <f>('9'!B29/'6'!B7)</f>
        <v>3.9225736401068925E-2</v>
      </c>
      <c r="C21" s="119">
        <f>('9'!C29/'6'!C7)</f>
        <v>2.2473378909305061E-2</v>
      </c>
      <c r="D21" s="119">
        <f>('9'!D29/'6'!D7)</f>
        <v>6.3032012890670522E-2</v>
      </c>
      <c r="E21" s="119">
        <f>('9'!E29/'6'!E7)</f>
        <v>2.6320902181136377E-2</v>
      </c>
      <c r="F21" s="119">
        <f>('9'!F29/'6'!F7)</f>
        <v>-5.6151385367212904E-2</v>
      </c>
      <c r="G21" s="1177">
        <f>('9'!H29/'6'!G7)</f>
        <v>1.8895385991018282E-2</v>
      </c>
      <c r="H21" s="1178">
        <f>('9'!I29/'6'!H7)</f>
        <v>0.11758502139375407</v>
      </c>
      <c r="I21" s="1183">
        <f>('9'!I29/'6'!H7)</f>
        <v>0.11758502139375407</v>
      </c>
      <c r="J21" s="1177">
        <f>('9'!J29/'6'!J7)</f>
        <v>2.8410206811870928E-2</v>
      </c>
      <c r="K21" s="119">
        <f>('9'!K29/'6'!K7)</f>
        <v>3.1354632920802358E-2</v>
      </c>
      <c r="L21" s="1178">
        <f>('9'!L29/'6'!L7)</f>
        <v>0.15458652495705585</v>
      </c>
      <c r="M21" s="119">
        <f>('9'!M29/'6'!M7)</f>
        <v>3.5371171805454925E-2</v>
      </c>
      <c r="N21" s="1178">
        <f>('9'!N29/'6'!N7)</f>
        <v>-1.7672940510241437E-3</v>
      </c>
      <c r="O21" s="475"/>
      <c r="Q21" s="612"/>
      <c r="R21" s="612"/>
      <c r="S21" s="612"/>
      <c r="T21" s="612"/>
      <c r="U21" s="613"/>
      <c r="V21" s="613"/>
      <c r="W21" s="614"/>
      <c r="X21" s="614"/>
      <c r="Y21" s="614"/>
      <c r="Z21" s="614"/>
      <c r="AA21" s="614"/>
      <c r="AB21" s="614"/>
    </row>
    <row r="22" spans="1:28" ht="12.75" customHeight="1" thickBot="1" x14ac:dyDescent="0.3">
      <c r="A22" s="1127" t="s">
        <v>1156</v>
      </c>
      <c r="B22" s="1179">
        <f>'9'!B29/'6'!B45</f>
        <v>9.4931837356726487E-2</v>
      </c>
      <c r="C22" s="1180">
        <f>'9'!C29/'6'!C45</f>
        <v>6.0048427590515638E-2</v>
      </c>
      <c r="D22" s="1180">
        <f>'9'!D29/'6'!D45</f>
        <v>0.11564694500369035</v>
      </c>
      <c r="E22" s="1180">
        <f>'9'!E29/'6'!E45</f>
        <v>7.444258119910642E-2</v>
      </c>
      <c r="F22" s="1180">
        <f>'9'!F29/'6'!F45</f>
        <v>-8.4894800949037411E-2</v>
      </c>
      <c r="G22" s="1179">
        <f>'9'!H29/'6'!G45</f>
        <v>3.0719421683801575E-2</v>
      </c>
      <c r="H22" s="1181">
        <f>'9'!I29/'6'!H45</f>
        <v>0.19762758534171929</v>
      </c>
      <c r="I22" s="1188">
        <f>'9'!I29/'6'!H45</f>
        <v>0.19762758534171929</v>
      </c>
      <c r="J22" s="1179">
        <f>'9'!J29/'6'!J45</f>
        <v>3.8100519876821941E-2</v>
      </c>
      <c r="K22" s="1180">
        <f>'9'!K29/'6'!K45</f>
        <v>4.5908238923233355E-2</v>
      </c>
      <c r="L22" s="1181">
        <f>'9'!L29/'6'!L45</f>
        <v>0.17116416648710017</v>
      </c>
      <c r="M22" s="1180">
        <f>'9'!M29/'6'!M45</f>
        <v>6.270733664997924E-2</v>
      </c>
      <c r="N22" s="1181">
        <f>'9'!N29/'6'!N45</f>
        <v>-1.7919288896952278E-3</v>
      </c>
      <c r="O22" s="475"/>
      <c r="Q22" s="612"/>
      <c r="R22" s="612"/>
      <c r="S22" s="612"/>
      <c r="T22" s="612"/>
      <c r="U22" s="613"/>
      <c r="V22" s="613"/>
      <c r="W22" s="614"/>
      <c r="X22" s="614"/>
      <c r="Y22" s="614"/>
      <c r="Z22" s="614"/>
      <c r="AA22" s="614"/>
      <c r="AB22" s="614"/>
    </row>
    <row r="23" spans="1:28" ht="6" customHeight="1" x14ac:dyDescent="0.2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P23" s="587"/>
      <c r="Q23" s="587"/>
      <c r="R23" s="587"/>
      <c r="S23" s="587"/>
      <c r="T23" s="587"/>
      <c r="U23" s="587"/>
      <c r="V23" s="587"/>
      <c r="W23" s="587"/>
      <c r="X23" s="587"/>
    </row>
    <row r="24" spans="1:28" x14ac:dyDescent="0.2">
      <c r="A24" s="24" t="s">
        <v>1036</v>
      </c>
      <c r="B24" s="21"/>
      <c r="C24" s="21"/>
      <c r="D24" s="21"/>
      <c r="E24" s="21"/>
      <c r="F24" s="21"/>
      <c r="G24" s="20"/>
      <c r="H24" s="25"/>
      <c r="P24" s="587"/>
      <c r="Q24" s="587"/>
      <c r="R24" s="587"/>
      <c r="S24" s="587"/>
      <c r="T24" s="587"/>
      <c r="U24" s="587"/>
      <c r="V24" s="587"/>
      <c r="W24" s="587"/>
      <c r="X24" s="587"/>
    </row>
    <row r="25" spans="1:28" x14ac:dyDescent="0.2">
      <c r="A25" s="587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</row>
    <row r="26" spans="1:28" x14ac:dyDescent="0.2"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</row>
    <row r="27" spans="1:28" x14ac:dyDescent="0.2">
      <c r="A27" s="587"/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</row>
    <row r="28" spans="1:28" ht="21.75" customHeight="1" x14ac:dyDescent="0.2">
      <c r="A28" s="1673" t="s">
        <v>998</v>
      </c>
      <c r="B28" s="1673"/>
      <c r="C28" s="1673"/>
      <c r="D28" s="1673"/>
      <c r="E28" s="1673"/>
      <c r="F28" s="1673"/>
      <c r="G28" s="1673"/>
      <c r="H28" s="1673"/>
      <c r="I28" s="1673"/>
      <c r="J28" s="1673"/>
      <c r="K28" s="1673"/>
      <c r="L28" s="528"/>
    </row>
    <row r="29" spans="1:28" x14ac:dyDescent="0.2">
      <c r="A29" s="1673" t="s">
        <v>1981</v>
      </c>
      <c r="B29" s="1673"/>
      <c r="C29" s="1673"/>
      <c r="D29" s="1673"/>
      <c r="E29" s="1673"/>
      <c r="F29" s="1673"/>
      <c r="G29" s="1673"/>
      <c r="H29" s="1673"/>
      <c r="I29" s="1673"/>
      <c r="J29" s="1673"/>
      <c r="K29" s="1673"/>
      <c r="L29" s="528"/>
    </row>
    <row r="30" spans="1:28" ht="4.5" customHeight="1" thickBot="1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23"/>
    </row>
    <row r="31" spans="1:28" ht="28.5" customHeight="1" thickBot="1" x14ac:dyDescent="0.3">
      <c r="A31" s="1671" t="s">
        <v>351</v>
      </c>
      <c r="B31" s="1653" t="s">
        <v>785</v>
      </c>
      <c r="C31" s="1654"/>
      <c r="D31" s="1654"/>
      <c r="E31" s="1089" t="s">
        <v>786</v>
      </c>
      <c r="F31" s="1654" t="s">
        <v>784</v>
      </c>
      <c r="G31" s="1654"/>
      <c r="H31" s="1654"/>
      <c r="I31" s="1654"/>
      <c r="J31" s="1654"/>
      <c r="K31" s="1655"/>
      <c r="L31" s="119"/>
    </row>
    <row r="32" spans="1:28" ht="15.75" thickBot="1" x14ac:dyDescent="0.3">
      <c r="A32" s="1671"/>
      <c r="B32" s="1092" t="s">
        <v>44</v>
      </c>
      <c r="C32" s="1093" t="s">
        <v>811</v>
      </c>
      <c r="D32" s="912" t="s">
        <v>45</v>
      </c>
      <c r="E32" s="1089" t="s">
        <v>91</v>
      </c>
      <c r="F32" s="910" t="s">
        <v>42</v>
      </c>
      <c r="G32" s="911" t="s">
        <v>38</v>
      </c>
      <c r="H32" s="911" t="s">
        <v>43</v>
      </c>
      <c r="I32" s="911" t="s">
        <v>161</v>
      </c>
      <c r="J32" s="911" t="s">
        <v>369</v>
      </c>
      <c r="K32" s="912" t="s">
        <v>46</v>
      </c>
      <c r="L32" s="119"/>
      <c r="M32" s="587"/>
      <c r="N32" s="587"/>
      <c r="O32" s="587"/>
      <c r="P32" s="587"/>
      <c r="Q32" s="587"/>
      <c r="R32" s="587"/>
      <c r="S32" s="587"/>
      <c r="T32" s="587"/>
      <c r="U32" s="587"/>
      <c r="V32" s="587"/>
    </row>
    <row r="33" spans="1:28" ht="12.75" customHeight="1" thickBot="1" x14ac:dyDescent="0.25">
      <c r="A33" s="1138" t="s">
        <v>355</v>
      </c>
      <c r="B33" s="1174"/>
      <c r="C33" s="1175"/>
      <c r="D33" s="1176"/>
      <c r="E33" s="1182"/>
      <c r="F33" s="1174"/>
      <c r="G33" s="1175"/>
      <c r="H33" s="1175"/>
      <c r="I33" s="1175"/>
      <c r="J33" s="1175"/>
      <c r="K33" s="1176"/>
      <c r="L33" s="119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.75" customHeight="1" x14ac:dyDescent="0.2">
      <c r="A34" s="1124" t="s">
        <v>356</v>
      </c>
      <c r="B34" s="1174">
        <f>('7'!B9/'7'!B28)</f>
        <v>4.481914652816835</v>
      </c>
      <c r="C34" s="1175">
        <f>('7'!C9/'7'!C28)</f>
        <v>3.7220647149763448</v>
      </c>
      <c r="D34" s="1176">
        <f>('7'!D9/'7'!D28)</f>
        <v>8.6934685343958549</v>
      </c>
      <c r="E34" s="1187">
        <f>('7'!E9/'7'!E28)</f>
        <v>0.698176041684483</v>
      </c>
      <c r="F34" s="1174">
        <f>('7'!F9/'7'!F28)</f>
        <v>1.268843628523177</v>
      </c>
      <c r="G34" s="1175">
        <f>('7'!G9/'7'!G28)</f>
        <v>2.1455391880094719</v>
      </c>
      <c r="H34" s="1200">
        <f>('7'!H9/'7'!H28)</f>
        <v>3.1195440498736402</v>
      </c>
      <c r="I34" s="1200">
        <f>('7'!I9/'7'!I28)</f>
        <v>0.41495629922483801</v>
      </c>
      <c r="J34" s="1200">
        <f>('7'!J9/'7'!J28)</f>
        <v>1.2748899790449835</v>
      </c>
      <c r="K34" s="1204">
        <f>('7'!K9/'7'!K28)</f>
        <v>8.7826493001037349</v>
      </c>
      <c r="L34" s="119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12.75" customHeight="1" thickBot="1" x14ac:dyDescent="0.25">
      <c r="A35" s="1127" t="s">
        <v>357</v>
      </c>
      <c r="B35" s="1179">
        <f>('7'!B9-'7'!B14)/'7'!B28</f>
        <v>3.9267896847992905</v>
      </c>
      <c r="C35" s="1180">
        <f>('7'!C9-'7'!C14)/'7'!C28</f>
        <v>2.408485034486064</v>
      </c>
      <c r="D35" s="1181">
        <f>('7'!D9-'7'!D14)/'7'!D28</f>
        <v>8.6538922764380839</v>
      </c>
      <c r="E35" s="1188">
        <f>('7'!E9-'7'!E14)/'7'!E28</f>
        <v>0.54364042760421938</v>
      </c>
      <c r="F35" s="1179">
        <f>('7'!F9-'7'!F14)/'7'!F28</f>
        <v>1.0470405211007296</v>
      </c>
      <c r="G35" s="1180">
        <f>('7'!G9-'7'!G14)/'7'!G28</f>
        <v>2.0615866532557545</v>
      </c>
      <c r="H35" s="1201">
        <f>('7'!H9-'7'!H14)/'7'!H28</f>
        <v>1.5298859130398357</v>
      </c>
      <c r="I35" s="1201">
        <f>('7'!I9-'7'!I14)/'7'!I28</f>
        <v>0.3948485795603292</v>
      </c>
      <c r="J35" s="1201">
        <f>('7'!J9-'7'!J14)/'7'!J28</f>
        <v>1.2748899790449835</v>
      </c>
      <c r="K35" s="1205">
        <f>('7'!K9-'7'!K14)/'7'!K28</f>
        <v>8.7826493001037349</v>
      </c>
      <c r="L35" s="119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.75" customHeight="1" thickBot="1" x14ac:dyDescent="0.25">
      <c r="A36" s="1172" t="s">
        <v>358</v>
      </c>
      <c r="B36" s="1177"/>
      <c r="C36" s="119"/>
      <c r="D36" s="1178"/>
      <c r="E36" s="1183"/>
      <c r="F36" s="1177"/>
      <c r="G36" s="119"/>
      <c r="H36" s="1202"/>
      <c r="I36" s="1202"/>
      <c r="J36" s="1202"/>
      <c r="K36" s="1208"/>
      <c r="L36" s="119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.75" customHeight="1" thickBot="1" x14ac:dyDescent="0.25">
      <c r="A37" s="1130" t="s">
        <v>359</v>
      </c>
      <c r="B37" s="1184">
        <f>('7'!B21/'7'!B46)</f>
        <v>0.54492219150829135</v>
      </c>
      <c r="C37" s="1185">
        <f>('7'!C21/'7'!C46)</f>
        <v>0.38615957952355578</v>
      </c>
      <c r="D37" s="1186">
        <f>('7'!D21/'7'!D46)</f>
        <v>0.70792100361579713</v>
      </c>
      <c r="E37" s="1189">
        <f>('7'!E21/'7'!E46)</f>
        <v>1.3795403335711161</v>
      </c>
      <c r="F37" s="1184">
        <f>('7'!F21/'7'!F46)</f>
        <v>0.73483180199520348</v>
      </c>
      <c r="G37" s="1185">
        <f>('7'!G21/'7'!G46)</f>
        <v>0.97263022122894194</v>
      </c>
      <c r="H37" s="1203">
        <f>('7'!H21/'7'!H46)</f>
        <v>0.52202782867706621</v>
      </c>
      <c r="I37" s="1203">
        <f>('7'!I21/'7'!I46)</f>
        <v>1.7856206694500025</v>
      </c>
      <c r="J37" s="1203">
        <f>('7'!J21/'7'!J46)</f>
        <v>1.4530463730085088</v>
      </c>
      <c r="K37" s="1207">
        <f>('7'!K21/'7'!K46)</f>
        <v>0.76785614013053716</v>
      </c>
      <c r="L37" s="119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.75" customHeight="1" thickBot="1" x14ac:dyDescent="0.25">
      <c r="A38" s="1172" t="s">
        <v>360</v>
      </c>
      <c r="B38" s="1177"/>
      <c r="C38" s="119"/>
      <c r="D38" s="1178"/>
      <c r="E38" s="1183"/>
      <c r="F38" s="1177"/>
      <c r="G38" s="119"/>
      <c r="H38" s="1202"/>
      <c r="I38" s="1202"/>
      <c r="J38" s="1202"/>
      <c r="K38" s="1208"/>
      <c r="L38" s="119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.75" customHeight="1" thickBot="1" x14ac:dyDescent="0.25">
      <c r="A39" s="1130" t="s">
        <v>361</v>
      </c>
      <c r="B39" s="1184">
        <f>'9'!B51/'7'!B46</f>
        <v>-3.9048056075192801E-2</v>
      </c>
      <c r="C39" s="1185">
        <f>'9'!C51/'7'!C46</f>
        <v>-4.7586893630593034E-2</v>
      </c>
      <c r="D39" s="1186">
        <f>'9'!D51/'7'!D46</f>
        <v>1.2750824316138052E-2</v>
      </c>
      <c r="E39" s="1189">
        <f>'9'!E51/'7'!E46</f>
        <v>-3.1437018711811447E-2</v>
      </c>
      <c r="F39" s="1184">
        <f>'9'!F51/'7'!F46</f>
        <v>2.465147893644758E-2</v>
      </c>
      <c r="G39" s="1185">
        <f>'9'!G51/'7'!G46</f>
        <v>7.5858763323648548E-2</v>
      </c>
      <c r="H39" s="1203">
        <f>'9'!H51/'7'!H46</f>
        <v>-5.1042376075524816E-3</v>
      </c>
      <c r="I39" s="1203">
        <f>'9'!I51/'7'!I46</f>
        <v>0.11569442519069334</v>
      </c>
      <c r="J39" s="1203">
        <f>'9'!J51/'7'!J46</f>
        <v>6.6558119395536366E-2</v>
      </c>
      <c r="K39" s="1207">
        <f>'9'!K51/'7'!K46</f>
        <v>2.2013156045948438E-2</v>
      </c>
      <c r="L39" s="119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ht="12.75" customHeight="1" thickBot="1" x14ac:dyDescent="0.25">
      <c r="A40" s="1172" t="s">
        <v>362</v>
      </c>
      <c r="B40" s="1177"/>
      <c r="C40" s="119"/>
      <c r="D40" s="1178"/>
      <c r="E40" s="1183"/>
      <c r="F40" s="1177"/>
      <c r="G40" s="119"/>
      <c r="H40" s="1202"/>
      <c r="I40" s="1202"/>
      <c r="J40" s="1202"/>
      <c r="K40" s="1208"/>
      <c r="L40" s="119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ht="12.75" customHeight="1" x14ac:dyDescent="0.2">
      <c r="A41" s="1124" t="s">
        <v>363</v>
      </c>
      <c r="B41" s="1174">
        <f>'7'!B27/'7'!B8</f>
        <v>0.14445406117876794</v>
      </c>
      <c r="C41" s="1175">
        <f>'7'!C27/'7'!C8</f>
        <v>0.31676102624102132</v>
      </c>
      <c r="D41" s="1176">
        <f>'7'!D27/'7'!D8</f>
        <v>8.310723252113858E-2</v>
      </c>
      <c r="E41" s="1187">
        <f>'7'!E27/'7'!E8</f>
        <v>0.32204502592788781</v>
      </c>
      <c r="F41" s="1174">
        <f>'7'!F27/'7'!F8</f>
        <v>0.36643029278420053</v>
      </c>
      <c r="G41" s="1175">
        <f>'7'!G27/'7'!G8</f>
        <v>0.33396603497667193</v>
      </c>
      <c r="H41" s="1200">
        <f>'7'!H27/'7'!H8</f>
        <v>0.18311273853182911</v>
      </c>
      <c r="I41" s="1200">
        <f>'7'!I27/'7'!I8</f>
        <v>0.66755944157838765</v>
      </c>
      <c r="J41" s="1200">
        <f>'7'!J27/'7'!J8</f>
        <v>0.40319798699530934</v>
      </c>
      <c r="K41" s="1204">
        <f>'7'!K27/'7'!K8</f>
        <v>0.18657144517798829</v>
      </c>
      <c r="L41" s="119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</row>
    <row r="42" spans="1:28" ht="12.75" customHeight="1" thickBot="1" x14ac:dyDescent="0.25">
      <c r="A42" s="1127" t="s">
        <v>364</v>
      </c>
      <c r="B42" s="1179">
        <f>'7'!B27/'7'!B46</f>
        <v>0.16884430703720738</v>
      </c>
      <c r="C42" s="1180">
        <f>'7'!C27/'7'!C46</f>
        <v>0.46361674085758869</v>
      </c>
      <c r="D42" s="1181">
        <f>'7'!D27/'7'!D46</f>
        <v>9.0640078609906347E-2</v>
      </c>
      <c r="E42" s="1188">
        <f>'7'!E27/'7'!E46</f>
        <v>0.47502420993172434</v>
      </c>
      <c r="F42" s="1179">
        <f>'7'!F27/'7'!F46</f>
        <v>0.57835829050992038</v>
      </c>
      <c r="G42" s="1180">
        <f>'7'!G27/'7'!G46</f>
        <v>0.50142493103182006</v>
      </c>
      <c r="H42" s="1201">
        <f>'7'!H27/'7'!H46</f>
        <v>0.22415913084839301</v>
      </c>
      <c r="I42" s="1201">
        <f>'7'!I27/'7'!I46</f>
        <v>2.0080565522687097</v>
      </c>
      <c r="J42" s="1201">
        <f>'7'!J27/'7'!J46</f>
        <v>0.67559756537238813</v>
      </c>
      <c r="K42" s="1205">
        <f>'7'!K27/'7'!K46</f>
        <v>0.22936426816097261</v>
      </c>
      <c r="L42" s="119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</row>
    <row r="43" spans="1:28" ht="12.75" customHeight="1" thickBot="1" x14ac:dyDescent="0.25">
      <c r="A43" s="1172" t="s">
        <v>365</v>
      </c>
      <c r="B43" s="1177"/>
      <c r="C43" s="119"/>
      <c r="D43" s="1178"/>
      <c r="E43" s="1183"/>
      <c r="F43" s="1177"/>
      <c r="G43" s="119"/>
      <c r="H43" s="1202"/>
      <c r="I43" s="1202"/>
      <c r="J43" s="1202"/>
      <c r="K43" s="1208"/>
      <c r="L43" s="119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1:28" ht="12.75" customHeight="1" thickBot="1" x14ac:dyDescent="0.25">
      <c r="A44" s="1130" t="s">
        <v>1154</v>
      </c>
      <c r="B44" s="1184">
        <f>'9'!B66/'9'!B51</f>
        <v>0.97446566490938524</v>
      </c>
      <c r="C44" s="1185">
        <f>'9'!C66/'9'!C51</f>
        <v>0.84194742655128951</v>
      </c>
      <c r="D44" s="1186">
        <f>'9'!D66/'9'!D51</f>
        <v>0.45612522556348628</v>
      </c>
      <c r="E44" s="1189">
        <f>'9'!E66/'9'!E51</f>
        <v>0.89575993336837934</v>
      </c>
      <c r="F44" s="1184">
        <f>'9'!F66/'9'!F51</f>
        <v>1.3493175841958311</v>
      </c>
      <c r="G44" s="1185">
        <f>'9'!G66/'9'!G51</f>
        <v>1.0684005353829462</v>
      </c>
      <c r="H44" s="1203">
        <f>'9'!H66/'9'!H51</f>
        <v>0.71707948758659446</v>
      </c>
      <c r="I44" s="1203">
        <f>'9'!I66/'9'!I51</f>
        <v>1.1713296428771509</v>
      </c>
      <c r="J44" s="1203">
        <f>'9'!J66/'9'!J51</f>
        <v>1.2210262076957434</v>
      </c>
      <c r="K44" s="1207">
        <f>'9'!K66/'9'!K51</f>
        <v>2.151469099344379</v>
      </c>
      <c r="L44" s="119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1:28" ht="12.75" customHeight="1" thickBot="1" x14ac:dyDescent="0.25">
      <c r="A45" s="1172" t="s">
        <v>366</v>
      </c>
      <c r="B45" s="1177"/>
      <c r="C45" s="119"/>
      <c r="D45" s="1178"/>
      <c r="E45" s="1183"/>
      <c r="F45" s="1177"/>
      <c r="G45" s="119"/>
      <c r="H45" s="1202"/>
      <c r="I45" s="1202"/>
      <c r="J45" s="1202"/>
      <c r="K45" s="1208"/>
      <c r="L45" s="119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</row>
    <row r="46" spans="1:28" ht="12.75" customHeight="1" x14ac:dyDescent="0.2">
      <c r="A46" s="1124" t="s">
        <v>367</v>
      </c>
      <c r="B46" s="1174">
        <f>'9'!B45/'7'!B8</f>
        <v>8.8979776265462385E-2</v>
      </c>
      <c r="C46" s="1175">
        <f>'9'!C45/'7'!C8</f>
        <v>0.2052147879008224</v>
      </c>
      <c r="D46" s="1176">
        <f>'9'!D45/'7'!D8</f>
        <v>4.3033575532844884E-2</v>
      </c>
      <c r="E46" s="1187">
        <f>'9'!E45/'7'!E8</f>
        <v>0.20482525454810216</v>
      </c>
      <c r="F46" s="1174">
        <f>'9'!F45/'7'!F8</f>
        <v>0.16749178246128762</v>
      </c>
      <c r="G46" s="1175">
        <f>'9'!G45/'7'!G8</f>
        <v>0.22207681270412252</v>
      </c>
      <c r="H46" s="1200">
        <f>'9'!H45/'7'!H8</f>
        <v>0.17861378504779238</v>
      </c>
      <c r="I46" s="1200">
        <f>'9'!I45/'7'!I8</f>
        <v>0.5446665537253863</v>
      </c>
      <c r="J46" s="1200">
        <f>'9'!J45/'7'!J8</f>
        <v>7.6561489375970224E-2</v>
      </c>
      <c r="K46" s="1204">
        <f>'9'!K45/'7'!K8</f>
        <v>6.6651735153353431E-2</v>
      </c>
      <c r="L46" s="119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1:28" ht="12.75" customHeight="1" x14ac:dyDescent="0.2">
      <c r="A47" s="1139" t="s">
        <v>1155</v>
      </c>
      <c r="B47" s="1177">
        <f>'9'!B66/'7'!B8</f>
        <v>-3.2554369899942925E-2</v>
      </c>
      <c r="C47" s="119">
        <f>'9'!C66/'7'!C8</f>
        <v>-2.7374422218190645E-2</v>
      </c>
      <c r="D47" s="1178">
        <f>'9'!D66/'7'!D8</f>
        <v>5.3326232286747622E-3</v>
      </c>
      <c r="E47" s="1183">
        <f>'9'!E66/'7'!E8</f>
        <v>-1.9091226840199579E-2</v>
      </c>
      <c r="F47" s="1177">
        <f>'9'!F66/'7'!F8</f>
        <v>2.1074222630804371E-2</v>
      </c>
      <c r="G47" s="119">
        <f>'9'!G66/'7'!G8</f>
        <v>5.3980416651784401E-2</v>
      </c>
      <c r="H47" s="1202">
        <f>'9'!H66/'7'!H8</f>
        <v>-2.9899250807428326E-3</v>
      </c>
      <c r="I47" s="1202">
        <f>'9'!I66/'7'!I8</f>
        <v>4.505111768569782E-2</v>
      </c>
      <c r="J47" s="1202">
        <f>'9'!J66/'7'!J8</f>
        <v>4.850162699945846E-2</v>
      </c>
      <c r="K47" s="1208">
        <f>'9'!K66/'7'!K8</f>
        <v>3.852448475890026E-2</v>
      </c>
      <c r="L47" s="119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</row>
    <row r="48" spans="1:28" ht="12.75" customHeight="1" thickBot="1" x14ac:dyDescent="0.25">
      <c r="A48" s="1127" t="s">
        <v>1156</v>
      </c>
      <c r="B48" s="1179">
        <f>'9'!B66/'7'!B46</f>
        <v>-3.8050989926731713E-2</v>
      </c>
      <c r="C48" s="1180">
        <f>'9'!C66/'7'!C46</f>
        <v>-4.0065662629847752E-2</v>
      </c>
      <c r="D48" s="1181">
        <f>'9'!D66/'7'!D46</f>
        <v>5.8159726173188549E-3</v>
      </c>
      <c r="E48" s="1188">
        <f>'9'!E66/'7'!E46</f>
        <v>-2.8160021786592715E-2</v>
      </c>
      <c r="F48" s="1179">
        <f>'9'!F66/'7'!F46</f>
        <v>3.3262674005381868E-2</v>
      </c>
      <c r="G48" s="1180">
        <f>'9'!G66/'7'!G46</f>
        <v>8.1047543348474305E-2</v>
      </c>
      <c r="H48" s="1201">
        <f>'9'!H66/'7'!H46</f>
        <v>-3.660144088143958E-3</v>
      </c>
      <c r="I48" s="1201">
        <f>'9'!I66/'7'!I46</f>
        <v>0.13551630974149209</v>
      </c>
      <c r="J48" s="1201">
        <f>'9'!J66/'7'!J46</f>
        <v>8.1269208116892269E-2</v>
      </c>
      <c r="K48" s="1205">
        <f>'9'!K66/'7'!K46</f>
        <v>4.736062501190396E-2</v>
      </c>
      <c r="L48" s="909"/>
      <c r="M48" s="909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</row>
    <row r="49" spans="1:13" ht="2.25" customHeight="1" x14ac:dyDescent="0.2">
      <c r="A49" s="1173"/>
      <c r="B49" s="1173"/>
      <c r="C49" s="1173"/>
      <c r="D49" s="1173"/>
      <c r="E49" s="1173"/>
      <c r="F49" s="1173"/>
      <c r="G49" s="1173"/>
      <c r="H49" s="1173"/>
      <c r="I49" s="1173"/>
      <c r="J49" s="1173"/>
      <c r="K49" s="1173"/>
      <c r="L49" s="909"/>
    </row>
    <row r="50" spans="1:13" x14ac:dyDescent="0.2">
      <c r="A50" s="24" t="s">
        <v>1036</v>
      </c>
      <c r="L50" s="587"/>
    </row>
    <row r="52" spans="1:13" ht="15" x14ac:dyDescent="0.25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</row>
    <row r="53" spans="1:13" ht="15" x14ac:dyDescent="0.25">
      <c r="A53" s="478"/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</row>
    <row r="54" spans="1:13" ht="15" x14ac:dyDescent="0.25">
      <c r="A54" s="478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</row>
    <row r="55" spans="1:13" ht="15" x14ac:dyDescent="0.25"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</row>
    <row r="56" spans="1:13" ht="15" x14ac:dyDescent="0.25"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</row>
    <row r="57" spans="1:13" ht="15" x14ac:dyDescent="0.25">
      <c r="B57" s="477"/>
      <c r="C57" s="477"/>
      <c r="D57" s="477"/>
      <c r="E57" s="477"/>
      <c r="F57" s="477"/>
      <c r="G57" s="477"/>
      <c r="H57" s="477"/>
      <c r="I57" s="477"/>
      <c r="J57" s="477"/>
      <c r="K57" s="478"/>
      <c r="L57" s="479"/>
    </row>
    <row r="58" spans="1:13" ht="15" x14ac:dyDescent="0.25">
      <c r="B58" s="477"/>
      <c r="C58" s="477"/>
      <c r="D58" s="477"/>
      <c r="E58" s="477"/>
      <c r="F58" s="477"/>
      <c r="G58" s="477"/>
      <c r="H58" s="477"/>
      <c r="I58" s="477"/>
      <c r="J58" s="477"/>
      <c r="K58" s="478"/>
      <c r="L58" s="479"/>
    </row>
    <row r="59" spans="1:13" ht="15" x14ac:dyDescent="0.25">
      <c r="B59" s="477"/>
      <c r="C59" s="477"/>
      <c r="D59" s="477"/>
      <c r="E59" s="477"/>
      <c r="F59" s="477"/>
      <c r="G59" s="477"/>
      <c r="H59" s="477"/>
      <c r="I59" s="477"/>
      <c r="J59" s="477"/>
      <c r="K59" s="478"/>
      <c r="L59" s="479"/>
    </row>
    <row r="60" spans="1:13" ht="15" x14ac:dyDescent="0.25">
      <c r="B60" s="477"/>
      <c r="C60" s="477"/>
      <c r="D60" s="477"/>
      <c r="E60" s="477"/>
      <c r="F60" s="477"/>
      <c r="G60" s="477"/>
      <c r="H60" s="477"/>
      <c r="I60" s="477"/>
      <c r="J60" s="477"/>
      <c r="K60" s="478"/>
      <c r="L60" s="479"/>
    </row>
    <row r="61" spans="1:13" ht="15" x14ac:dyDescent="0.25">
      <c r="B61" s="477"/>
      <c r="C61" s="477"/>
      <c r="D61" s="477"/>
      <c r="E61" s="477"/>
      <c r="F61" s="477"/>
      <c r="G61" s="477"/>
      <c r="H61" s="477"/>
      <c r="I61" s="477"/>
      <c r="J61" s="477"/>
      <c r="K61" s="478"/>
      <c r="L61" s="479"/>
    </row>
    <row r="62" spans="1:13" ht="15" x14ac:dyDescent="0.25">
      <c r="B62" s="477"/>
      <c r="C62" s="477"/>
      <c r="D62" s="477"/>
      <c r="E62" s="477"/>
      <c r="F62" s="477"/>
      <c r="G62" s="477"/>
      <c r="H62" s="477"/>
      <c r="I62" s="477"/>
      <c r="J62" s="477"/>
      <c r="K62" s="478"/>
      <c r="L62" s="479"/>
    </row>
    <row r="63" spans="1:13" ht="15" x14ac:dyDescent="0.25">
      <c r="B63" s="477"/>
      <c r="C63" s="477"/>
      <c r="D63" s="477"/>
      <c r="E63" s="477"/>
      <c r="F63" s="477"/>
      <c r="G63" s="477"/>
      <c r="H63" s="477"/>
      <c r="I63" s="477"/>
      <c r="J63" s="477"/>
      <c r="K63" s="478"/>
      <c r="L63" s="479"/>
    </row>
    <row r="64" spans="1:13" ht="15" x14ac:dyDescent="0.25">
      <c r="B64" s="477"/>
      <c r="C64" s="477"/>
      <c r="D64" s="477"/>
      <c r="E64" s="477"/>
      <c r="F64" s="477"/>
      <c r="G64" s="477"/>
      <c r="H64" s="477"/>
      <c r="I64" s="477"/>
      <c r="J64" s="477"/>
      <c r="K64" s="478"/>
      <c r="L64" s="479"/>
    </row>
    <row r="65" spans="2:12" ht="15" x14ac:dyDescent="0.25">
      <c r="B65" s="477"/>
      <c r="C65" s="477"/>
      <c r="D65" s="477"/>
      <c r="E65" s="477"/>
      <c r="F65" s="477"/>
      <c r="G65" s="477"/>
      <c r="H65" s="477"/>
      <c r="I65" s="477"/>
      <c r="J65" s="477"/>
      <c r="K65" s="478"/>
      <c r="L65" s="479"/>
    </row>
    <row r="66" spans="2:12" ht="15" x14ac:dyDescent="0.25">
      <c r="B66" s="477"/>
      <c r="C66" s="477"/>
      <c r="D66" s="477"/>
      <c r="E66" s="477"/>
      <c r="F66" s="477"/>
      <c r="G66" s="477"/>
      <c r="H66" s="477"/>
      <c r="I66" s="477"/>
      <c r="J66" s="477"/>
      <c r="K66" s="478"/>
      <c r="L66" s="479"/>
    </row>
    <row r="67" spans="2:12" ht="15" x14ac:dyDescent="0.25">
      <c r="B67" s="477"/>
      <c r="C67" s="477"/>
      <c r="D67" s="477"/>
      <c r="E67" s="477"/>
      <c r="F67" s="477"/>
      <c r="G67" s="477"/>
      <c r="H67" s="477"/>
      <c r="I67" s="477"/>
      <c r="J67" s="477"/>
      <c r="K67" s="478"/>
      <c r="L67" s="479"/>
    </row>
    <row r="68" spans="2:12" ht="15" x14ac:dyDescent="0.25">
      <c r="B68" s="477"/>
      <c r="C68" s="477"/>
      <c r="D68" s="477"/>
      <c r="E68" s="477"/>
      <c r="F68" s="477"/>
      <c r="G68" s="477"/>
      <c r="H68" s="477"/>
      <c r="I68" s="477"/>
      <c r="J68" s="477"/>
      <c r="K68" s="478"/>
      <c r="L68" s="479"/>
    </row>
    <row r="69" spans="2:12" ht="15" x14ac:dyDescent="0.25">
      <c r="B69" s="477"/>
      <c r="C69" s="477"/>
      <c r="D69" s="477"/>
      <c r="E69" s="477"/>
      <c r="F69" s="477"/>
      <c r="G69" s="477"/>
      <c r="H69" s="477"/>
      <c r="I69" s="477"/>
      <c r="J69" s="477"/>
      <c r="K69" s="478"/>
      <c r="L69" s="479"/>
    </row>
    <row r="70" spans="2:12" ht="15" x14ac:dyDescent="0.25">
      <c r="B70" s="477"/>
      <c r="C70" s="477"/>
      <c r="D70" s="477"/>
      <c r="E70" s="477"/>
      <c r="F70" s="477"/>
      <c r="G70" s="477"/>
      <c r="H70" s="477"/>
      <c r="I70" s="477"/>
      <c r="J70" s="477"/>
      <c r="K70" s="478"/>
      <c r="L70" s="479"/>
    </row>
    <row r="73" spans="2:12" x14ac:dyDescent="0.2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 x14ac:dyDescent="0.2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 x14ac:dyDescent="0.2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 x14ac:dyDescent="0.2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 x14ac:dyDescent="0.2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 x14ac:dyDescent="0.2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 x14ac:dyDescent="0.2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 x14ac:dyDescent="0.2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 x14ac:dyDescent="0.2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 x14ac:dyDescent="0.2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 x14ac:dyDescent="0.2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 x14ac:dyDescent="0.2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 x14ac:dyDescent="0.2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 x14ac:dyDescent="0.2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 x14ac:dyDescent="0.2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 x14ac:dyDescent="0.2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 x14ac:dyDescent="0.2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x14ac:dyDescent="0.2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</row>
  </sheetData>
  <mergeCells count="12">
    <mergeCell ref="M5:N5"/>
    <mergeCell ref="A2:N2"/>
    <mergeCell ref="A3:N3"/>
    <mergeCell ref="F31:K31"/>
    <mergeCell ref="B5:F5"/>
    <mergeCell ref="A31:A32"/>
    <mergeCell ref="B31:D31"/>
    <mergeCell ref="A5:A6"/>
    <mergeCell ref="G5:H5"/>
    <mergeCell ref="A28:K28"/>
    <mergeCell ref="A29:K29"/>
    <mergeCell ref="J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 tint="-0.14999847407452621"/>
  </sheetPr>
  <dimension ref="A1:V93"/>
  <sheetViews>
    <sheetView showGridLines="0" zoomScale="85" zoomScaleNormal="85" workbookViewId="0">
      <pane xSplit="1" topLeftCell="B1" activePane="topRight" state="frozen"/>
      <selection activeCell="A16" sqref="A16"/>
      <selection pane="topRight" activeCell="M21" sqref="A7:M21"/>
    </sheetView>
  </sheetViews>
  <sheetFormatPr baseColWidth="10" defaultColWidth="9.140625" defaultRowHeight="12.75" x14ac:dyDescent="0.2"/>
  <cols>
    <col min="1" max="1" width="40.5703125" style="401" customWidth="1"/>
    <col min="2" max="2" width="17.5703125" style="401" customWidth="1"/>
    <col min="3" max="3" width="13.7109375" style="401" customWidth="1"/>
    <col min="4" max="4" width="14.140625" style="401" customWidth="1"/>
    <col min="5" max="5" width="13.140625" style="401" bestFit="1" customWidth="1"/>
    <col min="6" max="7" width="11.42578125" style="401" customWidth="1"/>
    <col min="8" max="8" width="14.140625" style="401" customWidth="1"/>
    <col min="9" max="9" width="16.7109375" style="401" bestFit="1" customWidth="1"/>
    <col min="10" max="11" width="13.85546875" style="401" bestFit="1" customWidth="1"/>
    <col min="12" max="12" width="14.7109375" style="401" customWidth="1"/>
    <col min="13" max="13" width="11.42578125" style="401" customWidth="1"/>
    <col min="14" max="14" width="11.85546875" style="401" bestFit="1" customWidth="1"/>
    <col min="15" max="16384" width="9.140625" style="401"/>
  </cols>
  <sheetData>
    <row r="1" spans="1:22" ht="15.75" x14ac:dyDescent="0.25">
      <c r="A1" s="1665" t="s">
        <v>999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</row>
    <row r="2" spans="1:22" ht="15.75" x14ac:dyDescent="0.25">
      <c r="A2" s="1634" t="s">
        <v>1810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</row>
    <row r="3" spans="1:22" ht="15" x14ac:dyDescent="0.2">
      <c r="A3" s="1676" t="s">
        <v>437</v>
      </c>
      <c r="B3" s="1676"/>
      <c r="C3" s="1676"/>
      <c r="D3" s="1676"/>
      <c r="E3" s="1676"/>
      <c r="F3" s="1676"/>
      <c r="G3" s="1676"/>
      <c r="H3" s="1676"/>
      <c r="I3" s="1676"/>
      <c r="J3" s="1676"/>
      <c r="K3" s="1676"/>
      <c r="L3" s="1676"/>
      <c r="M3" s="1676"/>
    </row>
    <row r="4" spans="1:22" ht="3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22" x14ac:dyDescent="0.2">
      <c r="A5" s="169" t="s">
        <v>438</v>
      </c>
      <c r="B5" s="1674" t="s">
        <v>439</v>
      </c>
      <c r="C5" s="1674"/>
      <c r="D5" s="1674"/>
      <c r="E5" s="1674" t="s">
        <v>987</v>
      </c>
      <c r="F5" s="1674"/>
      <c r="G5" s="1674"/>
      <c r="H5" s="403" t="s">
        <v>439</v>
      </c>
      <c r="I5" s="1674" t="s">
        <v>1138</v>
      </c>
      <c r="J5" s="1674"/>
      <c r="K5" s="1674"/>
      <c r="L5" s="403" t="s">
        <v>439</v>
      </c>
      <c r="M5" s="1675" t="s">
        <v>440</v>
      </c>
      <c r="O5" s="1677"/>
      <c r="P5" s="1677"/>
      <c r="Q5" s="1677"/>
      <c r="R5" s="402"/>
      <c r="S5" s="1677"/>
      <c r="T5" s="1677"/>
      <c r="U5" s="1677"/>
      <c r="V5" s="402"/>
    </row>
    <row r="6" spans="1:22" x14ac:dyDescent="0.2">
      <c r="A6" s="400"/>
      <c r="B6" s="535">
        <v>43008</v>
      </c>
      <c r="C6" s="535">
        <v>43100</v>
      </c>
      <c r="D6" s="535">
        <v>43190</v>
      </c>
      <c r="E6" s="535">
        <v>43191</v>
      </c>
      <c r="F6" s="535">
        <v>43222</v>
      </c>
      <c r="G6" s="535">
        <v>43254</v>
      </c>
      <c r="H6" s="535">
        <v>43255</v>
      </c>
      <c r="I6" s="535">
        <v>43282</v>
      </c>
      <c r="J6" s="535">
        <v>43314</v>
      </c>
      <c r="K6" s="535">
        <v>43346</v>
      </c>
      <c r="L6" s="535">
        <v>43347</v>
      </c>
      <c r="M6" s="1675"/>
      <c r="N6" s="1213"/>
      <c r="O6" s="235"/>
      <c r="P6" s="235"/>
      <c r="Q6" s="235"/>
      <c r="R6" s="235"/>
      <c r="S6" s="235"/>
      <c r="T6" s="235"/>
      <c r="U6" s="235"/>
      <c r="V6" s="235"/>
    </row>
    <row r="7" spans="1:22" x14ac:dyDescent="0.2">
      <c r="A7" s="62" t="s">
        <v>1236</v>
      </c>
      <c r="B7" s="622">
        <v>879021.76809999999</v>
      </c>
      <c r="C7" s="622">
        <v>1208040.6005299999</v>
      </c>
      <c r="D7" s="622">
        <v>378204.37977</v>
      </c>
      <c r="E7" s="622">
        <v>191021.60047999999</v>
      </c>
      <c r="F7" s="622">
        <v>186453.97579</v>
      </c>
      <c r="G7" s="622">
        <v>157405.54751</v>
      </c>
      <c r="H7" s="622">
        <v>913085.50355000002</v>
      </c>
      <c r="I7" s="622">
        <v>144127.30762000001</v>
      </c>
      <c r="J7" s="622">
        <v>167875.45514000001</v>
      </c>
      <c r="K7" s="622">
        <v>45408.163200000003</v>
      </c>
      <c r="L7" s="622">
        <f>SUM(H7:K7)</f>
        <v>1270496.4295100002</v>
      </c>
      <c r="M7" s="617">
        <f>(L7-B7)/B7</f>
        <v>0.44535263586949636</v>
      </c>
      <c r="N7" s="1213"/>
      <c r="O7" s="1212"/>
      <c r="P7" s="1212"/>
      <c r="Q7" s="1212"/>
      <c r="R7" s="404"/>
      <c r="S7" s="404"/>
      <c r="T7" s="404"/>
      <c r="U7" s="404"/>
      <c r="V7" s="404"/>
    </row>
    <row r="8" spans="1:22" x14ac:dyDescent="0.2">
      <c r="A8" s="62" t="s">
        <v>442</v>
      </c>
      <c r="B8" s="619">
        <f>B7/B21</f>
        <v>8.6802157891410589E-2</v>
      </c>
      <c r="C8" s="619">
        <f>C7/C21</f>
        <v>8.6421744213986934E-2</v>
      </c>
      <c r="D8" s="619">
        <v>9.6589369630856556E-2</v>
      </c>
      <c r="E8" s="619">
        <v>0.10517830660944723</v>
      </c>
      <c r="F8" s="619">
        <v>8.8470609452758003E-2</v>
      </c>
      <c r="G8" s="619">
        <v>0.10075368439698007</v>
      </c>
      <c r="H8" s="619">
        <v>9.712059035186825E-2</v>
      </c>
      <c r="I8" s="619">
        <f>I7/I21</f>
        <v>7.6442758134727104E-2</v>
      </c>
      <c r="J8" s="619">
        <f>J7/J21</f>
        <v>9.7565589609227663E-2</v>
      </c>
      <c r="K8" s="619">
        <f>K7/K21</f>
        <v>2.9389967349034412E-2</v>
      </c>
      <c r="L8" s="619">
        <f t="shared" ref="L8" si="0">L7/L21</f>
        <v>8.7303399032178639E-2</v>
      </c>
      <c r="M8" s="405"/>
      <c r="N8" s="1213"/>
      <c r="O8" s="1213"/>
      <c r="P8" s="1213"/>
      <c r="Q8" s="1213"/>
      <c r="R8" s="406"/>
      <c r="S8" s="406"/>
      <c r="T8" s="406"/>
      <c r="U8" s="406"/>
      <c r="V8" s="406"/>
    </row>
    <row r="9" spans="1:22" x14ac:dyDescent="0.2">
      <c r="A9" s="62" t="s">
        <v>1239</v>
      </c>
      <c r="B9" s="623">
        <v>1956.04376</v>
      </c>
      <c r="C9" s="623">
        <v>2394.81727</v>
      </c>
      <c r="D9" s="623">
        <v>386.49963000000002</v>
      </c>
      <c r="E9" s="623">
        <v>12</v>
      </c>
      <c r="F9" s="623">
        <v>220.14104</v>
      </c>
      <c r="G9" s="623">
        <v>25</v>
      </c>
      <c r="H9" s="623">
        <v>643.64067</v>
      </c>
      <c r="I9" s="623">
        <v>37.5</v>
      </c>
      <c r="J9" s="623">
        <v>0</v>
      </c>
      <c r="K9" s="623">
        <v>72.354520000000008</v>
      </c>
      <c r="L9" s="623">
        <f>SUM(H9:K9)</f>
        <v>753.49518999999998</v>
      </c>
      <c r="M9" s="617">
        <f>(L9-B9)/B9</f>
        <v>-0.61478612830216028</v>
      </c>
      <c r="N9" s="1213"/>
      <c r="O9" s="1212"/>
      <c r="P9" s="1212"/>
      <c r="Q9" s="1212"/>
      <c r="R9" s="404"/>
      <c r="S9" s="404"/>
      <c r="T9" s="404"/>
      <c r="U9" s="404"/>
      <c r="V9" s="404"/>
    </row>
    <row r="10" spans="1:22" x14ac:dyDescent="0.2">
      <c r="A10" s="62" t="s">
        <v>442</v>
      </c>
      <c r="B10" s="619">
        <f>B9/B21</f>
        <v>1.9315655818743363E-4</v>
      </c>
      <c r="C10" s="619">
        <f>C9/C21</f>
        <v>1.7132229285702621E-4</v>
      </c>
      <c r="D10" s="619">
        <v>9.8707888171369447E-5</v>
      </c>
      <c r="E10" s="619">
        <v>6.6073139170745929E-6</v>
      </c>
      <c r="F10" s="619">
        <v>1.0445479583819379E-4</v>
      </c>
      <c r="G10" s="619">
        <v>1.6002244836793184E-5</v>
      </c>
      <c r="H10" s="619">
        <v>6.8461016631887593E-5</v>
      </c>
      <c r="I10" s="619">
        <f t="shared" ref="I10:L10" si="1">I9/I21</f>
        <v>1.9889384443441019E-5</v>
      </c>
      <c r="J10" s="619">
        <f t="shared" si="1"/>
        <v>0</v>
      </c>
      <c r="K10" s="619">
        <f t="shared" si="1"/>
        <v>4.6830720084160049E-5</v>
      </c>
      <c r="L10" s="619">
        <f t="shared" si="1"/>
        <v>5.1777155538145083E-5</v>
      </c>
      <c r="M10" s="405"/>
      <c r="N10" s="1213"/>
      <c r="O10" s="1213"/>
      <c r="P10" s="1213"/>
      <c r="Q10" s="1213"/>
      <c r="R10" s="406"/>
      <c r="S10" s="406"/>
      <c r="T10" s="406"/>
      <c r="U10" s="406"/>
      <c r="V10" s="406"/>
    </row>
    <row r="11" spans="1:22" x14ac:dyDescent="0.2">
      <c r="A11" s="62" t="s">
        <v>1237</v>
      </c>
      <c r="B11" s="624">
        <v>9102284.5275199991</v>
      </c>
      <c r="C11" s="624">
        <v>12553306.80872</v>
      </c>
      <c r="D11" s="624">
        <v>3495445.2435099999</v>
      </c>
      <c r="E11" s="624">
        <v>1614563.1129900001</v>
      </c>
      <c r="F11" s="624">
        <v>1643978.03779</v>
      </c>
      <c r="G11" s="624">
        <v>1379162.477</v>
      </c>
      <c r="H11" s="624">
        <v>8133148.8712900002</v>
      </c>
      <c r="I11" s="624">
        <v>1733869.3884999999</v>
      </c>
      <c r="J11" s="624">
        <v>1512586.9291100006</v>
      </c>
      <c r="K11" s="624">
        <v>1461446.4574100007</v>
      </c>
      <c r="L11" s="624">
        <f>SUM(H11:K11)</f>
        <v>12841051.64631</v>
      </c>
      <c r="M11" s="617">
        <f>(L11-B11)/B11</f>
        <v>0.41075041188683453</v>
      </c>
      <c r="N11" s="1213"/>
      <c r="O11" s="1212"/>
      <c r="P11" s="1212"/>
      <c r="Q11" s="1212"/>
      <c r="R11" s="404"/>
      <c r="S11" s="404"/>
      <c r="T11" s="404"/>
      <c r="U11" s="404"/>
      <c r="V11" s="404"/>
    </row>
    <row r="12" spans="1:22" x14ac:dyDescent="0.2">
      <c r="A12" s="62" t="s">
        <v>442</v>
      </c>
      <c r="B12" s="619">
        <f>B11/B21</f>
        <v>0.89883773918150667</v>
      </c>
      <c r="C12" s="619">
        <f>C11/C21</f>
        <v>0.89804818611802861</v>
      </c>
      <c r="D12" s="619">
        <v>0.89269947866581467</v>
      </c>
      <c r="E12" s="619">
        <v>0.88899377720450878</v>
      </c>
      <c r="F12" s="619">
        <v>0.78005169004302377</v>
      </c>
      <c r="G12" s="619">
        <v>0.88278782506688591</v>
      </c>
      <c r="H12" s="619">
        <v>0.86508461335577591</v>
      </c>
      <c r="I12" s="619">
        <f t="shared" ref="I12:L12" si="2">I11/I21</f>
        <v>0.91961586246907978</v>
      </c>
      <c r="J12" s="619">
        <f t="shared" si="2"/>
        <v>0.87908286205840303</v>
      </c>
      <c r="K12" s="619">
        <f t="shared" si="2"/>
        <v>0.94590621242397943</v>
      </c>
      <c r="L12" s="619">
        <f t="shared" si="2"/>
        <v>0.88238536514658694</v>
      </c>
      <c r="M12" s="405"/>
      <c r="N12" s="1213"/>
      <c r="O12" s="1213"/>
      <c r="P12" s="1213"/>
      <c r="Q12" s="1213"/>
      <c r="R12" s="406"/>
      <c r="S12" s="406"/>
      <c r="T12" s="406"/>
      <c r="U12" s="406"/>
      <c r="V12" s="406"/>
    </row>
    <row r="13" spans="1:22" x14ac:dyDescent="0.2">
      <c r="A13" s="62" t="s">
        <v>1139</v>
      </c>
      <c r="B13" s="625">
        <v>55.71331</v>
      </c>
      <c r="C13" s="625">
        <v>64.869140000000002</v>
      </c>
      <c r="D13" s="625">
        <v>0</v>
      </c>
      <c r="E13" s="625">
        <v>0</v>
      </c>
      <c r="F13" s="625">
        <v>117.98202999999999</v>
      </c>
      <c r="G13" s="625">
        <v>0</v>
      </c>
      <c r="H13" s="625">
        <v>117.98202999999999</v>
      </c>
      <c r="I13" s="624">
        <v>98.789539999999988</v>
      </c>
      <c r="J13" s="624">
        <v>0</v>
      </c>
      <c r="K13" s="624">
        <v>0</v>
      </c>
      <c r="L13" s="624">
        <f>SUM(H13:K13)</f>
        <v>216.77157</v>
      </c>
      <c r="M13" s="617">
        <f>(L13-B13)/B13</f>
        <v>2.8908399088117362</v>
      </c>
      <c r="N13" s="1213"/>
      <c r="O13" s="1212"/>
      <c r="P13" s="1212"/>
      <c r="Q13" s="1212"/>
      <c r="R13" s="222"/>
      <c r="S13" s="222"/>
      <c r="T13" s="404"/>
      <c r="U13" s="222"/>
      <c r="V13" s="404"/>
    </row>
    <row r="14" spans="1:22" x14ac:dyDescent="0.2">
      <c r="A14" s="62" t="s">
        <v>442</v>
      </c>
      <c r="B14" s="632">
        <f>B13/B21</f>
        <v>5.5016106617315802E-6</v>
      </c>
      <c r="C14" s="632">
        <f>C13/C21</f>
        <v>4.6406587841515917E-6</v>
      </c>
      <c r="D14" s="632">
        <v>0</v>
      </c>
      <c r="E14" s="632">
        <v>0</v>
      </c>
      <c r="F14" s="632">
        <v>5.5981332950119865E-5</v>
      </c>
      <c r="G14" s="632">
        <v>0</v>
      </c>
      <c r="H14" s="632">
        <v>1.2549191023143178E-5</v>
      </c>
      <c r="I14" s="632">
        <f t="shared" ref="I14:L14" si="3">I13/I21</f>
        <v>5.2396350401351846E-5</v>
      </c>
      <c r="J14" s="632">
        <f t="shared" si="3"/>
        <v>0</v>
      </c>
      <c r="K14" s="632">
        <f t="shared" si="3"/>
        <v>0</v>
      </c>
      <c r="L14" s="632">
        <f t="shared" si="3"/>
        <v>1.4895669468225677E-5</v>
      </c>
      <c r="M14" s="405"/>
      <c r="N14" s="1213"/>
      <c r="O14" s="1213"/>
      <c r="P14" s="1213"/>
      <c r="Q14" s="1213"/>
      <c r="R14" s="222"/>
      <c r="S14" s="222"/>
      <c r="T14" s="406"/>
      <c r="U14" s="222"/>
      <c r="V14" s="406"/>
    </row>
    <row r="15" spans="1:22" x14ac:dyDescent="0.2">
      <c r="A15" s="62" t="s">
        <v>1179</v>
      </c>
      <c r="B15" s="626">
        <v>135481.99734999999</v>
      </c>
      <c r="C15" s="626">
        <v>177175.22456999999</v>
      </c>
      <c r="D15" s="626">
        <v>41553.97997</v>
      </c>
      <c r="E15" s="626">
        <v>8677.6929</v>
      </c>
      <c r="F15" s="626">
        <v>8063.4487600000002</v>
      </c>
      <c r="G15" s="626">
        <v>25687.783899999999</v>
      </c>
      <c r="H15" s="626">
        <v>83982.905530000004</v>
      </c>
      <c r="I15" s="626">
        <v>7294.89707</v>
      </c>
      <c r="J15" s="626">
        <v>23992.142699999997</v>
      </c>
      <c r="K15" s="626">
        <v>25996.983299999996</v>
      </c>
      <c r="L15" s="626">
        <f>SUM(H15:K15)</f>
        <v>141266.92860000001</v>
      </c>
      <c r="M15" s="617">
        <f>(L15-B15)/B15</f>
        <v>4.2698892569877099E-2</v>
      </c>
      <c r="N15" s="1213"/>
      <c r="O15" s="1212"/>
      <c r="P15" s="1212"/>
      <c r="Q15" s="1212"/>
      <c r="R15" s="222"/>
      <c r="S15" s="222"/>
      <c r="T15" s="406"/>
      <c r="U15" s="222"/>
      <c r="V15" s="406"/>
    </row>
    <row r="16" spans="1:22" x14ac:dyDescent="0.2">
      <c r="A16" s="62" t="s">
        <v>442</v>
      </c>
      <c r="B16" s="632">
        <f>B15/B21</f>
        <v>1.3378655856086268E-2</v>
      </c>
      <c r="C16" s="632">
        <f>C15/C21</f>
        <v>1.2674898453020981E-2</v>
      </c>
      <c r="D16" s="632">
        <v>1.0612443815157302E-2</v>
      </c>
      <c r="E16" s="632">
        <v>4.7780200888557821E-3</v>
      </c>
      <c r="F16" s="632">
        <v>3.8260285041695858E-3</v>
      </c>
      <c r="G16" s="632">
        <v>1.6442488291297363E-2</v>
      </c>
      <c r="H16" s="632">
        <v>8.9328648114849162E-3</v>
      </c>
      <c r="I16" s="632">
        <f t="shared" ref="I16:L16" si="4">I15/I21</f>
        <v>3.8690936613483061E-3</v>
      </c>
      <c r="J16" s="632">
        <f t="shared" si="4"/>
        <v>1.3943715277269729E-2</v>
      </c>
      <c r="K16" s="632">
        <f t="shared" si="4"/>
        <v>1.6826280486068917E-2</v>
      </c>
      <c r="L16" s="632">
        <f t="shared" si="4"/>
        <v>9.7072945276773931E-3</v>
      </c>
      <c r="M16" s="405"/>
      <c r="N16" s="1213"/>
      <c r="O16" s="1213"/>
      <c r="P16" s="1213"/>
      <c r="Q16" s="1213"/>
      <c r="R16" s="222"/>
      <c r="S16" s="222"/>
      <c r="T16" s="406"/>
      <c r="U16" s="222"/>
      <c r="V16" s="406"/>
    </row>
    <row r="17" spans="1:22" x14ac:dyDescent="0.2">
      <c r="A17" s="62" t="s">
        <v>1238</v>
      </c>
      <c r="B17" s="627">
        <v>7927.0896199999997</v>
      </c>
      <c r="C17" s="627">
        <v>14124.01067</v>
      </c>
      <c r="D17" s="627">
        <v>0</v>
      </c>
      <c r="E17" s="627">
        <v>133.80895000000001</v>
      </c>
      <c r="F17" s="627">
        <v>268690.90146000002</v>
      </c>
      <c r="G17" s="627">
        <v>0</v>
      </c>
      <c r="H17" s="627">
        <v>268824.71041</v>
      </c>
      <c r="I17" s="626">
        <v>0</v>
      </c>
      <c r="J17" s="626">
        <v>117.36378000000001</v>
      </c>
      <c r="K17" s="626">
        <v>1133.69469</v>
      </c>
      <c r="L17" s="626">
        <f>SUM(H17:K17)</f>
        <v>270075.76887999999</v>
      </c>
      <c r="M17" s="617">
        <f>(L17-B17)/B17</f>
        <v>33.069977990232438</v>
      </c>
      <c r="N17" s="1213"/>
      <c r="O17" s="1212"/>
      <c r="P17" s="1212"/>
      <c r="Q17" s="1212"/>
      <c r="R17" s="222"/>
      <c r="S17" s="222"/>
      <c r="T17" s="406"/>
      <c r="U17" s="222"/>
      <c r="V17" s="406"/>
    </row>
    <row r="18" spans="1:22" x14ac:dyDescent="0.2">
      <c r="A18" s="62" t="s">
        <v>442</v>
      </c>
      <c r="B18" s="632">
        <f>B17/B21</f>
        <v>7.8278890214732784E-4</v>
      </c>
      <c r="C18" s="632">
        <f>C17/C21</f>
        <v>1.0104144155940143E-3</v>
      </c>
      <c r="D18" s="632">
        <v>0</v>
      </c>
      <c r="E18" s="632">
        <v>7.3676478130344864E-5</v>
      </c>
      <c r="F18" s="632">
        <v>0.12749123587126029</v>
      </c>
      <c r="G18" s="632">
        <v>0</v>
      </c>
      <c r="H18" s="632">
        <v>2.8593614151885986E-2</v>
      </c>
      <c r="I18" s="632">
        <f t="shared" ref="I18:L18" si="5">I17/I21</f>
        <v>0</v>
      </c>
      <c r="J18" s="632">
        <f t="shared" si="5"/>
        <v>6.8209294711477509E-5</v>
      </c>
      <c r="K18" s="632">
        <f t="shared" si="5"/>
        <v>7.3377224654781205E-4</v>
      </c>
      <c r="L18" s="632">
        <f t="shared" si="5"/>
        <v>1.8558519388005495E-2</v>
      </c>
      <c r="M18" s="405"/>
      <c r="N18" s="1213"/>
      <c r="O18" s="1213"/>
      <c r="P18" s="1213"/>
      <c r="Q18" s="1213"/>
      <c r="R18" s="222"/>
      <c r="S18" s="222"/>
      <c r="T18" s="406"/>
      <c r="U18" s="222"/>
      <c r="V18" s="406"/>
    </row>
    <row r="19" spans="1:22" s="434" customFormat="1" x14ac:dyDescent="0.2">
      <c r="A19" s="62" t="s">
        <v>1695</v>
      </c>
      <c r="B19" s="628">
        <v>0</v>
      </c>
      <c r="C19" s="629">
        <f>23327123.75/1000</f>
        <v>23327.123749999999</v>
      </c>
      <c r="D19" s="630">
        <v>0</v>
      </c>
      <c r="E19" s="628">
        <v>1760.98</v>
      </c>
      <c r="F19" s="628"/>
      <c r="G19" s="629"/>
      <c r="H19" s="630">
        <v>1760.98</v>
      </c>
      <c r="I19" s="630">
        <v>0</v>
      </c>
      <c r="J19" s="630">
        <v>16070.14928</v>
      </c>
      <c r="K19" s="630">
        <v>10964.92757</v>
      </c>
      <c r="L19" s="630">
        <f>SUM(H19:K19)</f>
        <v>28796.056850000001</v>
      </c>
      <c r="M19" s="631" t="s">
        <v>1313</v>
      </c>
      <c r="N19" s="1213"/>
      <c r="O19" s="1212"/>
      <c r="P19" s="1212"/>
      <c r="Q19" s="1212"/>
      <c r="R19" s="222"/>
      <c r="S19" s="222"/>
      <c r="T19" s="406"/>
      <c r="U19" s="222"/>
      <c r="V19" s="406"/>
    </row>
    <row r="20" spans="1:22" s="434" customFormat="1" x14ac:dyDescent="0.2">
      <c r="A20" s="62" t="s">
        <v>442</v>
      </c>
      <c r="B20" s="632">
        <f>B19/B21</f>
        <v>0</v>
      </c>
      <c r="C20" s="632">
        <f>C19/C21</f>
        <v>1.6687938477283452E-3</v>
      </c>
      <c r="D20" s="632">
        <v>0</v>
      </c>
      <c r="E20" s="632">
        <v>9.696123051408347E-4</v>
      </c>
      <c r="F20" s="632">
        <v>0</v>
      </c>
      <c r="G20" s="632">
        <v>0</v>
      </c>
      <c r="H20" s="632">
        <v>1.8730712132970315E-4</v>
      </c>
      <c r="I20" s="632">
        <f t="shared" ref="I20:L20" si="6">I19/I21</f>
        <v>0</v>
      </c>
      <c r="J20" s="632">
        <f t="shared" si="6"/>
        <v>9.3396237603880685E-3</v>
      </c>
      <c r="K20" s="632">
        <f t="shared" si="6"/>
        <v>7.0969367742852721E-3</v>
      </c>
      <c r="L20" s="632">
        <f t="shared" si="6"/>
        <v>1.9787490805451835E-3</v>
      </c>
      <c r="M20" s="405"/>
      <c r="N20" s="1213"/>
      <c r="O20" s="1213"/>
      <c r="P20" s="1213"/>
      <c r="Q20" s="1213"/>
      <c r="R20" s="222"/>
      <c r="S20" s="222"/>
      <c r="T20" s="406"/>
      <c r="U20" s="222"/>
      <c r="V20" s="406"/>
    </row>
    <row r="21" spans="1:22" x14ac:dyDescent="0.2">
      <c r="A21" s="53" t="s">
        <v>443</v>
      </c>
      <c r="B21" s="628">
        <f>B7+B9+B11+B13+B15+B17+B19</f>
        <v>10126727.139659999</v>
      </c>
      <c r="C21" s="628">
        <f>C7+C9+C11+C13+C15+C17+C19</f>
        <v>13978433.45465</v>
      </c>
      <c r="D21" s="628">
        <v>3915590.1028800001</v>
      </c>
      <c r="E21" s="628">
        <v>1816169.1953199999</v>
      </c>
      <c r="F21" s="628">
        <v>2107524.4868700001</v>
      </c>
      <c r="G21" s="628">
        <v>1562280.8084099998</v>
      </c>
      <c r="H21" s="628">
        <v>9401564.5934800021</v>
      </c>
      <c r="I21" s="628">
        <f t="shared" ref="I21" si="7">I7+I9+I11+I13+I15+I17+I19</f>
        <v>1885427.88273</v>
      </c>
      <c r="J21" s="628">
        <f t="shared" ref="J21:K21" si="8">J7+J9+J11+J13+J15+J17+J19</f>
        <v>1720642.0400100006</v>
      </c>
      <c r="K21" s="628">
        <f t="shared" si="8"/>
        <v>1545022.5806900007</v>
      </c>
      <c r="L21" s="628">
        <f>L7+L9+L11+L13+L15+L17+L19</f>
        <v>14552657.09691</v>
      </c>
      <c r="M21" s="617">
        <f>(L21-B21)/B21</f>
        <v>0.43705433119812487</v>
      </c>
      <c r="N21" s="1214"/>
      <c r="O21" s="1214"/>
      <c r="P21" s="1214"/>
      <c r="Q21" s="1214"/>
      <c r="R21" s="407"/>
      <c r="S21" s="407"/>
      <c r="T21" s="407"/>
      <c r="U21" s="407"/>
      <c r="V21" s="407"/>
    </row>
    <row r="22" spans="1:22" x14ac:dyDescent="0.2">
      <c r="A22" s="57" t="s">
        <v>442</v>
      </c>
      <c r="B22" s="408">
        <f>B18+B16+B14+B12+B10+B8+B20</f>
        <v>1</v>
      </c>
      <c r="C22" s="408">
        <f>C18+C16+C14+C12+C10+C8+C20</f>
        <v>1</v>
      </c>
      <c r="D22" s="408">
        <v>0.99999999999999989</v>
      </c>
      <c r="E22" s="408">
        <v>1.0000000000000002</v>
      </c>
      <c r="F22" s="408">
        <v>0.99999999999999989</v>
      </c>
      <c r="G22" s="408">
        <v>1</v>
      </c>
      <c r="H22" s="408">
        <v>0.99999999999999989</v>
      </c>
      <c r="I22" s="408">
        <f>I18+I16+I14+I12+I10+I8+I20</f>
        <v>1</v>
      </c>
      <c r="J22" s="408">
        <f t="shared" ref="J22:K22" si="9">J18+J16+J14+J12+J10+J8+J20</f>
        <v>1</v>
      </c>
      <c r="K22" s="408">
        <f t="shared" si="9"/>
        <v>1</v>
      </c>
      <c r="L22" s="408">
        <f>L18+L16+L14+L12+L10+L8+L20</f>
        <v>1</v>
      </c>
      <c r="M22" s="408"/>
      <c r="N22" s="1215"/>
      <c r="O22" s="408"/>
      <c r="P22" s="408"/>
      <c r="Q22" s="408"/>
      <c r="R22" s="408"/>
      <c r="S22" s="408"/>
      <c r="T22" s="408"/>
      <c r="U22" s="408"/>
      <c r="V22" s="408"/>
    </row>
    <row r="23" spans="1:22" ht="4.5" customHeight="1" x14ac:dyDescent="0.2">
      <c r="A23" s="58"/>
      <c r="B23" s="409"/>
      <c r="C23" s="409"/>
      <c r="D23" s="409"/>
      <c r="E23" s="410"/>
      <c r="F23" s="410"/>
      <c r="G23" s="410"/>
      <c r="H23" s="410"/>
      <c r="I23" s="410"/>
      <c r="J23" s="410"/>
      <c r="K23" s="410"/>
      <c r="L23" s="410"/>
      <c r="M23" s="411"/>
      <c r="O23" s="22"/>
      <c r="P23" s="22"/>
      <c r="Q23" s="22"/>
      <c r="R23" s="22"/>
      <c r="S23" s="22"/>
      <c r="T23" s="22"/>
      <c r="U23" s="22"/>
      <c r="V23" s="22"/>
    </row>
    <row r="24" spans="1:22" x14ac:dyDescent="0.2">
      <c r="A24" s="20" t="s">
        <v>1047</v>
      </c>
      <c r="B24" s="20"/>
      <c r="C24" s="412"/>
      <c r="D24" s="20"/>
      <c r="E24" s="115"/>
      <c r="F24" s="115"/>
      <c r="G24" s="20"/>
      <c r="H24" s="1199"/>
      <c r="I24" s="1199"/>
      <c r="J24" s="1199"/>
      <c r="K24" s="1199"/>
      <c r="L24" s="1199"/>
      <c r="M24" s="20"/>
      <c r="O24" s="22"/>
      <c r="P24" s="22"/>
      <c r="Q24" s="22"/>
      <c r="R24" s="22"/>
      <c r="S24" s="22"/>
      <c r="T24" s="22"/>
      <c r="U24" s="22"/>
      <c r="V24" s="22"/>
    </row>
    <row r="25" spans="1:22" x14ac:dyDescent="0.2">
      <c r="A25" s="20" t="s">
        <v>1140</v>
      </c>
      <c r="B25" s="20"/>
      <c r="C25" s="412"/>
      <c r="D25" s="20"/>
      <c r="E25" s="413"/>
      <c r="F25" s="413"/>
      <c r="G25" s="413"/>
      <c r="H25" s="1199"/>
      <c r="I25" s="1199"/>
      <c r="J25" s="1199"/>
      <c r="K25" s="1199"/>
      <c r="L25" s="1199"/>
      <c r="M25" s="20"/>
    </row>
    <row r="26" spans="1:22" x14ac:dyDescent="0.2">
      <c r="H26" s="1199"/>
      <c r="I26" s="1199"/>
      <c r="J26" s="1199"/>
      <c r="K26" s="1199"/>
      <c r="L26" s="1199"/>
    </row>
    <row r="27" spans="1:22" ht="15.75" x14ac:dyDescent="0.25">
      <c r="A27" s="1665" t="s">
        <v>1000</v>
      </c>
      <c r="B27" s="1665"/>
      <c r="C27" s="1665"/>
      <c r="D27" s="1665"/>
      <c r="E27" s="1665"/>
      <c r="F27" s="1665"/>
      <c r="G27" s="1665"/>
      <c r="H27" s="1665"/>
      <c r="I27" s="1665"/>
      <c r="J27" s="1665"/>
      <c r="K27" s="1665"/>
      <c r="L27" s="1665"/>
      <c r="M27" s="1665"/>
    </row>
    <row r="28" spans="1:22" ht="15.75" x14ac:dyDescent="0.25">
      <c r="A28" s="1634" t="s">
        <v>1810</v>
      </c>
      <c r="B28" s="1634"/>
      <c r="C28" s="1634"/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</row>
    <row r="29" spans="1:22" ht="15" x14ac:dyDescent="0.2">
      <c r="A29" s="1676" t="s">
        <v>437</v>
      </c>
      <c r="B29" s="1676"/>
      <c r="C29" s="1676"/>
      <c r="D29" s="1676"/>
      <c r="E29" s="1676"/>
      <c r="F29" s="1676"/>
      <c r="G29" s="1676"/>
      <c r="H29" s="1676"/>
      <c r="I29" s="1676"/>
      <c r="J29" s="1676"/>
      <c r="K29" s="1676"/>
      <c r="L29" s="1676"/>
      <c r="M29" s="1676"/>
      <c r="N29" s="353">
        <v>1000</v>
      </c>
    </row>
    <row r="30" spans="1:22" ht="4.5" customHeight="1" x14ac:dyDescent="0.2">
      <c r="A30" s="11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22" ht="12.75" customHeight="1" x14ac:dyDescent="0.2">
      <c r="A31" s="400"/>
      <c r="B31" s="1674" t="s">
        <v>439</v>
      </c>
      <c r="C31" s="1674"/>
      <c r="D31" s="1674"/>
      <c r="E31" s="1674" t="s">
        <v>987</v>
      </c>
      <c r="F31" s="1674"/>
      <c r="G31" s="1674"/>
      <c r="H31" s="403" t="s">
        <v>439</v>
      </c>
      <c r="I31" s="1674" t="s">
        <v>987</v>
      </c>
      <c r="J31" s="1674"/>
      <c r="K31" s="1674"/>
      <c r="L31" s="403" t="s">
        <v>439</v>
      </c>
      <c r="M31" s="1675" t="s">
        <v>440</v>
      </c>
    </row>
    <row r="32" spans="1:22" x14ac:dyDescent="0.2">
      <c r="A32" s="400"/>
      <c r="B32" s="170">
        <v>43008</v>
      </c>
      <c r="C32" s="170">
        <v>43073</v>
      </c>
      <c r="D32" s="170">
        <v>43190</v>
      </c>
      <c r="E32" s="170">
        <v>43191</v>
      </c>
      <c r="F32" s="170">
        <v>43222</v>
      </c>
      <c r="G32" s="170">
        <v>43254</v>
      </c>
      <c r="H32" s="170">
        <v>43255</v>
      </c>
      <c r="I32" s="535">
        <v>43282</v>
      </c>
      <c r="J32" s="535">
        <v>43314</v>
      </c>
      <c r="K32" s="535">
        <v>43346</v>
      </c>
      <c r="L32" s="535">
        <v>43347</v>
      </c>
      <c r="M32" s="1675"/>
    </row>
    <row r="33" spans="1:13" x14ac:dyDescent="0.2">
      <c r="A33" s="171" t="s">
        <v>444</v>
      </c>
      <c r="B33" s="615">
        <v>55.71331</v>
      </c>
      <c r="C33" s="615">
        <v>64.869140000000002</v>
      </c>
      <c r="D33" s="615">
        <v>0</v>
      </c>
      <c r="E33" s="615">
        <v>0</v>
      </c>
      <c r="F33" s="615">
        <v>117.98202999999998</v>
      </c>
      <c r="G33" s="615">
        <v>0</v>
      </c>
      <c r="H33" s="615">
        <v>117.98202999999998</v>
      </c>
      <c r="I33" s="615">
        <v>98.789540000000002</v>
      </c>
      <c r="J33" s="615">
        <v>0</v>
      </c>
      <c r="K33" s="615">
        <v>0</v>
      </c>
      <c r="L33" s="616">
        <f>SUM(H33:K33)</f>
        <v>216.77157</v>
      </c>
      <c r="M33" s="617">
        <f>(L33-B33)/B33</f>
        <v>2.8908399088117362</v>
      </c>
    </row>
    <row r="34" spans="1:13" x14ac:dyDescent="0.2">
      <c r="A34" s="53" t="s">
        <v>442</v>
      </c>
      <c r="B34" s="618">
        <f>B33/B75</f>
        <v>5.5016106617315802E-6</v>
      </c>
      <c r="C34" s="618">
        <f t="shared" ref="C34" ca="1" si="10">C33/C75</f>
        <v>5.5016106617315802E-6</v>
      </c>
      <c r="D34" s="618">
        <v>0</v>
      </c>
      <c r="E34" s="618">
        <v>0</v>
      </c>
      <c r="F34" s="618">
        <v>5.5981332950119865E-5</v>
      </c>
      <c r="G34" s="618">
        <v>0</v>
      </c>
      <c r="H34" s="618">
        <v>1.2549191019205526E-5</v>
      </c>
      <c r="I34" s="618">
        <f t="shared" ref="I34:L34" si="11">I33/I75</f>
        <v>5.2396350401351846E-5</v>
      </c>
      <c r="J34" s="618">
        <f t="shared" si="11"/>
        <v>0</v>
      </c>
      <c r="K34" s="618">
        <f t="shared" si="11"/>
        <v>0</v>
      </c>
      <c r="L34" s="618">
        <f t="shared" si="11"/>
        <v>1.4895669465206145E-5</v>
      </c>
      <c r="M34" s="405"/>
    </row>
    <row r="35" spans="1:13" x14ac:dyDescent="0.2">
      <c r="A35" s="171" t="s">
        <v>445</v>
      </c>
      <c r="B35" s="615">
        <v>4975.7619599999998</v>
      </c>
      <c r="C35" s="615">
        <f ca="1">SUM(B35:C35)</f>
        <v>6117.0438599999998</v>
      </c>
      <c r="D35" s="615">
        <v>0</v>
      </c>
      <c r="E35" s="615">
        <v>133.80895000000001</v>
      </c>
      <c r="F35" s="615">
        <v>268690.90145999996</v>
      </c>
      <c r="G35" s="615">
        <v>0</v>
      </c>
      <c r="H35" s="615">
        <v>268824.71040999994</v>
      </c>
      <c r="I35" s="615">
        <v>0</v>
      </c>
      <c r="J35" s="615">
        <v>117.36378000000001</v>
      </c>
      <c r="K35" s="615">
        <v>1133.69469</v>
      </c>
      <c r="L35" s="616">
        <f>SUM(H35:K35)</f>
        <v>270075.76887999993</v>
      </c>
      <c r="M35" s="617">
        <f>(L35-B35)/B35</f>
        <v>53.278273569180136</v>
      </c>
    </row>
    <row r="36" spans="1:13" x14ac:dyDescent="0.2">
      <c r="A36" s="53" t="s">
        <v>442</v>
      </c>
      <c r="B36" s="619">
        <f>B35/B75</f>
        <v>4.9134946477555222E-4</v>
      </c>
      <c r="C36" s="619">
        <f t="shared" ref="C36" ca="1" si="12">C35/C75</f>
        <v>4.9134946477555222E-4</v>
      </c>
      <c r="D36" s="619">
        <v>0</v>
      </c>
      <c r="E36" s="619">
        <v>7.3676478010672308E-5</v>
      </c>
      <c r="F36" s="619">
        <v>0.12749123587126029</v>
      </c>
      <c r="G36" s="619">
        <v>0</v>
      </c>
      <c r="H36" s="619">
        <v>2.8593614142913951E-2</v>
      </c>
      <c r="I36" s="619">
        <f t="shared" ref="I36:K36" si="13">I35/I75</f>
        <v>0</v>
      </c>
      <c r="J36" s="619">
        <f t="shared" si="13"/>
        <v>6.8209294711477536E-5</v>
      </c>
      <c r="K36" s="619">
        <f t="shared" si="13"/>
        <v>7.3377224654781205E-4</v>
      </c>
      <c r="L36" s="619">
        <f>L35/L75</f>
        <v>1.8558519384243456E-2</v>
      </c>
      <c r="M36" s="405"/>
    </row>
    <row r="37" spans="1:13" x14ac:dyDescent="0.2">
      <c r="A37" s="171" t="s">
        <v>446</v>
      </c>
      <c r="B37" s="615">
        <v>0</v>
      </c>
      <c r="C37" s="615">
        <v>0</v>
      </c>
      <c r="D37" s="615">
        <v>0</v>
      </c>
      <c r="E37" s="615">
        <v>0</v>
      </c>
      <c r="F37" s="615">
        <v>0</v>
      </c>
      <c r="G37" s="615">
        <v>0</v>
      </c>
      <c r="H37" s="615">
        <v>0</v>
      </c>
      <c r="I37" s="615">
        <v>0</v>
      </c>
      <c r="J37" s="615">
        <v>0</v>
      </c>
      <c r="K37" s="615">
        <v>0</v>
      </c>
      <c r="L37" s="616">
        <f>SUM(H37:K37)</f>
        <v>0</v>
      </c>
      <c r="M37" s="617">
        <v>0</v>
      </c>
    </row>
    <row r="38" spans="1:13" x14ac:dyDescent="0.2">
      <c r="A38" s="53" t="s">
        <v>442</v>
      </c>
      <c r="B38" s="619">
        <f>B37/B75</f>
        <v>0</v>
      </c>
      <c r="C38" s="619">
        <f t="shared" ref="C38" ca="1" si="14">C37/C75</f>
        <v>0</v>
      </c>
      <c r="D38" s="619">
        <v>0</v>
      </c>
      <c r="E38" s="619">
        <v>0</v>
      </c>
      <c r="F38" s="619">
        <v>0</v>
      </c>
      <c r="G38" s="619">
        <v>0</v>
      </c>
      <c r="H38" s="619">
        <v>0</v>
      </c>
      <c r="I38" s="619">
        <f t="shared" ref="I38:L38" si="15">I37/I75</f>
        <v>0</v>
      </c>
      <c r="J38" s="619">
        <f t="shared" si="15"/>
        <v>0</v>
      </c>
      <c r="K38" s="619">
        <f t="shared" si="15"/>
        <v>0</v>
      </c>
      <c r="L38" s="619">
        <f t="shared" si="15"/>
        <v>0</v>
      </c>
      <c r="M38" s="405"/>
    </row>
    <row r="39" spans="1:13" x14ac:dyDescent="0.2">
      <c r="A39" s="171" t="s">
        <v>447</v>
      </c>
      <c r="B39" s="615">
        <v>359557.66847999999</v>
      </c>
      <c r="C39" s="615">
        <f ca="1">SUM(B39:C39)</f>
        <v>606332.25389000005</v>
      </c>
      <c r="D39" s="615">
        <v>130003.45725000001</v>
      </c>
      <c r="E39" s="615">
        <v>20608.140890000002</v>
      </c>
      <c r="F39" s="615">
        <v>17606.566830000003</v>
      </c>
      <c r="G39" s="615">
        <v>25961.299590000006</v>
      </c>
      <c r="H39" s="615">
        <v>194179.46456000002</v>
      </c>
      <c r="I39" s="615">
        <v>16038.57338</v>
      </c>
      <c r="J39" s="615">
        <v>31098.58526</v>
      </c>
      <c r="K39" s="615">
        <v>43463.43131</v>
      </c>
      <c r="L39" s="616">
        <f>SUM(H39:K39)</f>
        <v>284780.05450999999</v>
      </c>
      <c r="M39" s="617">
        <f>(L39-B39)/B39</f>
        <v>-0.20797112820904676</v>
      </c>
    </row>
    <row r="40" spans="1:13" x14ac:dyDescent="0.2">
      <c r="A40" s="53" t="s">
        <v>442</v>
      </c>
      <c r="B40" s="619">
        <f>B39/B75</f>
        <v>3.5505811850290656E-2</v>
      </c>
      <c r="C40" s="619">
        <f t="shared" ref="C40" ca="1" si="16">C39/C75</f>
        <v>3.5505811850290656E-2</v>
      </c>
      <c r="D40" s="619">
        <v>3.3201498071613697E-2</v>
      </c>
      <c r="E40" s="619">
        <v>1.1347037990529945E-2</v>
      </c>
      <c r="F40" s="619">
        <v>8.3541457950737658E-3</v>
      </c>
      <c r="G40" s="619">
        <v>1.661756289282074E-2</v>
      </c>
      <c r="H40" s="619">
        <v>2.0653952070247394E-2</v>
      </c>
      <c r="I40" s="619">
        <f t="shared" ref="I40:L40" si="17">I39/I75</f>
        <v>8.5065960501109119E-3</v>
      </c>
      <c r="J40" s="619">
        <f t="shared" si="17"/>
        <v>1.8073826244428659E-2</v>
      </c>
      <c r="K40" s="619">
        <f t="shared" si="17"/>
        <v>2.8131259603072865E-2</v>
      </c>
      <c r="L40" s="619">
        <f t="shared" si="17"/>
        <v>1.9568938686306273E-2</v>
      </c>
      <c r="M40" s="405"/>
    </row>
    <row r="41" spans="1:13" ht="22.5" x14ac:dyDescent="0.2">
      <c r="A41" s="1211" t="s">
        <v>1983</v>
      </c>
      <c r="B41" s="615">
        <v>7674.4345999999996</v>
      </c>
      <c r="C41" s="615">
        <f ca="1">SUM(B41:C41)</f>
        <v>7674.4345999999996</v>
      </c>
      <c r="D41" s="615">
        <v>0</v>
      </c>
      <c r="E41" s="615">
        <v>0</v>
      </c>
      <c r="F41" s="615">
        <v>0</v>
      </c>
      <c r="G41" s="615">
        <v>0</v>
      </c>
      <c r="H41" s="615">
        <v>0</v>
      </c>
      <c r="I41" s="615">
        <v>0</v>
      </c>
      <c r="J41" s="615">
        <v>0</v>
      </c>
      <c r="K41" s="615">
        <v>0</v>
      </c>
      <c r="L41" s="616">
        <f>SUM(H41:K41)</f>
        <v>0</v>
      </c>
      <c r="M41" s="617">
        <f t="shared" ref="M41:M73" si="18">(L41-B41)/B41</f>
        <v>-1</v>
      </c>
    </row>
    <row r="42" spans="1:13" x14ac:dyDescent="0.2">
      <c r="A42" s="53" t="s">
        <v>442</v>
      </c>
      <c r="B42" s="619">
        <f>B41/B75</f>
        <v>7.5783957582347436E-4</v>
      </c>
      <c r="C42" s="619">
        <f t="shared" ref="C42" ca="1" si="19">C41/C75</f>
        <v>7.5783957582347436E-4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9">
        <f t="shared" ref="I42:L42" si="20">I41/I75</f>
        <v>0</v>
      </c>
      <c r="J42" s="619">
        <f t="shared" si="20"/>
        <v>0</v>
      </c>
      <c r="K42" s="619">
        <f t="shared" si="20"/>
        <v>0</v>
      </c>
      <c r="L42" s="619">
        <f t="shared" si="20"/>
        <v>0</v>
      </c>
      <c r="M42" s="405"/>
    </row>
    <row r="43" spans="1:13" x14ac:dyDescent="0.2">
      <c r="A43" s="171" t="s">
        <v>448</v>
      </c>
      <c r="B43" s="615">
        <v>217877.15574000002</v>
      </c>
      <c r="C43" s="615">
        <f ca="1">SUM(B43:C43)</f>
        <v>296448.00093000004</v>
      </c>
      <c r="D43" s="615">
        <v>33724.704899999997</v>
      </c>
      <c r="E43" s="615">
        <v>15619.916789999996</v>
      </c>
      <c r="F43" s="615">
        <v>10201.996580000003</v>
      </c>
      <c r="G43" s="615">
        <v>26660.817440000003</v>
      </c>
      <c r="H43" s="615">
        <v>86207.435709999991</v>
      </c>
      <c r="I43" s="615">
        <v>48090.38841</v>
      </c>
      <c r="J43" s="615">
        <v>11091.20946</v>
      </c>
      <c r="K43" s="615">
        <v>10682.180910000001</v>
      </c>
      <c r="L43" s="616">
        <f>SUM(H43:K43)</f>
        <v>156071.21449000001</v>
      </c>
      <c r="M43" s="617">
        <f t="shared" si="18"/>
        <v>-0.28367334354114238</v>
      </c>
    </row>
    <row r="44" spans="1:13" x14ac:dyDescent="0.2">
      <c r="A44" s="53" t="s">
        <v>442</v>
      </c>
      <c r="B44" s="619">
        <f>B43/B75</f>
        <v>2.1515061355481053E-2</v>
      </c>
      <c r="C44" s="619">
        <f t="shared" ref="C44" ca="1" si="21">C43/C75</f>
        <v>2.1515061355481053E-2</v>
      </c>
      <c r="D44" s="619">
        <v>8.6129303665352392E-3</v>
      </c>
      <c r="E44" s="619">
        <v>8.6004744518731052E-3</v>
      </c>
      <c r="F44" s="619">
        <v>4.8407487759022667E-3</v>
      </c>
      <c r="G44" s="619">
        <v>1.7065317128957026E-2</v>
      </c>
      <c r="H44" s="619">
        <v>9.1694775721410278E-3</v>
      </c>
      <c r="I44" s="619">
        <f t="shared" ref="I44:L44" si="22">I43/I75</f>
        <v>2.5506352616557072E-2</v>
      </c>
      <c r="J44" s="619">
        <f t="shared" si="22"/>
        <v>6.4459714467603856E-3</v>
      </c>
      <c r="K44" s="619">
        <f t="shared" si="22"/>
        <v>6.9139319020369164E-3</v>
      </c>
      <c r="L44" s="619">
        <f t="shared" si="22"/>
        <v>1.0724585442991126E-2</v>
      </c>
      <c r="M44" s="405"/>
    </row>
    <row r="45" spans="1:13" x14ac:dyDescent="0.2">
      <c r="A45" s="171" t="s">
        <v>449</v>
      </c>
      <c r="B45" s="615">
        <v>0</v>
      </c>
      <c r="C45" s="615">
        <f ca="1">SUM(B45:C45)</f>
        <v>0</v>
      </c>
      <c r="D45" s="615">
        <v>0</v>
      </c>
      <c r="E45" s="615">
        <v>0</v>
      </c>
      <c r="F45" s="615">
        <v>0</v>
      </c>
      <c r="G45" s="615">
        <v>0</v>
      </c>
      <c r="H45" s="615">
        <v>0</v>
      </c>
      <c r="I45" s="615">
        <v>0</v>
      </c>
      <c r="J45" s="615">
        <v>0</v>
      </c>
      <c r="K45" s="615">
        <v>0</v>
      </c>
      <c r="L45" s="616">
        <f>SUM(H45:K45)</f>
        <v>0</v>
      </c>
      <c r="M45" s="617">
        <v>0</v>
      </c>
    </row>
    <row r="46" spans="1:13" x14ac:dyDescent="0.2">
      <c r="A46" s="53" t="s">
        <v>442</v>
      </c>
      <c r="B46" s="619">
        <f>B45/B75</f>
        <v>0</v>
      </c>
      <c r="C46" s="619">
        <f t="shared" ref="C46" ca="1" si="23">C45/C75</f>
        <v>0</v>
      </c>
      <c r="D46" s="619">
        <v>0</v>
      </c>
      <c r="E46" s="619">
        <v>0</v>
      </c>
      <c r="F46" s="619">
        <v>0</v>
      </c>
      <c r="G46" s="619">
        <v>0</v>
      </c>
      <c r="H46" s="619">
        <v>0</v>
      </c>
      <c r="I46" s="619">
        <f t="shared" ref="I46:L46" si="24">I45/I75</f>
        <v>0</v>
      </c>
      <c r="J46" s="619">
        <f t="shared" si="24"/>
        <v>0</v>
      </c>
      <c r="K46" s="619">
        <f t="shared" si="24"/>
        <v>0</v>
      </c>
      <c r="L46" s="619">
        <f t="shared" si="24"/>
        <v>0</v>
      </c>
      <c r="M46" s="405"/>
    </row>
    <row r="47" spans="1:13" x14ac:dyDescent="0.2">
      <c r="A47" s="171" t="s">
        <v>450</v>
      </c>
      <c r="B47" s="615">
        <v>202331.03367</v>
      </c>
      <c r="C47" s="615">
        <f ca="1">SUM(B47:C47)</f>
        <v>250893.83936000001</v>
      </c>
      <c r="D47" s="615">
        <v>268858.70246</v>
      </c>
      <c r="E47" s="615">
        <v>75307.628280000004</v>
      </c>
      <c r="F47" s="615">
        <v>82032.686160000012</v>
      </c>
      <c r="G47" s="615">
        <v>72082.595499999996</v>
      </c>
      <c r="H47" s="615">
        <v>498281.61240000004</v>
      </c>
      <c r="I47" s="615">
        <v>36538.313929999997</v>
      </c>
      <c r="J47" s="615">
        <v>52549.680220000002</v>
      </c>
      <c r="K47" s="615">
        <v>85201.441999999995</v>
      </c>
      <c r="L47" s="616">
        <f>SUM(H47:K47)</f>
        <v>672571.04855000007</v>
      </c>
      <c r="M47" s="617">
        <f t="shared" si="18"/>
        <v>2.3241121559580278</v>
      </c>
    </row>
    <row r="48" spans="1:13" x14ac:dyDescent="0.2">
      <c r="A48" s="53" t="s">
        <v>442</v>
      </c>
      <c r="B48" s="619">
        <f>B47/B75</f>
        <v>1.9979903761561526E-2</v>
      </c>
      <c r="C48" s="619">
        <f t="shared" ref="C48" ca="1" si="25">C47/C75</f>
        <v>1.9979903761561526E-2</v>
      </c>
      <c r="D48" s="619">
        <v>6.8663648491257723E-2</v>
      </c>
      <c r="E48" s="619">
        <v>4.1465094965675346E-2</v>
      </c>
      <c r="F48" s="619">
        <v>3.892371674496236E-2</v>
      </c>
      <c r="G48" s="619">
        <v>4.6139333666501053E-2</v>
      </c>
      <c r="H48" s="619">
        <v>5.2999860532704265E-2</v>
      </c>
      <c r="I48" s="619">
        <f t="shared" ref="I48:L48" si="26">I47/I75</f>
        <v>1.9379321937837497E-2</v>
      </c>
      <c r="J48" s="619">
        <f t="shared" si="26"/>
        <v>3.0540739443803547E-2</v>
      </c>
      <c r="K48" s="619">
        <f t="shared" si="26"/>
        <v>5.5145758427653131E-2</v>
      </c>
      <c r="L48" s="619">
        <f t="shared" si="26"/>
        <v>4.6216374366195322E-2</v>
      </c>
      <c r="M48" s="405"/>
    </row>
    <row r="49" spans="1:13" x14ac:dyDescent="0.2">
      <c r="A49" s="171" t="s">
        <v>451</v>
      </c>
      <c r="B49" s="615">
        <v>0</v>
      </c>
      <c r="C49" s="615">
        <f ca="1">SUM(B49:C49)</f>
        <v>0</v>
      </c>
      <c r="D49" s="615">
        <v>0</v>
      </c>
      <c r="E49" s="615">
        <v>0</v>
      </c>
      <c r="F49" s="615">
        <v>0</v>
      </c>
      <c r="G49" s="615">
        <v>22708.546780000001</v>
      </c>
      <c r="H49" s="615">
        <v>22708.546780000001</v>
      </c>
      <c r="I49" s="615">
        <v>3034.6905000000002</v>
      </c>
      <c r="J49" s="615">
        <v>1522.4055900000001</v>
      </c>
      <c r="K49" s="615">
        <v>1637.3745200000001</v>
      </c>
      <c r="L49" s="616">
        <f>SUM(H49:K49)</f>
        <v>28903.017390000001</v>
      </c>
      <c r="M49" s="617">
        <v>0</v>
      </c>
    </row>
    <row r="50" spans="1:13" x14ac:dyDescent="0.2">
      <c r="A50" s="53" t="s">
        <v>442</v>
      </c>
      <c r="B50" s="619">
        <f>B49/B75</f>
        <v>0</v>
      </c>
      <c r="C50" s="619">
        <f t="shared" ref="C50" ca="1" si="27">C49/C75</f>
        <v>0</v>
      </c>
      <c r="D50" s="619">
        <v>0</v>
      </c>
      <c r="E50" s="619">
        <v>0</v>
      </c>
      <c r="F50" s="619">
        <v>0</v>
      </c>
      <c r="G50" s="619">
        <v>1.4535509018453257E-2</v>
      </c>
      <c r="H50" s="619">
        <v>2.4154008140967282E-3</v>
      </c>
      <c r="I50" s="619">
        <f t="shared" ref="I50:L50" si="28">I49/I75</f>
        <v>1.60955002723622E-3</v>
      </c>
      <c r="J50" s="619">
        <f t="shared" si="28"/>
        <v>8.8478925575429521E-4</v>
      </c>
      <c r="K50" s="619">
        <f t="shared" si="28"/>
        <v>1.0597738443853392E-3</v>
      </c>
      <c r="L50" s="619">
        <f t="shared" si="28"/>
        <v>1.9860989777789827E-3</v>
      </c>
      <c r="M50" s="405"/>
    </row>
    <row r="51" spans="1:13" ht="22.5" x14ac:dyDescent="0.2">
      <c r="A51" s="171" t="s">
        <v>452</v>
      </c>
      <c r="B51" s="615">
        <v>0</v>
      </c>
      <c r="C51" s="615">
        <f ca="1">SUM(B51:C51)</f>
        <v>0</v>
      </c>
      <c r="D51" s="615">
        <v>0</v>
      </c>
      <c r="E51" s="615">
        <v>0</v>
      </c>
      <c r="F51" s="615">
        <v>0</v>
      </c>
      <c r="G51" s="615">
        <v>0</v>
      </c>
      <c r="H51" s="615">
        <v>0</v>
      </c>
      <c r="I51" s="615">
        <v>0</v>
      </c>
      <c r="J51" s="615">
        <v>0</v>
      </c>
      <c r="K51" s="615">
        <v>0</v>
      </c>
      <c r="L51" s="615">
        <f>SUM(H51:K51)</f>
        <v>0</v>
      </c>
      <c r="M51" s="617">
        <v>0</v>
      </c>
    </row>
    <row r="52" spans="1:13" x14ac:dyDescent="0.2">
      <c r="A52" s="53" t="s">
        <v>442</v>
      </c>
      <c r="B52" s="619">
        <f>B51/B75</f>
        <v>0</v>
      </c>
      <c r="C52" s="619">
        <f t="shared" ref="C52" ca="1" si="29">C51/C75</f>
        <v>0</v>
      </c>
      <c r="D52" s="619">
        <v>0</v>
      </c>
      <c r="E52" s="619">
        <v>0</v>
      </c>
      <c r="F52" s="619">
        <v>0</v>
      </c>
      <c r="G52" s="619">
        <v>0</v>
      </c>
      <c r="H52" s="619">
        <v>0</v>
      </c>
      <c r="I52" s="619">
        <f t="shared" ref="I52:L52" si="30">I51/I75</f>
        <v>0</v>
      </c>
      <c r="J52" s="619">
        <f t="shared" si="30"/>
        <v>0</v>
      </c>
      <c r="K52" s="619">
        <f t="shared" si="30"/>
        <v>0</v>
      </c>
      <c r="L52" s="619">
        <f t="shared" si="30"/>
        <v>0</v>
      </c>
      <c r="M52" s="405"/>
    </row>
    <row r="53" spans="1:13" x14ac:dyDescent="0.2">
      <c r="A53" s="171" t="s">
        <v>453</v>
      </c>
      <c r="B53" s="615">
        <v>0</v>
      </c>
      <c r="C53" s="615">
        <v>0</v>
      </c>
      <c r="D53" s="615">
        <v>0</v>
      </c>
      <c r="E53" s="615">
        <v>0</v>
      </c>
      <c r="F53" s="615">
        <v>0</v>
      </c>
      <c r="G53" s="615">
        <v>0</v>
      </c>
      <c r="H53" s="615">
        <v>0</v>
      </c>
      <c r="I53" s="615">
        <v>0</v>
      </c>
      <c r="J53" s="615">
        <v>0</v>
      </c>
      <c r="K53" s="615">
        <v>0</v>
      </c>
      <c r="L53" s="615">
        <f>SUM(H53:K53)</f>
        <v>0</v>
      </c>
      <c r="M53" s="617">
        <v>0</v>
      </c>
    </row>
    <row r="54" spans="1:13" x14ac:dyDescent="0.2">
      <c r="A54" s="53" t="s">
        <v>442</v>
      </c>
      <c r="B54" s="619">
        <f>B53/B75</f>
        <v>0</v>
      </c>
      <c r="C54" s="619">
        <f ca="1">C53/C75</f>
        <v>0</v>
      </c>
      <c r="D54" s="619">
        <v>0</v>
      </c>
      <c r="E54" s="619">
        <v>0</v>
      </c>
      <c r="F54" s="619">
        <v>0</v>
      </c>
      <c r="G54" s="619">
        <v>0</v>
      </c>
      <c r="H54" s="619">
        <v>0</v>
      </c>
      <c r="I54" s="619">
        <f t="shared" ref="I54:L54" si="31">I53/I75</f>
        <v>0</v>
      </c>
      <c r="J54" s="619">
        <f t="shared" si="31"/>
        <v>0</v>
      </c>
      <c r="K54" s="619">
        <f t="shared" si="31"/>
        <v>0</v>
      </c>
      <c r="L54" s="619">
        <f t="shared" si="31"/>
        <v>0</v>
      </c>
      <c r="M54" s="405"/>
    </row>
    <row r="55" spans="1:13" ht="22.5" x14ac:dyDescent="0.2">
      <c r="A55" s="171" t="s">
        <v>454</v>
      </c>
      <c r="B55" s="615">
        <v>2952.80348</v>
      </c>
      <c r="C55" s="615">
        <f ca="1">SUM(B55:C55)</f>
        <v>24701.752829999998</v>
      </c>
      <c r="D55" s="615">
        <v>163440.23324999999</v>
      </c>
      <c r="E55" s="615">
        <v>0</v>
      </c>
      <c r="F55" s="615">
        <v>0</v>
      </c>
      <c r="G55" s="615">
        <v>0</v>
      </c>
      <c r="H55" s="615">
        <v>163440.23324999999</v>
      </c>
      <c r="I55" s="615">
        <v>0</v>
      </c>
      <c r="J55" s="615">
        <v>0</v>
      </c>
      <c r="K55" s="615">
        <v>0</v>
      </c>
      <c r="L55" s="615">
        <f>SUM(H55:K55)</f>
        <v>163440.23324999999</v>
      </c>
      <c r="M55" s="617">
        <f>(L55-B55)/B55</f>
        <v>54.350867186731975</v>
      </c>
    </row>
    <row r="56" spans="1:13" x14ac:dyDescent="0.2">
      <c r="A56" s="53" t="s">
        <v>442</v>
      </c>
      <c r="B56" s="619">
        <f>B55/B75</f>
        <v>2.9158517251202834E-4</v>
      </c>
      <c r="C56" s="619">
        <f ca="1">C55/C75</f>
        <v>1.7671331276240276E-3</v>
      </c>
      <c r="D56" s="619">
        <v>4.1740894464358309E-2</v>
      </c>
      <c r="E56" s="619">
        <v>0</v>
      </c>
      <c r="F56" s="619">
        <v>0</v>
      </c>
      <c r="G56" s="619">
        <v>0</v>
      </c>
      <c r="H56" s="619">
        <v>1.7384365290864689E-2</v>
      </c>
      <c r="I56" s="619">
        <f t="shared" ref="I56:L56" si="32">I55/I75</f>
        <v>0</v>
      </c>
      <c r="J56" s="619">
        <f t="shared" si="32"/>
        <v>0</v>
      </c>
      <c r="K56" s="619">
        <f t="shared" si="32"/>
        <v>0</v>
      </c>
      <c r="L56" s="619">
        <f t="shared" si="32"/>
        <v>1.1230954741012371E-2</v>
      </c>
      <c r="M56" s="405"/>
    </row>
    <row r="57" spans="1:13" x14ac:dyDescent="0.2">
      <c r="A57" s="171" t="s">
        <v>455</v>
      </c>
      <c r="B57" s="615">
        <v>65239.161999999997</v>
      </c>
      <c r="C57" s="615">
        <f ca="1">SUM(B57:C57)</f>
        <v>118569.5116</v>
      </c>
      <c r="D57" s="615">
        <v>60839.163929999995</v>
      </c>
      <c r="E57" s="615">
        <v>3180.5731299999998</v>
      </c>
      <c r="F57" s="615">
        <v>46055.155319999998</v>
      </c>
      <c r="G57" s="615">
        <v>23764.446059999998</v>
      </c>
      <c r="H57" s="615">
        <v>133839.33843999999</v>
      </c>
      <c r="I57" s="615">
        <v>18253.727579999999</v>
      </c>
      <c r="J57" s="615">
        <v>10057.13472</v>
      </c>
      <c r="K57" s="615">
        <v>25574.950700000001</v>
      </c>
      <c r="L57" s="615">
        <f>SUM(H57:K57)</f>
        <v>187725.15143999999</v>
      </c>
      <c r="M57" s="617">
        <f t="shared" si="18"/>
        <v>1.8774917654521681</v>
      </c>
    </row>
    <row r="58" spans="1:13" x14ac:dyDescent="0.2">
      <c r="A58" s="53" t="s">
        <v>442</v>
      </c>
      <c r="B58" s="619">
        <f>B57/B75</f>
        <v>6.4422750904879599E-3</v>
      </c>
      <c r="C58" s="619">
        <f ca="1">C57/C75</f>
        <v>8.4823175633144503E-3</v>
      </c>
      <c r="D58" s="619">
        <v>1.5537674355967824E-2</v>
      </c>
      <c r="E58" s="619">
        <v>1.7512537559989834E-3</v>
      </c>
      <c r="F58" s="619">
        <v>2.1852726080729454E-2</v>
      </c>
      <c r="G58" s="619">
        <v>1.52113793705154E-2</v>
      </c>
      <c r="H58" s="619">
        <v>1.4235857985895455E-2</v>
      </c>
      <c r="I58" s="619">
        <f t="shared" ref="I58:L58" si="33">I57/I75</f>
        <v>9.6814774763856592E-3</v>
      </c>
      <c r="J58" s="619">
        <f t="shared" si="33"/>
        <v>5.8449895365462251E-3</v>
      </c>
      <c r="K58" s="619">
        <f t="shared" si="33"/>
        <v>1.6553124219439132E-2</v>
      </c>
      <c r="L58" s="619">
        <f t="shared" si="33"/>
        <v>1.2899716536425911E-2</v>
      </c>
      <c r="M58" s="405"/>
    </row>
    <row r="59" spans="1:13" x14ac:dyDescent="0.2">
      <c r="A59" s="171" t="s">
        <v>456</v>
      </c>
      <c r="B59" s="615">
        <v>8788046.9169200007</v>
      </c>
      <c r="C59" s="615">
        <f ca="1">SUM(B59:C59)</f>
        <v>11930475.6898</v>
      </c>
      <c r="D59" s="615">
        <v>2974373.1431700001</v>
      </c>
      <c r="E59" s="615">
        <v>1621588.7067400003</v>
      </c>
      <c r="F59" s="615">
        <v>1659774.6656699996</v>
      </c>
      <c r="G59" s="615">
        <v>1365551.7543299999</v>
      </c>
      <c r="H59" s="615">
        <v>7621288.2699100003</v>
      </c>
      <c r="I59" s="615">
        <v>1737470.6358</v>
      </c>
      <c r="J59" s="615">
        <v>1548618.20958</v>
      </c>
      <c r="K59" s="615">
        <v>1361394.7692200004</v>
      </c>
      <c r="L59" s="615">
        <f>SUM(H59:K59)</f>
        <v>12268771.884510001</v>
      </c>
      <c r="M59" s="617">
        <f t="shared" si="18"/>
        <v>0.39607491863617755</v>
      </c>
    </row>
    <row r="60" spans="1:13" x14ac:dyDescent="0.2">
      <c r="A60" s="53" t="s">
        <v>442</v>
      </c>
      <c r="B60" s="619">
        <f>B59/B75</f>
        <v>0.86780721902763303</v>
      </c>
      <c r="C60" s="619">
        <f ca="1">C59/C75</f>
        <v>0.85349161109546667</v>
      </c>
      <c r="D60" s="619">
        <v>0.75962321515275188</v>
      </c>
      <c r="E60" s="619">
        <v>0.89286213436757533</v>
      </c>
      <c r="F60" s="619">
        <v>0.78754703729920694</v>
      </c>
      <c r="G60" s="619">
        <v>0.87407574040404445</v>
      </c>
      <c r="H60" s="619">
        <v>0.81064041965993472</v>
      </c>
      <c r="I60" s="619">
        <f t="shared" ref="I60:L60" si="34">I59/I75</f>
        <v>0.92152590492309583</v>
      </c>
      <c r="J60" s="619">
        <f t="shared" si="34"/>
        <v>0.90002346424768276</v>
      </c>
      <c r="K60" s="619">
        <f t="shared" si="34"/>
        <v>0.88114878464236235</v>
      </c>
      <c r="L60" s="619">
        <f t="shared" si="34"/>
        <v>0.84306060400667515</v>
      </c>
      <c r="M60" s="405"/>
    </row>
    <row r="61" spans="1:13" x14ac:dyDescent="0.2">
      <c r="A61" s="171" t="s">
        <v>457</v>
      </c>
      <c r="B61" s="615">
        <v>0</v>
      </c>
      <c r="C61" s="615">
        <v>0</v>
      </c>
      <c r="D61" s="615">
        <v>0</v>
      </c>
      <c r="E61" s="615">
        <v>0</v>
      </c>
      <c r="F61" s="615">
        <v>0</v>
      </c>
      <c r="G61" s="615">
        <v>0</v>
      </c>
      <c r="H61" s="615">
        <v>0</v>
      </c>
      <c r="I61" s="615">
        <v>0</v>
      </c>
      <c r="J61" s="615">
        <v>0</v>
      </c>
      <c r="K61" s="615">
        <v>0</v>
      </c>
      <c r="L61" s="615">
        <f>SUM(H61:K61)</f>
        <v>0</v>
      </c>
      <c r="M61" s="617">
        <v>0</v>
      </c>
    </row>
    <row r="62" spans="1:13" x14ac:dyDescent="0.2">
      <c r="A62" s="53" t="s">
        <v>442</v>
      </c>
      <c r="B62" s="619">
        <v>0</v>
      </c>
      <c r="C62" s="619">
        <v>0</v>
      </c>
      <c r="D62" s="619">
        <v>0</v>
      </c>
      <c r="E62" s="619">
        <v>0</v>
      </c>
      <c r="F62" s="619">
        <v>0</v>
      </c>
      <c r="G62" s="619">
        <v>0</v>
      </c>
      <c r="H62" s="619">
        <v>0</v>
      </c>
      <c r="I62" s="619">
        <v>0</v>
      </c>
      <c r="J62" s="619">
        <v>0</v>
      </c>
      <c r="K62" s="619">
        <v>0</v>
      </c>
      <c r="L62" s="619">
        <v>0</v>
      </c>
      <c r="M62" s="405"/>
    </row>
    <row r="63" spans="1:13" x14ac:dyDescent="0.2">
      <c r="A63" s="53" t="s">
        <v>458</v>
      </c>
      <c r="B63" s="615">
        <v>1956.0437599999998</v>
      </c>
      <c r="C63" s="615">
        <f ca="1">SUM(B63:C63)</f>
        <v>2394.8172699999996</v>
      </c>
      <c r="D63" s="615">
        <v>386.49963000000002</v>
      </c>
      <c r="E63" s="615">
        <v>12</v>
      </c>
      <c r="F63" s="615">
        <v>220.14104</v>
      </c>
      <c r="G63" s="615">
        <v>25</v>
      </c>
      <c r="H63" s="615">
        <v>643.64067</v>
      </c>
      <c r="I63" s="615">
        <v>37.5</v>
      </c>
      <c r="J63" s="615">
        <v>0</v>
      </c>
      <c r="K63" s="615">
        <v>72.354520000000008</v>
      </c>
      <c r="L63" s="615">
        <f>SUM(H63:K63)</f>
        <v>753.49518999999998</v>
      </c>
      <c r="M63" s="617">
        <f t="shared" si="18"/>
        <v>-0.61478612830216028</v>
      </c>
    </row>
    <row r="64" spans="1:13" x14ac:dyDescent="0.2">
      <c r="A64" s="53" t="s">
        <v>442</v>
      </c>
      <c r="B64" s="619">
        <f>B63/B75</f>
        <v>1.9315655818743363E-4</v>
      </c>
      <c r="C64" s="619">
        <f ca="1">C63/C75</f>
        <v>1.7132229285702616E-4</v>
      </c>
      <c r="D64" s="619">
        <v>2.3536471982302164E-4</v>
      </c>
      <c r="E64" s="618">
        <v>7.3075791505318123E-6</v>
      </c>
      <c r="F64" s="618">
        <v>1.3405817284003248E-4</v>
      </c>
      <c r="G64" s="618">
        <v>1.5224123230274609E-5</v>
      </c>
      <c r="H64" s="618">
        <v>3.9195459504386051E-4</v>
      </c>
      <c r="I64" s="618">
        <f t="shared" ref="I64:L64" si="35">I63/$G$75</f>
        <v>2.4003367255189771E-5</v>
      </c>
      <c r="J64" s="618">
        <f t="shared" si="35"/>
        <v>0</v>
      </c>
      <c r="K64" s="618">
        <f t="shared" si="35"/>
        <v>4.6313389763545964E-5</v>
      </c>
      <c r="L64" s="618">
        <f t="shared" si="35"/>
        <v>4.8230458054903985E-4</v>
      </c>
      <c r="M64" s="405"/>
    </row>
    <row r="65" spans="1:13" x14ac:dyDescent="0.2">
      <c r="A65" s="53" t="s">
        <v>812</v>
      </c>
      <c r="B65" s="615">
        <v>48417.006079999992</v>
      </c>
      <c r="C65" s="615">
        <f ca="1">SUM(B65:C65)</f>
        <v>49482.087159999988</v>
      </c>
      <c r="D65" s="615">
        <v>6489.0068300000003</v>
      </c>
      <c r="E65" s="615">
        <v>28.64499</v>
      </c>
      <c r="F65" s="615">
        <v>3010.654</v>
      </c>
      <c r="G65" s="615">
        <v>0</v>
      </c>
      <c r="H65" s="615">
        <v>9528.3058199999996</v>
      </c>
      <c r="I65" s="615">
        <v>1610.5142000000001</v>
      </c>
      <c r="J65" s="615">
        <v>446.53205000000003</v>
      </c>
      <c r="K65" s="615">
        <v>25.234999999999999</v>
      </c>
      <c r="L65" s="615">
        <f>SUM(H65:K65)</f>
        <v>11610.58707</v>
      </c>
      <c r="M65" s="617">
        <f>(L65-B65)/B65</f>
        <v>-0.76019609616472994</v>
      </c>
    </row>
    <row r="66" spans="1:13" x14ac:dyDescent="0.2">
      <c r="A66" s="53" t="s">
        <v>442</v>
      </c>
      <c r="B66" s="619">
        <f>B65/B75</f>
        <v>4.7811109564097109E-3</v>
      </c>
      <c r="C66" s="619">
        <f ca="1">C65/C75</f>
        <v>3.5398878794633101E-3</v>
      </c>
      <c r="D66" s="619">
        <v>3.9515775848805437E-3</v>
      </c>
      <c r="E66" s="618">
        <v>1.7443794307599355E-5</v>
      </c>
      <c r="F66" s="618">
        <v>1.8333826999887668E-3</v>
      </c>
      <c r="G66" s="618">
        <v>0</v>
      </c>
      <c r="H66" s="618">
        <v>5.8024040791769095E-3</v>
      </c>
      <c r="I66" s="618">
        <f t="shared" ref="I66:L66" si="36">I65/$G$75</f>
        <v>1.0308737016612841E-3</v>
      </c>
      <c r="J66" s="618">
        <f t="shared" si="36"/>
        <v>2.8582060766300699E-4</v>
      </c>
      <c r="K66" s="618">
        <f t="shared" si="36"/>
        <v>1.6152665938259036E-5</v>
      </c>
      <c r="L66" s="618">
        <f t="shared" si="36"/>
        <v>7.4318182797218062E-3</v>
      </c>
      <c r="M66" s="405"/>
    </row>
    <row r="67" spans="1:13" x14ac:dyDescent="0.2">
      <c r="A67" s="53" t="s">
        <v>460</v>
      </c>
      <c r="B67" s="615">
        <v>130787.87165000002</v>
      </c>
      <c r="C67" s="615">
        <f ca="1">SUM(B67:C67)</f>
        <v>175429.72264000002</v>
      </c>
      <c r="D67" s="615">
        <v>17692.677309999999</v>
      </c>
      <c r="E67" s="615">
        <v>4293.8704000000007</v>
      </c>
      <c r="F67" s="615">
        <v>5068.6981500000002</v>
      </c>
      <c r="G67" s="615">
        <v>6601.5673699999988</v>
      </c>
      <c r="H67" s="615">
        <v>33656.81323</v>
      </c>
      <c r="I67" s="615">
        <v>5332.6611999999996</v>
      </c>
      <c r="J67" s="615">
        <v>23767.174439999999</v>
      </c>
      <c r="K67" s="615">
        <v>4136.5293300000003</v>
      </c>
      <c r="L67" s="615">
        <f>SUM(H67:K67)</f>
        <v>66893.178200000009</v>
      </c>
      <c r="M67" s="617">
        <f t="shared" si="18"/>
        <v>-0.48853683941725035</v>
      </c>
    </row>
    <row r="68" spans="1:13" x14ac:dyDescent="0.2">
      <c r="A68" s="53" t="s">
        <v>442</v>
      </c>
      <c r="B68" s="619">
        <f>B67/B75</f>
        <v>1.2915117574145596E-2</v>
      </c>
      <c r="C68" s="619">
        <f ca="1">C67/C75</f>
        <v>1.2550027383908487E-2</v>
      </c>
      <c r="D68" s="619">
        <v>1.0774219985636938E-2</v>
      </c>
      <c r="E68" s="618">
        <v>2.6148164841771414E-3</v>
      </c>
      <c r="F68" s="618">
        <v>3.0866594101065974E-3</v>
      </c>
      <c r="G68" s="618">
        <v>4.0201230061535937E-3</v>
      </c>
      <c r="H68" s="618">
        <v>2.0495818886074272E-2</v>
      </c>
      <c r="I68" s="618">
        <f t="shared" ref="I68:L68" si="37">I67/$G$75</f>
        <v>3.4133820061626927E-3</v>
      </c>
      <c r="J68" s="618">
        <f t="shared" si="37"/>
        <v>1.5213125778706114E-2</v>
      </c>
      <c r="K68" s="618">
        <f t="shared" si="37"/>
        <v>2.6477502045294424E-3</v>
      </c>
      <c r="L68" s="618">
        <f t="shared" si="37"/>
        <v>4.2817640618705452E-2</v>
      </c>
      <c r="M68" s="405"/>
    </row>
    <row r="69" spans="1:13" x14ac:dyDescent="0.2">
      <c r="A69" s="53" t="s">
        <v>657</v>
      </c>
      <c r="B69" s="615">
        <v>0</v>
      </c>
      <c r="C69" s="615">
        <v>0</v>
      </c>
      <c r="D69" s="615">
        <v>0</v>
      </c>
      <c r="E69" s="615">
        <v>0</v>
      </c>
      <c r="F69" s="615">
        <v>0</v>
      </c>
      <c r="G69" s="615">
        <v>0</v>
      </c>
      <c r="H69" s="615">
        <v>0</v>
      </c>
      <c r="I69" s="615">
        <v>0</v>
      </c>
      <c r="J69" s="615">
        <v>0</v>
      </c>
      <c r="K69" s="615">
        <v>0</v>
      </c>
      <c r="L69" s="615">
        <f>SUM(H69:K69)</f>
        <v>0</v>
      </c>
      <c r="M69" s="617">
        <v>0</v>
      </c>
    </row>
    <row r="70" spans="1:13" x14ac:dyDescent="0.2">
      <c r="A70" s="57" t="s">
        <v>442</v>
      </c>
      <c r="B70" s="619">
        <f>B69/B75</f>
        <v>0</v>
      </c>
      <c r="C70" s="619">
        <f ca="1">C69/C75</f>
        <v>0</v>
      </c>
      <c r="D70" s="619">
        <v>0</v>
      </c>
      <c r="E70" s="620">
        <v>0</v>
      </c>
      <c r="F70" s="620">
        <v>0</v>
      </c>
      <c r="G70" s="620">
        <v>0</v>
      </c>
      <c r="H70" s="620">
        <v>0</v>
      </c>
      <c r="I70" s="620">
        <f t="shared" ref="I70:L70" si="38">I69/$G$75</f>
        <v>0</v>
      </c>
      <c r="J70" s="620">
        <f t="shared" si="38"/>
        <v>0</v>
      </c>
      <c r="K70" s="620">
        <f t="shared" si="38"/>
        <v>0</v>
      </c>
      <c r="L70" s="620">
        <f t="shared" si="38"/>
        <v>0</v>
      </c>
      <c r="M70" s="405"/>
    </row>
    <row r="71" spans="1:13" x14ac:dyDescent="0.2">
      <c r="A71" s="57" t="s">
        <v>658</v>
      </c>
      <c r="B71" s="615">
        <v>132.58588</v>
      </c>
      <c r="C71" s="615">
        <f ca="1">SUM(B71:C71)</f>
        <v>3773.2564299999999</v>
      </c>
      <c r="D71" s="615">
        <v>30443.821680000001</v>
      </c>
      <c r="E71" s="615">
        <v>218.62391999999997</v>
      </c>
      <c r="F71" s="615">
        <v>0</v>
      </c>
      <c r="G71" s="615">
        <v>0</v>
      </c>
      <c r="H71" s="615">
        <v>30662.445599999999</v>
      </c>
      <c r="I71" s="615">
        <v>0</v>
      </c>
      <c r="J71" s="615">
        <v>0</v>
      </c>
      <c r="K71" s="615">
        <v>0</v>
      </c>
      <c r="L71" s="615">
        <f>SUM(H71:K71)</f>
        <v>30662.445599999999</v>
      </c>
      <c r="M71" s="617">
        <f>(L71-B71)/B71</f>
        <v>230.2647892822373</v>
      </c>
    </row>
    <row r="72" spans="1:13" x14ac:dyDescent="0.2">
      <c r="A72" s="57" t="s">
        <v>442</v>
      </c>
      <c r="B72" s="619">
        <f>B71/B75</f>
        <v>1.3092668358836765E-5</v>
      </c>
      <c r="C72" s="619">
        <f ca="1">C71/C75</f>
        <v>2.6993414120698951E-4</v>
      </c>
      <c r="D72" s="619">
        <v>1.8539219714273032E-2</v>
      </c>
      <c r="E72" s="618">
        <v>1.3313429996662787E-4</v>
      </c>
      <c r="F72" s="618">
        <v>0</v>
      </c>
      <c r="G72" s="618">
        <v>0</v>
      </c>
      <c r="H72" s="618">
        <v>1.8672354014239657E-2</v>
      </c>
      <c r="I72" s="618">
        <f t="shared" ref="I72:L72" si="39">I71/$G$75</f>
        <v>0</v>
      </c>
      <c r="J72" s="618">
        <f t="shared" si="39"/>
        <v>0</v>
      </c>
      <c r="K72" s="618">
        <f t="shared" si="39"/>
        <v>0</v>
      </c>
      <c r="L72" s="618">
        <f t="shared" si="39"/>
        <v>1.9626718471442071E-2</v>
      </c>
      <c r="M72" s="405"/>
    </row>
    <row r="73" spans="1:13" x14ac:dyDescent="0.2">
      <c r="A73" s="57" t="s">
        <v>986</v>
      </c>
      <c r="B73" s="615">
        <v>296722.98213000002</v>
      </c>
      <c r="C73" s="615">
        <f ca="1">SUM(B73:C73)</f>
        <v>506076.17514000006</v>
      </c>
      <c r="D73" s="615">
        <v>229338.69247000001</v>
      </c>
      <c r="E73" s="615">
        <v>75177.284180000002</v>
      </c>
      <c r="F73" s="615">
        <v>14745.039629999999</v>
      </c>
      <c r="G73" s="615">
        <v>18924.781340000001</v>
      </c>
      <c r="H73" s="615">
        <v>338185.79762000003</v>
      </c>
      <c r="I73" s="615">
        <v>18922.088189999999</v>
      </c>
      <c r="J73" s="615">
        <v>41373.744910000001</v>
      </c>
      <c r="K73" s="615">
        <v>11700.618490000001</v>
      </c>
      <c r="L73" s="615">
        <f>SUM(H73:K73)</f>
        <v>410182.24921000004</v>
      </c>
      <c r="M73" s="617">
        <f t="shared" si="18"/>
        <v>0.3823743825488089</v>
      </c>
    </row>
    <row r="74" spans="1:13" x14ac:dyDescent="0.2">
      <c r="A74" s="57" t="s">
        <v>442</v>
      </c>
      <c r="B74" s="619">
        <f>B73/B75</f>
        <v>2.9300975333671563E-2</v>
      </c>
      <c r="C74" s="619">
        <f ca="1">C73/C75</f>
        <v>3.6204069417496217E-2</v>
      </c>
      <c r="D74" s="619">
        <v>0.13965922062533326</v>
      </c>
      <c r="E74" s="618">
        <v>4.5780329538947756E-2</v>
      </c>
      <c r="F74" s="618">
        <v>8.9792120144961077E-3</v>
      </c>
      <c r="G74" s="618">
        <v>1.1524528129046458E-2</v>
      </c>
      <c r="H74" s="618">
        <v>0.2059432903078236</v>
      </c>
      <c r="I74" s="618">
        <f t="shared" ref="I74:L74" si="40">I73/$G$75</f>
        <v>1.2111835521590907E-2</v>
      </c>
      <c r="J74" s="618">
        <f t="shared" si="40"/>
        <v>2.6482911834593826E-2</v>
      </c>
      <c r="K74" s="618">
        <f t="shared" si="40"/>
        <v>7.4894464727555737E-3</v>
      </c>
      <c r="L74" s="618">
        <f t="shared" si="40"/>
        <v>0.26255347118259748</v>
      </c>
      <c r="M74" s="405"/>
    </row>
    <row r="75" spans="1:13" x14ac:dyDescent="0.2">
      <c r="A75" s="57" t="s">
        <v>443</v>
      </c>
      <c r="B75" s="615">
        <f>B33+B35+B37+B39+B41+B43+B45+B47+B49+G519+B51+B55+B57+B59+B63+B65+B67+B71+B73+B53+B61+B69</f>
        <v>10126727.139659999</v>
      </c>
      <c r="C75" s="615">
        <f ca="1">C33+C35+C37+C39+C41+C43+C45+C47+C49+K519+C51+C55+C57+C59+C63+C65+C67+C71+C73+C53+C61+C69</f>
        <v>13978433.454650002</v>
      </c>
      <c r="D75" s="615">
        <v>3915590.1028800001</v>
      </c>
      <c r="E75" s="615">
        <v>1816169.1982700001</v>
      </c>
      <c r="F75" s="615">
        <v>2107524.4868699997</v>
      </c>
      <c r="G75" s="615">
        <v>1562280.8084100001</v>
      </c>
      <c r="H75" s="615">
        <v>9401564.5964299999</v>
      </c>
      <c r="I75" s="615">
        <f>I33+I35+I37+I39+I41+I43+I45+I47+I49+Q519+I51+I55+I57+I59+I63+I65+I67+I71+I73+I53+I61+I69</f>
        <v>1885427.8827300002</v>
      </c>
      <c r="J75" s="615">
        <f>J33+J35+J37+J39+J41+J43+J45+J47+J49+R519+J51+J55+J57+J59+J63+J65+J67+J71+J73+J53+J61+J69</f>
        <v>1720642.0400099999</v>
      </c>
      <c r="K75" s="615">
        <f>K33+K35+K37+K39+K41+K43+K45+K47+K49+S519+K51+K55+K57+K59+K63+K65+K67+K71+K73+K53+K61+K69</f>
        <v>1545022.5806900007</v>
      </c>
      <c r="L75" s="615">
        <f>SUM(H75:K75)</f>
        <v>14552657.099859999</v>
      </c>
      <c r="M75" s="617">
        <f>(L75-B75)/B75</f>
        <v>0.43705433148943318</v>
      </c>
    </row>
    <row r="76" spans="1:13" x14ac:dyDescent="0.2">
      <c r="A76" s="57" t="s">
        <v>442</v>
      </c>
      <c r="B76" s="621">
        <f t="shared" ref="B76:C76" si="41">B34+B36+B38+B40+B42+B44+B46+B48+B50+B52+B54+B56+B58+B60+B62+B64+B66+B68+B70+B72+B74</f>
        <v>1</v>
      </c>
      <c r="C76" s="621">
        <f t="shared" ca="1" si="41"/>
        <v>1</v>
      </c>
      <c r="D76" s="621">
        <v>0.99999999999999978</v>
      </c>
      <c r="E76" s="621">
        <v>1.0046527037062132</v>
      </c>
      <c r="F76" s="621">
        <v>1.0030989041975167</v>
      </c>
      <c r="G76" s="621">
        <v>0.9992047177397223</v>
      </c>
      <c r="H76" s="621">
        <v>0.99999999999999978</v>
      </c>
      <c r="I76" s="621">
        <f t="shared" ref="I76:L76" si="42">I34+I36+I38+I40+I42+I44+I46+I48+I50+I52+I54+I56+I58+I60+I62+I64+I66+I68+I70+I72+I74</f>
        <v>1.0028416939782947</v>
      </c>
      <c r="J76" s="621">
        <f t="shared" si="42"/>
        <v>1.0038638476906503</v>
      </c>
      <c r="K76" s="621">
        <f t="shared" si="42"/>
        <v>0.99988606761848442</v>
      </c>
      <c r="L76" s="621">
        <f t="shared" si="42"/>
        <v>1.2971726409441096</v>
      </c>
      <c r="M76" s="378"/>
    </row>
    <row r="77" spans="1:13" ht="3.75" customHeight="1" x14ac:dyDescent="0.2">
      <c r="A77" s="57"/>
      <c r="B77" s="408"/>
      <c r="C77" s="408"/>
      <c r="E77" s="408"/>
      <c r="F77" s="408"/>
      <c r="G77" s="408"/>
      <c r="H77" s="408"/>
      <c r="I77" s="408"/>
      <c r="J77" s="408"/>
      <c r="K77" s="408"/>
      <c r="L77" s="408"/>
      <c r="M77" s="407"/>
    </row>
    <row r="78" spans="1:13" ht="6" customHeight="1" x14ac:dyDescent="0.2">
      <c r="A78" s="58"/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178"/>
    </row>
    <row r="79" spans="1:13" x14ac:dyDescent="0.2">
      <c r="A79" s="20" t="s">
        <v>1047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20"/>
    </row>
    <row r="80" spans="1:13" x14ac:dyDescent="0.2">
      <c r="B80" s="414">
        <f>B75-B21</f>
        <v>0</v>
      </c>
      <c r="C80" s="414">
        <f t="shared" ref="C80:L80" ca="1" si="43">C75-C21</f>
        <v>0</v>
      </c>
      <c r="D80" s="414">
        <f t="shared" si="43"/>
        <v>0</v>
      </c>
      <c r="E80" s="414">
        <f t="shared" si="43"/>
        <v>2.9500001110136509E-3</v>
      </c>
      <c r="F80" s="414">
        <f t="shared" si="43"/>
        <v>0</v>
      </c>
      <c r="G80" s="414">
        <f t="shared" si="43"/>
        <v>0</v>
      </c>
      <c r="H80" s="414">
        <f t="shared" si="43"/>
        <v>2.9499977827072144E-3</v>
      </c>
      <c r="I80" s="414">
        <f>I75-I21</f>
        <v>0</v>
      </c>
      <c r="J80" s="414">
        <f t="shared" si="43"/>
        <v>0</v>
      </c>
      <c r="K80" s="414">
        <f t="shared" si="43"/>
        <v>0</v>
      </c>
      <c r="L80" s="414">
        <f t="shared" si="43"/>
        <v>2.9499996453523636E-3</v>
      </c>
      <c r="M80" s="353"/>
    </row>
    <row r="81" spans="2:12" x14ac:dyDescent="0.2"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</row>
    <row r="82" spans="2:12" x14ac:dyDescent="0.2">
      <c r="B82" s="414"/>
      <c r="C82" s="414"/>
      <c r="D82" s="414"/>
      <c r="E82" s="414"/>
      <c r="F82" s="414"/>
      <c r="G82" s="414"/>
      <c r="H82" s="414"/>
    </row>
    <row r="83" spans="2:12" x14ac:dyDescent="0.2">
      <c r="B83" s="414"/>
      <c r="C83" s="414"/>
      <c r="D83" s="414"/>
      <c r="E83" s="414"/>
      <c r="F83" s="414"/>
      <c r="G83" s="414"/>
      <c r="H83" s="414"/>
    </row>
    <row r="84" spans="2:12" x14ac:dyDescent="0.2">
      <c r="B84" s="414"/>
      <c r="C84" s="414"/>
      <c r="D84" s="414"/>
      <c r="E84" s="414"/>
      <c r="F84" s="414"/>
      <c r="G84" s="414"/>
      <c r="H84" s="414"/>
    </row>
    <row r="85" spans="2:12" x14ac:dyDescent="0.2">
      <c r="B85" s="414"/>
      <c r="C85" s="414"/>
      <c r="D85" s="414"/>
      <c r="E85" s="414"/>
      <c r="F85" s="414"/>
      <c r="G85" s="414"/>
      <c r="H85" s="414"/>
    </row>
    <row r="86" spans="2:12" x14ac:dyDescent="0.2">
      <c r="B86" s="414"/>
      <c r="C86" s="414"/>
      <c r="D86" s="414"/>
      <c r="E86" s="414"/>
      <c r="F86" s="414"/>
      <c r="G86" s="414"/>
      <c r="H86" s="414"/>
    </row>
    <row r="87" spans="2:12" x14ac:dyDescent="0.2">
      <c r="B87" s="414"/>
      <c r="C87" s="414"/>
      <c r="D87" s="414"/>
      <c r="E87" s="414"/>
      <c r="F87" s="414"/>
      <c r="G87" s="414"/>
      <c r="H87" s="414"/>
    </row>
    <row r="88" spans="2:12" x14ac:dyDescent="0.2">
      <c r="B88" s="414"/>
      <c r="C88" s="414"/>
      <c r="D88" s="414"/>
      <c r="E88" s="414"/>
      <c r="F88" s="414"/>
      <c r="G88" s="414"/>
      <c r="H88" s="414"/>
    </row>
    <row r="89" spans="2:12" x14ac:dyDescent="0.2">
      <c r="B89" s="414"/>
      <c r="C89" s="414"/>
      <c r="D89" s="414"/>
      <c r="E89" s="414"/>
      <c r="F89" s="414"/>
      <c r="G89" s="414"/>
      <c r="H89" s="414"/>
    </row>
    <row r="90" spans="2:12" x14ac:dyDescent="0.2">
      <c r="B90" s="414"/>
      <c r="C90" s="414"/>
      <c r="D90" s="414"/>
      <c r="E90" s="414"/>
      <c r="F90" s="414"/>
      <c r="G90" s="414"/>
      <c r="H90" s="414"/>
    </row>
    <row r="91" spans="2:12" x14ac:dyDescent="0.2">
      <c r="B91" s="414"/>
      <c r="C91" s="414"/>
      <c r="D91" s="414"/>
      <c r="E91" s="414"/>
      <c r="F91" s="414"/>
      <c r="G91" s="414"/>
      <c r="H91" s="414"/>
    </row>
    <row r="92" spans="2:12" x14ac:dyDescent="0.2">
      <c r="B92" s="414"/>
      <c r="C92" s="414"/>
      <c r="D92" s="414"/>
      <c r="E92" s="414"/>
      <c r="F92" s="414"/>
      <c r="G92" s="414"/>
      <c r="H92" s="414"/>
    </row>
    <row r="93" spans="2:12" x14ac:dyDescent="0.2">
      <c r="B93" s="414"/>
      <c r="C93" s="414"/>
      <c r="D93" s="414"/>
      <c r="E93" s="414"/>
      <c r="F93" s="414"/>
      <c r="G93" s="414"/>
      <c r="H93" s="414"/>
    </row>
  </sheetData>
  <mergeCells count="16">
    <mergeCell ref="O5:Q5"/>
    <mergeCell ref="S5:U5"/>
    <mergeCell ref="A27:M27"/>
    <mergeCell ref="A28:M28"/>
    <mergeCell ref="A29:M29"/>
    <mergeCell ref="E31:G31"/>
    <mergeCell ref="I31:K31"/>
    <mergeCell ref="M31:M32"/>
    <mergeCell ref="A1:M1"/>
    <mergeCell ref="A2:M2"/>
    <mergeCell ref="A3:M3"/>
    <mergeCell ref="B5:D5"/>
    <mergeCell ref="E5:G5"/>
    <mergeCell ref="I5:K5"/>
    <mergeCell ref="M5:M6"/>
    <mergeCell ref="B31:D31"/>
  </mergeCells>
  <pageMargins left="0.7" right="0.7" top="0.75" bottom="0.75" header="0.3" footer="0.3"/>
  <pageSetup orientation="portrait" r:id="rId1"/>
  <ignoredErrors>
    <ignoredError sqref="L11 L13 L15 L17 L19:L21 L33 L35" formulaRange="1"/>
    <ignoredError sqref="L8 L10 L12 L14 L16 L18 L34 L36:L57 L58:L75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 tint="-0.14999847407452621"/>
  </sheetPr>
  <dimension ref="A1:P75"/>
  <sheetViews>
    <sheetView showGridLines="0" zoomScale="85" zoomScaleNormal="85" workbookViewId="0">
      <selection activeCell="L18" sqref="B18:L18"/>
    </sheetView>
  </sheetViews>
  <sheetFormatPr baseColWidth="10" defaultColWidth="13.7109375" defaultRowHeight="12.75" x14ac:dyDescent="0.2"/>
  <cols>
    <col min="1" max="1" width="40.42578125" style="120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665" t="s">
        <v>1001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</row>
    <row r="2" spans="1:14" ht="15.75" x14ac:dyDescent="0.25">
      <c r="A2" s="1634" t="s">
        <v>1978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  <c r="N2" s="353">
        <v>1000</v>
      </c>
    </row>
    <row r="3" spans="1:14" ht="15" x14ac:dyDescent="0.2">
      <c r="A3" s="1676" t="s">
        <v>437</v>
      </c>
      <c r="B3" s="1676"/>
      <c r="C3" s="1676"/>
      <c r="D3" s="1676"/>
      <c r="E3" s="1676"/>
      <c r="F3" s="1676"/>
      <c r="G3" s="1676"/>
      <c r="H3" s="1676"/>
      <c r="I3" s="1676"/>
      <c r="J3" s="1676"/>
      <c r="K3" s="1676"/>
      <c r="L3" s="1676"/>
      <c r="M3" s="1676"/>
    </row>
    <row r="4" spans="1:14" ht="3.75" customHeight="1" x14ac:dyDescent="0.2"/>
    <row r="5" spans="1:14" x14ac:dyDescent="0.2">
      <c r="A5" s="63"/>
      <c r="B5" s="1674" t="s">
        <v>439</v>
      </c>
      <c r="C5" s="1674"/>
      <c r="D5" s="1674"/>
      <c r="E5" s="1674" t="s">
        <v>987</v>
      </c>
      <c r="F5" s="1674"/>
      <c r="G5" s="1674"/>
      <c r="H5" s="196" t="s">
        <v>439</v>
      </c>
      <c r="I5" s="1674" t="s">
        <v>987</v>
      </c>
      <c r="J5" s="1674"/>
      <c r="K5" s="1674"/>
      <c r="L5" s="240" t="s">
        <v>439</v>
      </c>
      <c r="M5" s="1678" t="s">
        <v>440</v>
      </c>
    </row>
    <row r="6" spans="1:14" x14ac:dyDescent="0.2">
      <c r="A6" s="63"/>
      <c r="B6" s="170">
        <v>43008</v>
      </c>
      <c r="C6" s="170">
        <v>43097</v>
      </c>
      <c r="D6" s="170">
        <v>43190</v>
      </c>
      <c r="E6" s="170">
        <v>43191</v>
      </c>
      <c r="F6" s="170">
        <v>43222</v>
      </c>
      <c r="G6" s="170">
        <v>43254</v>
      </c>
      <c r="H6" s="170">
        <v>43254</v>
      </c>
      <c r="I6" s="170">
        <v>43282</v>
      </c>
      <c r="J6" s="170">
        <v>43314</v>
      </c>
      <c r="K6" s="170">
        <v>43346</v>
      </c>
      <c r="L6" s="170">
        <v>43346</v>
      </c>
      <c r="M6" s="1678"/>
    </row>
    <row r="7" spans="1:14" x14ac:dyDescent="0.2">
      <c r="A7" s="53" t="s">
        <v>461</v>
      </c>
      <c r="B7" s="640">
        <v>4011379.8187099998</v>
      </c>
      <c r="C7" s="640">
        <f ca="1">SUM(B7:C7)</f>
        <v>5326156.28871</v>
      </c>
      <c r="D7" s="640">
        <f ca="1">SUM(A7:C7)</f>
        <v>1221294.5722400001</v>
      </c>
      <c r="E7" s="640">
        <v>725051.1143499997</v>
      </c>
      <c r="F7" s="640">
        <v>716497.68791999971</v>
      </c>
      <c r="G7" s="640">
        <v>582825.76723999996</v>
      </c>
      <c r="H7" s="640">
        <v>3245669.2160099992</v>
      </c>
      <c r="I7" s="640">
        <v>747460.33392000035</v>
      </c>
      <c r="J7" s="640">
        <v>669390.49425999972</v>
      </c>
      <c r="K7" s="640">
        <v>742267.46298000019</v>
      </c>
      <c r="L7" s="640">
        <f>SUM(H7:K7)</f>
        <v>5404787.5071700001</v>
      </c>
      <c r="M7" s="641">
        <f>(L7-B7)/B7</f>
        <v>0.34736368816555985</v>
      </c>
    </row>
    <row r="8" spans="1:14" x14ac:dyDescent="0.2">
      <c r="A8" s="53" t="s">
        <v>442</v>
      </c>
      <c r="B8" s="54">
        <f t="shared" ref="B8:H8" si="0">B7/B13</f>
        <v>0.44070031124047565</v>
      </c>
      <c r="C8" s="54">
        <f t="shared" ca="1" si="0"/>
        <v>0.42428308580612201</v>
      </c>
      <c r="D8" s="54">
        <f t="shared" ca="1" si="0"/>
        <v>0.34939599796237253</v>
      </c>
      <c r="E8" s="54">
        <f t="shared" si="0"/>
        <v>0.4490695399372045</v>
      </c>
      <c r="F8" s="54">
        <f t="shared" si="0"/>
        <v>0.43583166651252087</v>
      </c>
      <c r="G8" s="54">
        <f t="shared" si="0"/>
        <v>0.42259398508853135</v>
      </c>
      <c r="H8" s="54">
        <f t="shared" si="0"/>
        <v>0.39906674123071889</v>
      </c>
      <c r="I8" s="54">
        <f t="shared" ref="I8:K8" si="1">I7/I13</f>
        <v>0.43109379453699265</v>
      </c>
      <c r="J8" s="54">
        <f t="shared" si="1"/>
        <v>0.44254679276771658</v>
      </c>
      <c r="K8" s="54">
        <f t="shared" si="1"/>
        <v>0.50789918386436061</v>
      </c>
      <c r="L8" s="54">
        <f>L7/L13</f>
        <v>0.42089913318922895</v>
      </c>
      <c r="M8" s="59"/>
    </row>
    <row r="9" spans="1:14" x14ac:dyDescent="0.2">
      <c r="A9" s="53" t="s">
        <v>441</v>
      </c>
      <c r="B9" s="640">
        <v>272330.25</v>
      </c>
      <c r="C9" s="640">
        <f ca="1">SUM(B9:C9)</f>
        <v>485414.60000000003</v>
      </c>
      <c r="D9" s="640">
        <f ca="1">SUM(A9:C9)</f>
        <v>213306.8</v>
      </c>
      <c r="E9" s="640">
        <v>0</v>
      </c>
      <c r="F9" s="640">
        <v>3010.654</v>
      </c>
      <c r="G9" s="640">
        <v>21216.899550000002</v>
      </c>
      <c r="H9" s="640">
        <v>237534.36736</v>
      </c>
      <c r="I9" s="640">
        <v>39608.302460000006</v>
      </c>
      <c r="J9" s="640">
        <v>391.06079999999997</v>
      </c>
      <c r="K9" s="640">
        <v>5168.0995999999996</v>
      </c>
      <c r="L9" s="640">
        <f>SUM(H9:K9)</f>
        <v>282701.83022</v>
      </c>
      <c r="M9" s="641">
        <f>(L9-B9)/B9</f>
        <v>3.8084569084778509E-2</v>
      </c>
    </row>
    <row r="10" spans="1:14" x14ac:dyDescent="0.2">
      <c r="A10" s="53" t="s">
        <v>442</v>
      </c>
      <c r="B10" s="54">
        <f t="shared" ref="B10:H10" si="2">B9/B13</f>
        <v>2.9918888601726052E-2</v>
      </c>
      <c r="C10" s="54">
        <f t="shared" ca="1" si="2"/>
        <v>3.8668261541612868E-2</v>
      </c>
      <c r="D10" s="54">
        <f t="shared" ca="1" si="2"/>
        <v>6.1024214757186668E-2</v>
      </c>
      <c r="E10" s="54">
        <f t="shared" si="2"/>
        <v>0</v>
      </c>
      <c r="F10" s="54">
        <f t="shared" si="2"/>
        <v>1.8313225181810962E-3</v>
      </c>
      <c r="G10" s="54">
        <f t="shared" si="2"/>
        <v>1.5383901392207034E-2</v>
      </c>
      <c r="H10" s="54">
        <f t="shared" si="2"/>
        <v>2.9205707545634129E-2</v>
      </c>
      <c r="I10" s="54">
        <f t="shared" ref="I10:K10" si="3">I9/I13</f>
        <v>2.2843878969606709E-2</v>
      </c>
      <c r="J10" s="54">
        <f t="shared" si="3"/>
        <v>2.5853773589733367E-4</v>
      </c>
      <c r="K10" s="54">
        <f t="shared" si="3"/>
        <v>3.5362907575546706E-3</v>
      </c>
      <c r="L10" s="54">
        <f>L9/L13</f>
        <v>2.2015473343356351E-2</v>
      </c>
      <c r="M10" s="59"/>
    </row>
    <row r="11" spans="1:14" x14ac:dyDescent="0.2">
      <c r="A11" s="53" t="s">
        <v>462</v>
      </c>
      <c r="B11" s="640">
        <v>4818574.9000000004</v>
      </c>
      <c r="C11" s="640">
        <f ca="1">SUM(B11:C11)</f>
        <v>6741737.1900000004</v>
      </c>
      <c r="D11" s="640">
        <f ca="1">SUM(A11:C11)</f>
        <v>2060843.8514099999</v>
      </c>
      <c r="E11" s="640">
        <v>889511.99863999966</v>
      </c>
      <c r="F11" s="640">
        <v>924469.69587000017</v>
      </c>
      <c r="G11" s="640">
        <v>775119.81021000003</v>
      </c>
      <c r="H11" s="640">
        <v>4649945.2879199991</v>
      </c>
      <c r="I11" s="640">
        <v>946800.75212000019</v>
      </c>
      <c r="J11" s="640">
        <v>842805.37404999963</v>
      </c>
      <c r="K11" s="640">
        <v>714010.89483000012</v>
      </c>
      <c r="L11" s="640">
        <f>SUM(H11:K11)</f>
        <v>7153562.3089199997</v>
      </c>
      <c r="M11" s="641">
        <f>(L11-B11)/B11</f>
        <v>0.48458049472677062</v>
      </c>
    </row>
    <row r="12" spans="1:14" x14ac:dyDescent="0.2">
      <c r="A12" s="53" t="s">
        <v>442</v>
      </c>
      <c r="B12" s="54">
        <f t="shared" ref="B12:H12" si="4">B11/B13</f>
        <v>0.52938080015779843</v>
      </c>
      <c r="C12" s="54">
        <f t="shared" ca="1" si="4"/>
        <v>0.53704865265226509</v>
      </c>
      <c r="D12" s="54">
        <f t="shared" ca="1" si="4"/>
        <v>0.5895797872804408</v>
      </c>
      <c r="E12" s="54">
        <f t="shared" si="4"/>
        <v>0.55093046006279556</v>
      </c>
      <c r="F12" s="54">
        <f t="shared" si="4"/>
        <v>0.562337010969298</v>
      </c>
      <c r="G12" s="54">
        <f t="shared" si="4"/>
        <v>0.56202211351926168</v>
      </c>
      <c r="H12" s="54">
        <f t="shared" si="4"/>
        <v>0.57172755122364693</v>
      </c>
      <c r="I12" s="54">
        <f t="shared" ref="I12:L12" si="5">I11/I13</f>
        <v>0.54606232649340058</v>
      </c>
      <c r="J12" s="54">
        <f t="shared" si="5"/>
        <v>0.55719466949638607</v>
      </c>
      <c r="K12" s="54">
        <f t="shared" si="5"/>
        <v>0.48856452537808476</v>
      </c>
      <c r="L12" s="54">
        <f t="shared" si="5"/>
        <v>0.5570853934674147</v>
      </c>
      <c r="M12" s="59"/>
    </row>
    <row r="13" spans="1:14" x14ac:dyDescent="0.2">
      <c r="A13" s="53" t="s">
        <v>443</v>
      </c>
      <c r="B13" s="635">
        <f t="shared" ref="B13:H13" si="6">B7+B9+B11</f>
        <v>9102284.9687099997</v>
      </c>
      <c r="C13" s="635">
        <f t="shared" ca="1" si="6"/>
        <v>12553308.078710001</v>
      </c>
      <c r="D13" s="635">
        <f t="shared" ca="1" si="6"/>
        <v>3495445.2236500001</v>
      </c>
      <c r="E13" s="635">
        <f t="shared" si="6"/>
        <v>1614563.1129899994</v>
      </c>
      <c r="F13" s="635">
        <f t="shared" si="6"/>
        <v>1643978.03779</v>
      </c>
      <c r="G13" s="635">
        <f t="shared" si="6"/>
        <v>1379162.477</v>
      </c>
      <c r="H13" s="635">
        <f t="shared" si="6"/>
        <v>8133148.8712899983</v>
      </c>
      <c r="I13" s="635">
        <f t="shared" ref="I13:L13" si="7">I7+I9+I11</f>
        <v>1733869.3885000006</v>
      </c>
      <c r="J13" s="635">
        <f t="shared" si="7"/>
        <v>1512586.9291099994</v>
      </c>
      <c r="K13" s="635">
        <f t="shared" si="7"/>
        <v>1461446.4574100003</v>
      </c>
      <c r="L13" s="635">
        <f t="shared" si="7"/>
        <v>12841051.64631</v>
      </c>
      <c r="M13" s="642">
        <f>(L13-B13)/B13</f>
        <v>0.41075034350741363</v>
      </c>
    </row>
    <row r="14" spans="1:14" x14ac:dyDescent="0.2">
      <c r="A14" s="57" t="s">
        <v>442</v>
      </c>
      <c r="B14" s="56">
        <v>1</v>
      </c>
      <c r="C14" s="56">
        <v>1.0000000000000002</v>
      </c>
      <c r="D14" s="56">
        <f t="shared" ref="D14:H14" ca="1" si="8">D8+D10+D12</f>
        <v>1</v>
      </c>
      <c r="E14" s="56">
        <f t="shared" si="8"/>
        <v>1</v>
      </c>
      <c r="F14" s="56">
        <f t="shared" si="8"/>
        <v>1</v>
      </c>
      <c r="G14" s="56">
        <f t="shared" si="8"/>
        <v>1</v>
      </c>
      <c r="H14" s="56">
        <f t="shared" si="8"/>
        <v>1</v>
      </c>
      <c r="I14" s="56">
        <f t="shared" ref="I14:L14" si="9">I8+I10+I12</f>
        <v>1</v>
      </c>
      <c r="J14" s="56">
        <f t="shared" si="9"/>
        <v>1</v>
      </c>
      <c r="K14" s="56">
        <f t="shared" si="9"/>
        <v>1</v>
      </c>
      <c r="L14" s="56">
        <f t="shared" si="9"/>
        <v>1</v>
      </c>
      <c r="M14" s="27"/>
    </row>
    <row r="15" spans="1:14" ht="3.75" customHeight="1" x14ac:dyDescent="0.2">
      <c r="A15" s="58"/>
      <c r="B15" s="108"/>
      <c r="C15" s="108"/>
      <c r="D15" s="108"/>
      <c r="E15" s="113"/>
      <c r="F15" s="113"/>
      <c r="G15" s="113"/>
      <c r="H15" s="113"/>
      <c r="I15" s="113"/>
      <c r="J15" s="113"/>
      <c r="K15" s="113"/>
      <c r="L15" s="113"/>
      <c r="M15" s="61"/>
    </row>
    <row r="16" spans="1:14" x14ac:dyDescent="0.2">
      <c r="A16" s="20" t="s">
        <v>1048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0"/>
    </row>
    <row r="17" spans="1:14" x14ac:dyDescent="0.2">
      <c r="A17" s="20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4" x14ac:dyDescent="0.2">
      <c r="A18" s="20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20"/>
    </row>
    <row r="19" spans="1:14" ht="15.75" x14ac:dyDescent="0.25">
      <c r="A19" s="1665" t="s">
        <v>1002</v>
      </c>
      <c r="B19" s="1665"/>
      <c r="C19" s="1665"/>
      <c r="D19" s="1665"/>
      <c r="E19" s="1665"/>
      <c r="F19" s="1665"/>
      <c r="G19" s="1665"/>
      <c r="H19" s="1665"/>
      <c r="I19" s="1665"/>
      <c r="J19" s="1665"/>
      <c r="K19" s="1665"/>
      <c r="L19" s="1665"/>
      <c r="M19" s="1665"/>
    </row>
    <row r="20" spans="1:14" ht="15.75" x14ac:dyDescent="0.25">
      <c r="A20" s="1634" t="s">
        <v>1810</v>
      </c>
      <c r="B20" s="1634"/>
      <c r="C20" s="1634"/>
      <c r="D20" s="1634"/>
      <c r="E20" s="1634"/>
      <c r="F20" s="1634"/>
      <c r="G20" s="1634"/>
      <c r="H20" s="1634"/>
      <c r="I20" s="1634"/>
      <c r="J20" s="1634"/>
      <c r="K20" s="1634"/>
      <c r="L20" s="1634"/>
      <c r="M20" s="1634"/>
    </row>
    <row r="21" spans="1:14" ht="15" x14ac:dyDescent="0.2">
      <c r="A21" s="1676" t="s">
        <v>437</v>
      </c>
      <c r="B21" s="1676"/>
      <c r="C21" s="1676"/>
      <c r="D21" s="1676"/>
      <c r="E21" s="1676"/>
      <c r="F21" s="1676"/>
      <c r="G21" s="1676"/>
      <c r="H21" s="1676"/>
      <c r="I21" s="1676"/>
      <c r="J21" s="1676"/>
      <c r="K21" s="1676"/>
      <c r="L21" s="1676"/>
      <c r="M21" s="1676"/>
    </row>
    <row r="22" spans="1:14" ht="3.75" customHeight="1" x14ac:dyDescent="0.2">
      <c r="A22" s="6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4" ht="12.75" customHeight="1" x14ac:dyDescent="0.2">
      <c r="A23" s="63"/>
      <c r="B23" s="1674" t="s">
        <v>439</v>
      </c>
      <c r="C23" s="1674"/>
      <c r="D23" s="1674"/>
      <c r="E23" s="1674" t="s">
        <v>987</v>
      </c>
      <c r="F23" s="1674"/>
      <c r="G23" s="1674"/>
      <c r="H23" s="205" t="s">
        <v>439</v>
      </c>
      <c r="I23" s="1674" t="s">
        <v>987</v>
      </c>
      <c r="J23" s="1674"/>
      <c r="K23" s="1674"/>
      <c r="L23" s="205" t="s">
        <v>439</v>
      </c>
      <c r="M23" s="1678" t="s">
        <v>440</v>
      </c>
    </row>
    <row r="24" spans="1:14" x14ac:dyDescent="0.2">
      <c r="A24" s="63"/>
      <c r="B24" s="170">
        <v>43008</v>
      </c>
      <c r="C24" s="170">
        <v>43097</v>
      </c>
      <c r="D24" s="170">
        <v>43190</v>
      </c>
      <c r="E24" s="170">
        <v>43191</v>
      </c>
      <c r="F24" s="170">
        <v>43222</v>
      </c>
      <c r="G24" s="170">
        <v>43254</v>
      </c>
      <c r="H24" s="170">
        <v>43254</v>
      </c>
      <c r="I24" s="170">
        <v>43282</v>
      </c>
      <c r="J24" s="170">
        <v>43314</v>
      </c>
      <c r="K24" s="170">
        <v>43346</v>
      </c>
      <c r="L24" s="170">
        <v>43346</v>
      </c>
      <c r="M24" s="1678"/>
    </row>
    <row r="25" spans="1:14" x14ac:dyDescent="0.2">
      <c r="A25" s="51" t="s">
        <v>445</v>
      </c>
      <c r="B25" s="636">
        <v>0</v>
      </c>
      <c r="C25" s="636">
        <v>0</v>
      </c>
      <c r="D25" s="636">
        <v>0</v>
      </c>
      <c r="E25" s="638">
        <v>0</v>
      </c>
      <c r="F25" s="638">
        <v>0</v>
      </c>
      <c r="G25" s="638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f>SUM(H25:K25)</f>
        <v>0</v>
      </c>
      <c r="M25" s="634">
        <v>0</v>
      </c>
    </row>
    <row r="26" spans="1:14" x14ac:dyDescent="0.2">
      <c r="A26" s="62" t="s">
        <v>442</v>
      </c>
      <c r="B26" s="54">
        <f>B25/B63</f>
        <v>0</v>
      </c>
      <c r="C26" s="54">
        <f>C25/C63</f>
        <v>0</v>
      </c>
      <c r="D26" s="54">
        <v>0</v>
      </c>
      <c r="E26" s="533">
        <v>0</v>
      </c>
      <c r="F26" s="54">
        <v>0</v>
      </c>
      <c r="G26" s="54">
        <v>0</v>
      </c>
      <c r="H26" s="54">
        <v>0</v>
      </c>
      <c r="I26" s="54">
        <f t="shared" ref="I26:L26" si="10">I25/I63</f>
        <v>0</v>
      </c>
      <c r="J26" s="54">
        <f t="shared" si="10"/>
        <v>0</v>
      </c>
      <c r="K26" s="54">
        <f t="shared" si="10"/>
        <v>0</v>
      </c>
      <c r="L26" s="54">
        <f t="shared" si="10"/>
        <v>0</v>
      </c>
      <c r="M26" s="633"/>
      <c r="N26" s="54"/>
    </row>
    <row r="27" spans="1:14" x14ac:dyDescent="0.2">
      <c r="A27" s="51" t="s">
        <v>446</v>
      </c>
      <c r="B27" s="636">
        <v>0</v>
      </c>
      <c r="C27" s="636">
        <v>0</v>
      </c>
      <c r="D27" s="636">
        <v>0</v>
      </c>
      <c r="E27" s="636">
        <v>0</v>
      </c>
      <c r="F27" s="636">
        <v>0</v>
      </c>
      <c r="G27" s="636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f>SUM(H27:K27)</f>
        <v>0</v>
      </c>
      <c r="M27" s="634">
        <v>0</v>
      </c>
    </row>
    <row r="28" spans="1:14" x14ac:dyDescent="0.2">
      <c r="A28" s="62" t="s">
        <v>442</v>
      </c>
      <c r="B28" s="54">
        <f>B27/B63</f>
        <v>0</v>
      </c>
      <c r="C28" s="54">
        <f>C27/C63</f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f t="shared" ref="I28:L28" si="11">I27/I63</f>
        <v>0</v>
      </c>
      <c r="J28" s="54">
        <f t="shared" si="11"/>
        <v>0</v>
      </c>
      <c r="K28" s="54">
        <f t="shared" si="11"/>
        <v>0</v>
      </c>
      <c r="L28" s="54">
        <f t="shared" si="11"/>
        <v>0</v>
      </c>
      <c r="M28" s="633"/>
    </row>
    <row r="29" spans="1:14" x14ac:dyDescent="0.2">
      <c r="A29" s="51" t="s">
        <v>447</v>
      </c>
      <c r="B29" s="635">
        <v>306854.28865</v>
      </c>
      <c r="C29" s="635">
        <v>520855.74551000004</v>
      </c>
      <c r="D29" s="635">
        <v>97644.270530000009</v>
      </c>
      <c r="E29" s="638">
        <v>14896.530990000003</v>
      </c>
      <c r="F29" s="638">
        <v>10939.771439999997</v>
      </c>
      <c r="G29" s="638">
        <v>21221.667820000006</v>
      </c>
      <c r="H29" s="638">
        <v>144702.20413</v>
      </c>
      <c r="I29" s="638">
        <v>10038.057359999999</v>
      </c>
      <c r="J29" s="638">
        <v>11791.571000000002</v>
      </c>
      <c r="K29" s="638">
        <v>8150.4454500000002</v>
      </c>
      <c r="L29" s="638">
        <f>SUM(H29:K29)</f>
        <v>174682.27794</v>
      </c>
      <c r="M29" s="634">
        <f t="shared" ref="M29:M65" si="12">(L29-B29)/B29</f>
        <v>-0.43073216050356805</v>
      </c>
    </row>
    <row r="30" spans="1:14" x14ac:dyDescent="0.2">
      <c r="A30" s="62" t="s">
        <v>442</v>
      </c>
      <c r="B30" s="54">
        <f>B29/B63</f>
        <v>3.3711788257360181E-2</v>
      </c>
      <c r="C30" s="54">
        <f>C29/C63</f>
        <v>4.1491517211082109E-2</v>
      </c>
      <c r="D30" s="54">
        <v>2.7934715868865784E-2</v>
      </c>
      <c r="E30" s="54">
        <v>9.2263540955133064E-3</v>
      </c>
      <c r="F30" s="54">
        <v>6.6544510866497573E-3</v>
      </c>
      <c r="G30" s="54">
        <v>1.5387358758601153E-2</v>
      </c>
      <c r="H30" s="54">
        <v>1.7791658116673423E-2</v>
      </c>
      <c r="I30" s="54">
        <f t="shared" ref="I30:L30" si="13">I29/I63</f>
        <v>5.7893964946714336E-3</v>
      </c>
      <c r="J30" s="54">
        <f t="shared" si="13"/>
        <v>7.7956319554725395E-3</v>
      </c>
      <c r="K30" s="54">
        <f t="shared" si="13"/>
        <v>5.576971642494764E-3</v>
      </c>
      <c r="L30" s="54">
        <f t="shared" si="13"/>
        <v>1.3603424606597286E-2</v>
      </c>
      <c r="M30" s="633"/>
    </row>
    <row r="31" spans="1:14" x14ac:dyDescent="0.2">
      <c r="A31" s="51" t="s">
        <v>1345</v>
      </c>
      <c r="B31" s="635">
        <v>7599.14167</v>
      </c>
      <c r="C31" s="635">
        <v>7599.14167</v>
      </c>
      <c r="D31" s="635">
        <v>0</v>
      </c>
      <c r="E31" s="635">
        <v>0</v>
      </c>
      <c r="F31" s="635">
        <v>0</v>
      </c>
      <c r="G31" s="635">
        <v>0</v>
      </c>
      <c r="H31" s="637">
        <v>0</v>
      </c>
      <c r="I31" s="638">
        <v>0</v>
      </c>
      <c r="J31" s="638">
        <v>0</v>
      </c>
      <c r="K31" s="638">
        <v>0</v>
      </c>
      <c r="L31" s="638">
        <f>SUM(H31:K31)</f>
        <v>0</v>
      </c>
      <c r="M31" s="634">
        <f t="shared" si="12"/>
        <v>-1</v>
      </c>
    </row>
    <row r="32" spans="1:14" x14ac:dyDescent="0.2">
      <c r="A32" s="62" t="s">
        <v>442</v>
      </c>
      <c r="B32" s="54">
        <f t="shared" ref="B32:C32" si="14">B31/B63</f>
        <v>8.3486092387297128E-4</v>
      </c>
      <c r="C32" s="54">
        <f t="shared" si="14"/>
        <v>6.0534979235282857E-4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f t="shared" ref="I32:L32" si="15">I31/I63</f>
        <v>0</v>
      </c>
      <c r="J32" s="54">
        <f t="shared" si="15"/>
        <v>0</v>
      </c>
      <c r="K32" s="54">
        <f t="shared" si="15"/>
        <v>0</v>
      </c>
      <c r="L32" s="54">
        <f t="shared" si="15"/>
        <v>0</v>
      </c>
      <c r="M32" s="633"/>
    </row>
    <row r="33" spans="1:16" x14ac:dyDescent="0.2">
      <c r="A33" s="51" t="s">
        <v>448</v>
      </c>
      <c r="B33" s="635">
        <v>177484.80989999999</v>
      </c>
      <c r="C33" s="635">
        <v>249199.40169999999</v>
      </c>
      <c r="D33" s="635">
        <v>27893.68651</v>
      </c>
      <c r="E33" s="638">
        <v>11304.225649999997</v>
      </c>
      <c r="F33" s="638">
        <v>9359.1384800000014</v>
      </c>
      <c r="G33" s="638">
        <v>7568.2048600000016</v>
      </c>
      <c r="H33" s="638">
        <v>56125.218679999998</v>
      </c>
      <c r="I33" s="638">
        <v>47346.453200000011</v>
      </c>
      <c r="J33" s="638">
        <v>10306.327829999998</v>
      </c>
      <c r="K33" s="638">
        <v>10178.70983</v>
      </c>
      <c r="L33" s="638">
        <f>SUM(H33:K33)</f>
        <v>123956.70954000001</v>
      </c>
      <c r="M33" s="634">
        <f t="shared" si="12"/>
        <v>-0.30159257228919611</v>
      </c>
    </row>
    <row r="34" spans="1:16" x14ac:dyDescent="0.2">
      <c r="A34" s="62" t="s">
        <v>442</v>
      </c>
      <c r="B34" s="54">
        <f t="shared" ref="B34:C34" si="16">B33/B63</f>
        <v>1.9498930116213068E-2</v>
      </c>
      <c r="C34" s="54">
        <f t="shared" si="16"/>
        <v>1.9851295399463727E-2</v>
      </c>
      <c r="D34" s="54">
        <v>7.9800095075999774E-3</v>
      </c>
      <c r="E34" s="54">
        <v>7.0014145368809799E-3</v>
      </c>
      <c r="F34" s="54">
        <v>5.6929826706088463E-3</v>
      </c>
      <c r="G34" s="54">
        <v>5.4875368103565383E-3</v>
      </c>
      <c r="H34" s="54">
        <v>6.9007981494254847E-3</v>
      </c>
      <c r="I34" s="54">
        <f t="shared" ref="I34:L34" si="17">I33/I63</f>
        <v>2.7306816484579759E-2</v>
      </c>
      <c r="J34" s="54">
        <f t="shared" si="17"/>
        <v>6.8137094349110848E-3</v>
      </c>
      <c r="K34" s="54">
        <f t="shared" si="17"/>
        <v>6.96481884669171E-3</v>
      </c>
      <c r="L34" s="54">
        <f t="shared" si="17"/>
        <v>9.6531587095999398E-3</v>
      </c>
      <c r="M34" s="633"/>
    </row>
    <row r="35" spans="1:16" x14ac:dyDescent="0.2">
      <c r="A35" s="51" t="s">
        <v>449</v>
      </c>
      <c r="B35" s="635">
        <v>0</v>
      </c>
      <c r="C35" s="636">
        <v>0</v>
      </c>
      <c r="D35" s="636">
        <v>0</v>
      </c>
      <c r="E35" s="636">
        <v>0</v>
      </c>
      <c r="F35" s="636">
        <v>0</v>
      </c>
      <c r="G35" s="636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f>SUM(H35:K35)</f>
        <v>0</v>
      </c>
      <c r="M35" s="634">
        <v>0</v>
      </c>
    </row>
    <row r="36" spans="1:16" x14ac:dyDescent="0.2">
      <c r="A36" s="62" t="s">
        <v>442</v>
      </c>
      <c r="B36" s="54">
        <f t="shared" ref="B36:C36" si="18">B35/B63</f>
        <v>0</v>
      </c>
      <c r="C36" s="54">
        <f t="shared" si="18"/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f t="shared" ref="I36:L36" si="19">I35/I63</f>
        <v>0</v>
      </c>
      <c r="J36" s="54">
        <f t="shared" si="19"/>
        <v>0</v>
      </c>
      <c r="K36" s="54">
        <f t="shared" si="19"/>
        <v>0</v>
      </c>
      <c r="L36" s="54">
        <f t="shared" si="19"/>
        <v>0</v>
      </c>
      <c r="M36" s="633"/>
    </row>
    <row r="37" spans="1:16" x14ac:dyDescent="0.2">
      <c r="A37" s="51" t="s">
        <v>450</v>
      </c>
      <c r="B37" s="635">
        <v>201884.19329</v>
      </c>
      <c r="C37" s="635">
        <v>238929.47857000001</v>
      </c>
      <c r="D37" s="635">
        <v>244497.08834999998</v>
      </c>
      <c r="E37" s="635">
        <v>75307.628280000004</v>
      </c>
      <c r="F37" s="635">
        <v>82032.686159999997</v>
      </c>
      <c r="G37" s="635">
        <v>72082.595499999996</v>
      </c>
      <c r="H37" s="638">
        <v>473920.05264000001</v>
      </c>
      <c r="I37" s="638">
        <v>36538.313929999997</v>
      </c>
      <c r="J37" s="638">
        <v>42996.837650000001</v>
      </c>
      <c r="K37" s="638">
        <v>85201.441999999995</v>
      </c>
      <c r="L37" s="638">
        <f>SUM(H37:K37)</f>
        <v>638656.64622</v>
      </c>
      <c r="M37" s="634">
        <f t="shared" si="12"/>
        <v>2.1634801903613661</v>
      </c>
    </row>
    <row r="38" spans="1:16" x14ac:dyDescent="0.2">
      <c r="A38" s="62" t="s">
        <v>442</v>
      </c>
      <c r="B38" s="54">
        <f t="shared" ref="B38:C38" si="20">B37/B63</f>
        <v>2.2179508087186234E-2</v>
      </c>
      <c r="C38" s="54">
        <f t="shared" si="20"/>
        <v>1.9033190394425047E-2</v>
      </c>
      <c r="D38" s="54">
        <v>6.9947336968673474E-2</v>
      </c>
      <c r="E38" s="54">
        <v>4.6642728100320732E-2</v>
      </c>
      <c r="F38" s="54">
        <v>4.9898894190993325E-2</v>
      </c>
      <c r="G38" s="54">
        <v>5.2265484815680649E-2</v>
      </c>
      <c r="H38" s="54">
        <v>5.8270180484822666E-2</v>
      </c>
      <c r="I38" s="54">
        <f>I37/I63</f>
        <v>2.107327932100464E-2</v>
      </c>
      <c r="J38" s="54">
        <f t="shared" ref="J38:L38" si="21">J37/J63</f>
        <v>2.8426027504613659E-2</v>
      </c>
      <c r="K38" s="54">
        <f t="shared" si="21"/>
        <v>5.8299393431761735E-2</v>
      </c>
      <c r="L38" s="54">
        <f t="shared" si="21"/>
        <v>4.9735540655934066E-2</v>
      </c>
      <c r="M38" s="633"/>
    </row>
    <row r="39" spans="1:16" x14ac:dyDescent="0.2">
      <c r="A39" s="51" t="s">
        <v>451</v>
      </c>
      <c r="B39" s="635">
        <v>0</v>
      </c>
      <c r="C39" s="636">
        <v>0</v>
      </c>
      <c r="D39" s="636">
        <v>0</v>
      </c>
      <c r="E39" s="636">
        <v>0</v>
      </c>
      <c r="F39" s="636">
        <v>0</v>
      </c>
      <c r="G39" s="636">
        <v>22708.546780000001</v>
      </c>
      <c r="H39" s="637">
        <v>22708.546780000001</v>
      </c>
      <c r="I39" s="638">
        <v>3034.6905000000002</v>
      </c>
      <c r="J39" s="638">
        <v>1522.4055899999998</v>
      </c>
      <c r="K39" s="638">
        <v>1637.3745200000001</v>
      </c>
      <c r="L39" s="638">
        <f>SUM(H39:K39)</f>
        <v>28903.017390000001</v>
      </c>
      <c r="M39" s="634">
        <v>0</v>
      </c>
    </row>
    <row r="40" spans="1:16" x14ac:dyDescent="0.2">
      <c r="A40" s="62" t="s">
        <v>442</v>
      </c>
      <c r="B40" s="54">
        <f>B39/B63</f>
        <v>0</v>
      </c>
      <c r="C40" s="54">
        <f>C39/C63</f>
        <v>0</v>
      </c>
      <c r="D40" s="54">
        <v>0</v>
      </c>
      <c r="E40" s="54">
        <v>0</v>
      </c>
      <c r="F40" s="54">
        <v>0</v>
      </c>
      <c r="G40" s="54">
        <v>1.6465461581724867E-2</v>
      </c>
      <c r="H40" s="54">
        <v>2.792097764269523E-3</v>
      </c>
      <c r="I40" s="54">
        <f t="shared" ref="I40:L40" si="22">I39/I63</f>
        <v>1.7502416964782818E-3</v>
      </c>
      <c r="J40" s="54">
        <f t="shared" si="22"/>
        <v>1.006491303541659E-3</v>
      </c>
      <c r="K40" s="54">
        <f t="shared" si="22"/>
        <v>1.1203794102055459E-3</v>
      </c>
      <c r="L40" s="54">
        <f t="shared" si="22"/>
        <v>2.250829463668232E-3</v>
      </c>
      <c r="M40" s="633"/>
    </row>
    <row r="41" spans="1:16" x14ac:dyDescent="0.2">
      <c r="A41" s="51" t="s">
        <v>452</v>
      </c>
      <c r="B41" s="636">
        <v>0</v>
      </c>
      <c r="C41" s="636">
        <v>0</v>
      </c>
      <c r="D41" s="636">
        <v>0</v>
      </c>
      <c r="E41" s="636">
        <v>0</v>
      </c>
      <c r="F41" s="636">
        <v>0</v>
      </c>
      <c r="G41" s="636">
        <v>0</v>
      </c>
      <c r="H41" s="637">
        <v>0</v>
      </c>
      <c r="I41" s="635">
        <v>0</v>
      </c>
      <c r="J41" s="635">
        <v>0</v>
      </c>
      <c r="K41" s="635">
        <v>0</v>
      </c>
      <c r="L41" s="635">
        <v>0</v>
      </c>
      <c r="M41" s="634">
        <v>0</v>
      </c>
    </row>
    <row r="42" spans="1:16" x14ac:dyDescent="0.2">
      <c r="A42" s="62" t="s">
        <v>442</v>
      </c>
      <c r="B42" s="54">
        <f t="shared" ref="B42:C42" si="23">B41/B63</f>
        <v>0</v>
      </c>
      <c r="C42" s="54">
        <f t="shared" si="23"/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f t="shared" ref="I42:L42" si="24">I41/I63</f>
        <v>0</v>
      </c>
      <c r="J42" s="54">
        <f t="shared" si="24"/>
        <v>0</v>
      </c>
      <c r="K42" s="54">
        <f t="shared" si="24"/>
        <v>0</v>
      </c>
      <c r="L42" s="54">
        <f t="shared" si="24"/>
        <v>0</v>
      </c>
      <c r="M42" s="633"/>
    </row>
    <row r="43" spans="1:16" x14ac:dyDescent="0.2">
      <c r="A43" s="51" t="s">
        <v>453</v>
      </c>
      <c r="B43" s="635">
        <v>0</v>
      </c>
      <c r="C43" s="635">
        <v>0</v>
      </c>
      <c r="D43" s="635">
        <v>0</v>
      </c>
      <c r="E43" s="635">
        <v>0</v>
      </c>
      <c r="F43" s="635">
        <v>0</v>
      </c>
      <c r="G43" s="635">
        <v>0</v>
      </c>
      <c r="H43" s="637">
        <v>0</v>
      </c>
      <c r="I43" s="635">
        <v>0</v>
      </c>
      <c r="J43" s="635">
        <v>0</v>
      </c>
      <c r="K43" s="635">
        <v>0</v>
      </c>
      <c r="L43" s="635">
        <v>0</v>
      </c>
      <c r="M43" s="634">
        <v>0</v>
      </c>
    </row>
    <row r="44" spans="1:16" x14ac:dyDescent="0.2">
      <c r="A44" s="62" t="s">
        <v>442</v>
      </c>
      <c r="B44" s="54">
        <f t="shared" ref="B44:C44" si="25">B43/B63</f>
        <v>0</v>
      </c>
      <c r="C44" s="54">
        <f t="shared" si="25"/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f t="shared" ref="I44:L44" si="26">I43/I63</f>
        <v>0</v>
      </c>
      <c r="J44" s="54">
        <f t="shared" si="26"/>
        <v>0</v>
      </c>
      <c r="K44" s="54">
        <f t="shared" si="26"/>
        <v>0</v>
      </c>
      <c r="L44" s="54">
        <f t="shared" si="26"/>
        <v>0</v>
      </c>
      <c r="M44" s="633"/>
    </row>
    <row r="45" spans="1:16" x14ac:dyDescent="0.2">
      <c r="A45" s="51" t="s">
        <v>454</v>
      </c>
      <c r="B45" s="635">
        <v>1.4758199999999999</v>
      </c>
      <c r="C45" s="635">
        <v>16694.78602</v>
      </c>
      <c r="D45" s="635">
        <v>163440.24</v>
      </c>
      <c r="E45" s="638">
        <v>0</v>
      </c>
      <c r="F45" s="638">
        <v>0</v>
      </c>
      <c r="G45" s="638">
        <v>0</v>
      </c>
      <c r="H45" s="638">
        <v>163440.23324999999</v>
      </c>
      <c r="I45" s="638">
        <v>0</v>
      </c>
      <c r="J45" s="638">
        <v>0</v>
      </c>
      <c r="K45" s="638">
        <v>0</v>
      </c>
      <c r="L45" s="638">
        <f>SUM(H45:K45)</f>
        <v>163440.23324999999</v>
      </c>
      <c r="M45" s="634">
        <v>0</v>
      </c>
    </row>
    <row r="46" spans="1:16" x14ac:dyDescent="0.2">
      <c r="A46" s="62" t="s">
        <v>442</v>
      </c>
      <c r="B46" s="54">
        <f t="shared" ref="B46:C46" si="27">B45/B63</f>
        <v>1.6213731789398372E-7</v>
      </c>
      <c r="C46" s="54">
        <f t="shared" si="27"/>
        <v>1.3299114149271946E-3</v>
      </c>
      <c r="D46" s="54">
        <v>4.6758060059821839E-2</v>
      </c>
      <c r="E46" s="54">
        <v>0</v>
      </c>
      <c r="F46" s="54">
        <v>0</v>
      </c>
      <c r="G46" s="54">
        <v>0</v>
      </c>
      <c r="H46" s="54">
        <v>2.0095566408103473E-2</v>
      </c>
      <c r="I46" s="54">
        <f t="shared" ref="I46:L46" si="28">I45/I63</f>
        <v>0</v>
      </c>
      <c r="J46" s="54">
        <f t="shared" si="28"/>
        <v>0</v>
      </c>
      <c r="K46" s="54">
        <f t="shared" si="28"/>
        <v>0</v>
      </c>
      <c r="L46" s="54">
        <f t="shared" si="28"/>
        <v>1.2727947659720389E-2</v>
      </c>
      <c r="M46" s="633"/>
      <c r="N46" s="54"/>
      <c r="O46" s="54"/>
      <c r="P46" s="54"/>
    </row>
    <row r="47" spans="1:16" x14ac:dyDescent="0.2">
      <c r="A47" s="51" t="s">
        <v>455</v>
      </c>
      <c r="B47" s="635">
        <v>65239.161999999997</v>
      </c>
      <c r="C47" s="635">
        <v>118569.5116</v>
      </c>
      <c r="D47" s="635">
        <v>60839.168179999993</v>
      </c>
      <c r="E47" s="638">
        <v>3180.5731299999998</v>
      </c>
      <c r="F47" s="638">
        <v>46055.155319999991</v>
      </c>
      <c r="G47" s="638">
        <v>23764.446059999998</v>
      </c>
      <c r="H47" s="638">
        <v>133839.33843999999</v>
      </c>
      <c r="I47" s="638">
        <v>18253.727580000002</v>
      </c>
      <c r="J47" s="638">
        <v>10057.13472</v>
      </c>
      <c r="K47" s="638">
        <v>25574.950699999998</v>
      </c>
      <c r="L47" s="638">
        <f>SUM(H47:K47)</f>
        <v>187725.15143999999</v>
      </c>
      <c r="M47" s="634">
        <f t="shared" si="12"/>
        <v>1.8774917654521681</v>
      </c>
    </row>
    <row r="48" spans="1:16" x14ac:dyDescent="0.2">
      <c r="A48" s="62" t="s">
        <v>442</v>
      </c>
      <c r="B48" s="54">
        <f t="shared" ref="B48:C48" si="29">B47/B63</f>
        <v>7.1673393424205555E-3</v>
      </c>
      <c r="C48" s="54">
        <f t="shared" si="29"/>
        <v>9.4452811045482588E-3</v>
      </c>
      <c r="D48" s="54">
        <v>1.7405269838994618E-2</v>
      </c>
      <c r="E48" s="54">
        <v>1.9699280284620861E-3</v>
      </c>
      <c r="F48" s="54">
        <v>2.8014458989921765E-2</v>
      </c>
      <c r="G48" s="54">
        <v>1.7231070636211925E-2</v>
      </c>
      <c r="H48" s="54">
        <v>1.6456029584365855E-2</v>
      </c>
      <c r="I48" s="54">
        <f t="shared" ref="I48:L48" si="30">I47/I63</f>
        <v>1.0527740844304091E-2</v>
      </c>
      <c r="J48" s="54">
        <f t="shared" si="30"/>
        <v>6.6489631282993901E-3</v>
      </c>
      <c r="K48" s="54">
        <f t="shared" si="30"/>
        <v>1.7499752091721759E-2</v>
      </c>
      <c r="L48" s="54">
        <f t="shared" si="30"/>
        <v>1.4619141532223698E-2</v>
      </c>
      <c r="M48" s="633"/>
      <c r="N48" s="54"/>
      <c r="O48" s="54"/>
      <c r="P48" s="54"/>
    </row>
    <row r="49" spans="1:16" x14ac:dyDescent="0.2">
      <c r="A49" s="51" t="s">
        <v>456</v>
      </c>
      <c r="B49" s="635">
        <v>7913786.5978000006</v>
      </c>
      <c r="C49" s="635">
        <v>10742338.09168</v>
      </c>
      <c r="D49" s="635">
        <v>2637404.1592500005</v>
      </c>
      <c r="E49" s="635">
        <v>1430785.7301800004</v>
      </c>
      <c r="F49" s="635">
        <v>1473320.6898799993</v>
      </c>
      <c r="G49" s="635">
        <v>1208146.2068199997</v>
      </c>
      <c r="H49" s="638">
        <v>6749656.828879999</v>
      </c>
      <c r="I49" s="638">
        <v>1593343.3281799993</v>
      </c>
      <c r="J49" s="638">
        <v>1399361.7413300013</v>
      </c>
      <c r="K49" s="638">
        <v>1315986.6060199998</v>
      </c>
      <c r="L49" s="638">
        <f>SUM(H49:K49)</f>
        <v>11058348.504409999</v>
      </c>
      <c r="M49" s="634">
        <f t="shared" si="12"/>
        <v>0.39735237585054078</v>
      </c>
    </row>
    <row r="50" spans="1:16" x14ac:dyDescent="0.2">
      <c r="A50" s="62" t="s">
        <v>442</v>
      </c>
      <c r="B50" s="54">
        <f t="shared" ref="B50:C50" si="31">B49/B63</f>
        <v>0.86942861145169925</v>
      </c>
      <c r="C50" s="54">
        <f t="shared" si="31"/>
        <v>0.85573771559681533</v>
      </c>
      <c r="D50" s="54">
        <v>0.75452594832359188</v>
      </c>
      <c r="E50" s="54">
        <v>0.88617516321820111</v>
      </c>
      <c r="F50" s="54">
        <v>0.89619244053928193</v>
      </c>
      <c r="G50" s="54">
        <v>0.87599991079223649</v>
      </c>
      <c r="H50" s="54">
        <v>0.82989466142766366</v>
      </c>
      <c r="I50" s="54">
        <f t="shared" ref="I50:L50" si="32">I49/I63</f>
        <v>0.91895233790270003</v>
      </c>
      <c r="J50" s="54">
        <f t="shared" si="32"/>
        <v>0.92514467393512323</v>
      </c>
      <c r="K50" s="54">
        <f t="shared" si="32"/>
        <v>0.90046857300007666</v>
      </c>
      <c r="L50" s="54">
        <f t="shared" si="32"/>
        <v>0.86117156203384038</v>
      </c>
      <c r="M50" s="633"/>
      <c r="N50" s="54"/>
      <c r="O50" s="54"/>
      <c r="P50" s="54"/>
    </row>
    <row r="51" spans="1:16" x14ac:dyDescent="0.2">
      <c r="A51" s="62" t="s">
        <v>457</v>
      </c>
      <c r="B51" s="635">
        <v>0</v>
      </c>
      <c r="C51" s="635">
        <v>0</v>
      </c>
      <c r="D51" s="635">
        <v>0</v>
      </c>
      <c r="E51" s="635">
        <v>0</v>
      </c>
      <c r="F51" s="635">
        <v>0</v>
      </c>
      <c r="G51" s="635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f>SUM(H51:K51)</f>
        <v>0</v>
      </c>
      <c r="M51" s="634">
        <v>0</v>
      </c>
      <c r="N51" s="27"/>
    </row>
    <row r="52" spans="1:16" x14ac:dyDescent="0.2">
      <c r="A52" s="62" t="s">
        <v>442</v>
      </c>
      <c r="B52" s="54">
        <f>B51/B63</f>
        <v>0</v>
      </c>
      <c r="C52" s="54">
        <f>C51/C63</f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f t="shared" ref="I52:L52" si="33">I51/I63</f>
        <v>0</v>
      </c>
      <c r="J52" s="54">
        <f t="shared" si="33"/>
        <v>0</v>
      </c>
      <c r="K52" s="54">
        <f t="shared" si="33"/>
        <v>0</v>
      </c>
      <c r="L52" s="54">
        <f t="shared" si="33"/>
        <v>0</v>
      </c>
      <c r="M52" s="633"/>
    </row>
    <row r="53" spans="1:16" x14ac:dyDescent="0.2">
      <c r="A53" s="62" t="s">
        <v>812</v>
      </c>
      <c r="B53" s="635">
        <v>42330.805960000005</v>
      </c>
      <c r="C53" s="635">
        <v>42422.601790000001</v>
      </c>
      <c r="D53" s="635">
        <v>6209.7689399999999</v>
      </c>
      <c r="E53" s="635">
        <v>28.64499</v>
      </c>
      <c r="F53" s="635">
        <v>3010.654</v>
      </c>
      <c r="G53" s="635">
        <v>0</v>
      </c>
      <c r="H53" s="638">
        <v>9249.0433200000007</v>
      </c>
      <c r="I53" s="638">
        <v>1610.5142000000001</v>
      </c>
      <c r="J53" s="638">
        <v>416.28004999999996</v>
      </c>
      <c r="K53" s="638">
        <v>25.234999999999999</v>
      </c>
      <c r="L53" s="638">
        <f>SUM(H53:K53)</f>
        <v>11301.07257</v>
      </c>
      <c r="M53" s="634">
        <f t="shared" si="12"/>
        <v>-0.73302959124664868</v>
      </c>
    </row>
    <row r="54" spans="1:16" x14ac:dyDescent="0.2">
      <c r="A54" s="62" t="s">
        <v>442</v>
      </c>
      <c r="B54" s="54">
        <f>B53/B63</f>
        <v>4.6505694072753196E-3</v>
      </c>
      <c r="C54" s="54">
        <f>C53/C63</f>
        <v>3.3793965555379934E-3</v>
      </c>
      <c r="D54" s="54">
        <v>1.7765315876563581E-3</v>
      </c>
      <c r="E54" s="54">
        <v>1.7741635349857898E-5</v>
      </c>
      <c r="F54" s="54">
        <v>1.831322518181097E-3</v>
      </c>
      <c r="G54" s="54">
        <v>0</v>
      </c>
      <c r="H54" s="54">
        <v>1.1372032488731526E-3</v>
      </c>
      <c r="I54" s="54">
        <f t="shared" ref="I54:L54" si="34">I53/I63</f>
        <v>9.2885554741426281E-4</v>
      </c>
      <c r="J54" s="54">
        <f t="shared" si="34"/>
        <v>2.752106619385751E-4</v>
      </c>
      <c r="K54" s="54">
        <f t="shared" si="34"/>
        <v>1.7267139601352138E-5</v>
      </c>
      <c r="L54" s="54">
        <f t="shared" si="34"/>
        <v>8.8007375729599793E-4</v>
      </c>
      <c r="M54" s="633"/>
    </row>
    <row r="55" spans="1:16" x14ac:dyDescent="0.2">
      <c r="A55" s="62" t="s">
        <v>460</v>
      </c>
      <c r="B55" s="635">
        <v>94563.09302</v>
      </c>
      <c r="C55" s="635">
        <v>114787.26023000001</v>
      </c>
      <c r="D55" s="635">
        <v>14608.235519999998</v>
      </c>
      <c r="E55" s="635">
        <v>3882.49559</v>
      </c>
      <c r="F55" s="635">
        <v>4514.9028799999996</v>
      </c>
      <c r="G55" s="635">
        <v>4746.0278199999993</v>
      </c>
      <c r="H55" s="638">
        <v>27751.664709999997</v>
      </c>
      <c r="I55" s="638">
        <v>4782.2153600000001</v>
      </c>
      <c r="J55" s="638">
        <v>3827.0303500000005</v>
      </c>
      <c r="K55" s="638">
        <v>2991.0753999999997</v>
      </c>
      <c r="L55" s="638">
        <f>SUM(H55:K55)</f>
        <v>39351.985820000002</v>
      </c>
      <c r="M55" s="634">
        <f t="shared" si="12"/>
        <v>-0.58385470945121165</v>
      </c>
    </row>
    <row r="56" spans="1:16" x14ac:dyDescent="0.2">
      <c r="A56" s="62" t="s">
        <v>442</v>
      </c>
      <c r="B56" s="54">
        <f t="shared" ref="B56:C56" si="35">B55/B63</f>
        <v>1.0388940571358361E-2</v>
      </c>
      <c r="C56" s="54">
        <f t="shared" si="35"/>
        <v>9.1439858818924483E-3</v>
      </c>
      <c r="D56" s="54">
        <v>4.1792202080233277E-3</v>
      </c>
      <c r="E56" s="54">
        <v>2.4046725450143774E-3</v>
      </c>
      <c r="F56" s="54">
        <v>2.7463279777565561E-3</v>
      </c>
      <c r="G56" s="54">
        <v>3.4412390846970528E-3</v>
      </c>
      <c r="H56" s="54">
        <v>3.4121673104943796E-3</v>
      </c>
      <c r="I56" s="54">
        <f t="shared" ref="I56:L56" si="36">I55/I63</f>
        <v>2.7581174174469841E-3</v>
      </c>
      <c r="J56" s="54">
        <f t="shared" si="36"/>
        <v>2.5301225842615251E-3</v>
      </c>
      <c r="K56" s="54">
        <f t="shared" si="36"/>
        <v>2.0466541109558228E-3</v>
      </c>
      <c r="L56" s="54">
        <f t="shared" si="36"/>
        <v>3.0645454051505339E-3</v>
      </c>
      <c r="M56" s="633"/>
    </row>
    <row r="57" spans="1:16" x14ac:dyDescent="0.2">
      <c r="A57" s="62" t="s">
        <v>657</v>
      </c>
      <c r="B57" s="635">
        <v>0</v>
      </c>
      <c r="C57" s="635">
        <v>0</v>
      </c>
      <c r="D57" s="635">
        <v>0</v>
      </c>
      <c r="E57" s="635">
        <v>0</v>
      </c>
      <c r="F57" s="635">
        <v>0</v>
      </c>
      <c r="G57" s="635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4">
        <v>0</v>
      </c>
    </row>
    <row r="58" spans="1:16" x14ac:dyDescent="0.2">
      <c r="A58" s="62" t="s">
        <v>442</v>
      </c>
      <c r="B58" s="54">
        <f t="shared" ref="B58:C58" si="37">B57/B63</f>
        <v>0</v>
      </c>
      <c r="C58" s="54">
        <f t="shared" si="37"/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f t="shared" ref="I58:L58" si="38">I57/I63</f>
        <v>0</v>
      </c>
      <c r="J58" s="54">
        <f t="shared" si="38"/>
        <v>0</v>
      </c>
      <c r="K58" s="54">
        <f t="shared" si="38"/>
        <v>0</v>
      </c>
      <c r="L58" s="54">
        <f t="shared" si="38"/>
        <v>0</v>
      </c>
      <c r="M58" s="633"/>
    </row>
    <row r="59" spans="1:16" x14ac:dyDescent="0.2">
      <c r="A59" s="62" t="s">
        <v>658</v>
      </c>
      <c r="B59" s="635">
        <v>132.58588</v>
      </c>
      <c r="C59" s="635">
        <v>3773.2564299999999</v>
      </c>
      <c r="D59" s="635">
        <v>14629.01</v>
      </c>
      <c r="E59" s="638">
        <v>0</v>
      </c>
      <c r="F59" s="638">
        <v>0</v>
      </c>
      <c r="G59" s="638">
        <v>0</v>
      </c>
      <c r="H59" s="638">
        <v>14629.005509999999</v>
      </c>
      <c r="I59" s="638">
        <v>0</v>
      </c>
      <c r="J59" s="638">
        <v>0</v>
      </c>
      <c r="K59" s="638">
        <v>0</v>
      </c>
      <c r="L59" s="638">
        <f>SUM(H59:K59)</f>
        <v>14629.005509999999</v>
      </c>
      <c r="M59" s="634">
        <f t="shared" si="12"/>
        <v>109.3360743240532</v>
      </c>
    </row>
    <row r="60" spans="1:16" x14ac:dyDescent="0.2">
      <c r="A60" s="62" t="s">
        <v>442</v>
      </c>
      <c r="B60" s="54">
        <f t="shared" ref="B60:C60" si="39">B59/B63</f>
        <v>1.4566220117503207E-5</v>
      </c>
      <c r="C60" s="54">
        <f t="shared" si="39"/>
        <v>3.0057868317047383E-4</v>
      </c>
      <c r="D60" s="54">
        <v>4.1851635080548972E-3</v>
      </c>
      <c r="E60" s="54">
        <v>0</v>
      </c>
      <c r="F60" s="54">
        <v>0</v>
      </c>
      <c r="G60" s="54">
        <v>0</v>
      </c>
      <c r="H60" s="54">
        <v>1.798689012276704E-3</v>
      </c>
      <c r="I60" s="54">
        <f t="shared" ref="I60:L60" si="40">I59/I63</f>
        <v>0</v>
      </c>
      <c r="J60" s="54">
        <f t="shared" si="40"/>
        <v>0</v>
      </c>
      <c r="K60" s="54">
        <f t="shared" si="40"/>
        <v>0</v>
      </c>
      <c r="L60" s="54">
        <f t="shared" si="40"/>
        <v>1.1392373391943943E-3</v>
      </c>
      <c r="M60" s="633"/>
    </row>
    <row r="61" spans="1:16" x14ac:dyDescent="0.2">
      <c r="A61" s="62" t="s">
        <v>986</v>
      </c>
      <c r="B61" s="635">
        <v>292408.37352999998</v>
      </c>
      <c r="C61" s="635">
        <v>498137.53352</v>
      </c>
      <c r="D61" s="635">
        <v>228279.64549</v>
      </c>
      <c r="E61" s="635">
        <v>75177.284180000002</v>
      </c>
      <c r="F61" s="635">
        <v>14745.039629999999</v>
      </c>
      <c r="G61" s="635">
        <v>18924.781340000001</v>
      </c>
      <c r="H61" s="638">
        <v>337126.73495000001</v>
      </c>
      <c r="I61" s="638">
        <v>18922.088189999999</v>
      </c>
      <c r="J61" s="638">
        <v>32307.600590000002</v>
      </c>
      <c r="K61" s="638">
        <v>11700.618490000001</v>
      </c>
      <c r="L61" s="638">
        <f>SUM(H61:K61)</f>
        <v>400057.04222</v>
      </c>
      <c r="M61" s="634">
        <f t="shared" si="12"/>
        <v>0.36814495901895122</v>
      </c>
      <c r="N61" s="27"/>
    </row>
    <row r="62" spans="1:16" x14ac:dyDescent="0.2">
      <c r="A62" s="62" t="s">
        <v>442</v>
      </c>
      <c r="B62" s="54">
        <f t="shared" ref="B62:C62" si="41">B61/B63</f>
        <v>3.2124723485178648E-2</v>
      </c>
      <c r="C62" s="54">
        <f t="shared" si="41"/>
        <v>3.9681777965784676E-2</v>
      </c>
      <c r="D62" s="54">
        <v>6.5307744128717982E-2</v>
      </c>
      <c r="E62" s="54">
        <v>4.6561997840257614E-2</v>
      </c>
      <c r="F62" s="54">
        <v>8.9691220266067337E-3</v>
      </c>
      <c r="G62" s="54">
        <v>1.3721937520491289E-2</v>
      </c>
      <c r="H62" s="54">
        <v>4.1450948493031617E-2</v>
      </c>
      <c r="I62" s="54">
        <f t="shared" ref="I62:L62" si="42">I61/I63</f>
        <v>1.0913214291400476E-2</v>
      </c>
      <c r="J62" s="54">
        <f t="shared" si="42"/>
        <v>2.1359169491838487E-2</v>
      </c>
      <c r="K62" s="54">
        <f t="shared" si="42"/>
        <v>8.0061903264906711E-3</v>
      </c>
      <c r="L62" s="54">
        <f t="shared" si="42"/>
        <v>3.1154538836775127E-2</v>
      </c>
      <c r="M62" s="633"/>
    </row>
    <row r="63" spans="1:16" x14ac:dyDescent="0.2">
      <c r="A63" s="53" t="s">
        <v>566</v>
      </c>
      <c r="B63" s="639">
        <f>B25+B27+B29+B31+B33+B35+B37+B39+B41+B43+B45+B47+B49+B51+B53+B55+B57+B59+B61</f>
        <v>9102284.5275200009</v>
      </c>
      <c r="C63" s="639">
        <f>C25+C27+C29+C31+C33+C35+C37+C39+C41+C43+C45+C47+C49+C51+C53+C55+C57+C59+C61</f>
        <v>12553306.808719998</v>
      </c>
      <c r="D63" s="639">
        <v>3495445.2727700002</v>
      </c>
      <c r="E63" s="639">
        <v>1614563.1129900003</v>
      </c>
      <c r="F63" s="639">
        <v>1643978.0377899993</v>
      </c>
      <c r="G63" s="639">
        <v>1379162.4769999997</v>
      </c>
      <c r="H63" s="639">
        <v>8133148.8712899992</v>
      </c>
      <c r="I63" s="639">
        <f t="shared" ref="I63:K63" si="43">I25+I27+I29+I31+I33+I35+I37+I39+I41+I43+I45+I47+I49+I51+I53+I55+I57+I59+I61</f>
        <v>1733869.3884999994</v>
      </c>
      <c r="J63" s="639">
        <f t="shared" si="43"/>
        <v>1512586.9291100011</v>
      </c>
      <c r="K63" s="639">
        <f t="shared" si="43"/>
        <v>1461446.4574099998</v>
      </c>
      <c r="L63" s="639">
        <f>L25+L27+L29+L31+L33+L35+L37+L39+L41+L43+L45+L47+L49+L51+L53+L55+L57+L59+L61</f>
        <v>12841051.646309998</v>
      </c>
      <c r="M63" s="634">
        <f t="shared" si="12"/>
        <v>0.41075041188683403</v>
      </c>
    </row>
    <row r="64" spans="1:16" x14ac:dyDescent="0.2">
      <c r="A64" s="53" t="s">
        <v>442</v>
      </c>
      <c r="B64" s="56">
        <v>1</v>
      </c>
      <c r="C64" s="56">
        <f>C26+C28+C30+C32+C34+C36+C38+C40+C42+C44+C46+C48+C50+C52+C54+C56+C58+C60+C62</f>
        <v>1.0000000000000002</v>
      </c>
      <c r="D64" s="56">
        <v>1</v>
      </c>
      <c r="E64" s="56">
        <v>1.0000000000000002</v>
      </c>
      <c r="F64" s="56">
        <v>0.99999999999999989</v>
      </c>
      <c r="G64" s="56">
        <v>1</v>
      </c>
      <c r="H64" s="56">
        <v>1</v>
      </c>
      <c r="I64" s="56">
        <f t="shared" ref="I64:L64" si="44">I26+I28+I30+I32+I34+I36+I38+I40+I42+I44+I46+I48+I50+I52+I54+I56+I58+I60+I62</f>
        <v>1</v>
      </c>
      <c r="J64" s="56">
        <f t="shared" si="44"/>
        <v>1.0000000000000002</v>
      </c>
      <c r="K64" s="56">
        <f t="shared" si="44"/>
        <v>1</v>
      </c>
      <c r="L64" s="56">
        <f t="shared" si="44"/>
        <v>1.0000000000000002</v>
      </c>
      <c r="M64" s="482"/>
    </row>
    <row r="65" spans="1:14" ht="2.25" customHeight="1" x14ac:dyDescent="0.2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602" t="e">
        <f t="shared" si="12"/>
        <v>#DIV/0!</v>
      </c>
      <c r="N65" s="27"/>
    </row>
    <row r="66" spans="1:14" x14ac:dyDescent="0.2">
      <c r="A66" s="20" t="s">
        <v>1048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482"/>
    </row>
    <row r="67" spans="1:14" x14ac:dyDescent="0.2">
      <c r="A67" s="62" t="s">
        <v>1049</v>
      </c>
      <c r="B67" s="27">
        <f>B63-B13</f>
        <v>-0.44118999876081944</v>
      </c>
      <c r="C67" s="27">
        <f t="shared" ref="C67:L67" ca="1" si="45">C63-C13</f>
        <v>-0.44118999876081944</v>
      </c>
      <c r="D67" s="27">
        <f t="shared" ca="1" si="45"/>
        <v>-0.44118999876081944</v>
      </c>
      <c r="E67" s="27">
        <f t="shared" si="45"/>
        <v>0</v>
      </c>
      <c r="F67" s="27">
        <f t="shared" si="45"/>
        <v>0</v>
      </c>
      <c r="G67" s="27">
        <f t="shared" si="45"/>
        <v>0</v>
      </c>
      <c r="H67" s="27">
        <f t="shared" si="45"/>
        <v>0</v>
      </c>
      <c r="I67" s="27">
        <f t="shared" si="45"/>
        <v>0</v>
      </c>
      <c r="J67" s="27">
        <f t="shared" si="45"/>
        <v>0</v>
      </c>
      <c r="K67" s="27">
        <f t="shared" si="45"/>
        <v>0</v>
      </c>
      <c r="L67" s="27">
        <f t="shared" si="45"/>
        <v>0</v>
      </c>
      <c r="M67" s="482"/>
      <c r="N67" s="27"/>
    </row>
    <row r="68" spans="1:14" x14ac:dyDescent="0.2">
      <c r="A68" s="53"/>
      <c r="B68" s="534"/>
      <c r="C68" s="534"/>
      <c r="D68" s="534"/>
      <c r="E68" s="534"/>
      <c r="F68" s="534"/>
      <c r="G68" s="534"/>
      <c r="H68" s="534"/>
      <c r="I68" s="534">
        <f>E63-E13</f>
        <v>0</v>
      </c>
      <c r="J68" s="534">
        <f>F63-F13</f>
        <v>0</v>
      </c>
      <c r="K68" s="534"/>
      <c r="L68" s="534"/>
      <c r="M68" s="534"/>
    </row>
    <row r="69" spans="1:14" x14ac:dyDescent="0.2">
      <c r="A69" s="5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54"/>
      <c r="N69" s="27"/>
    </row>
    <row r="70" spans="1:14" x14ac:dyDescent="0.2">
      <c r="A70" s="53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60"/>
    </row>
    <row r="71" spans="1:14" x14ac:dyDescent="0.2">
      <c r="A71" s="53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60"/>
      <c r="N71" s="22"/>
    </row>
    <row r="72" spans="1:14" x14ac:dyDescent="0.2">
      <c r="A72" s="57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4"/>
      <c r="N72" s="22"/>
    </row>
    <row r="73" spans="1:14" ht="15" customHeight="1" x14ac:dyDescent="0.2">
      <c r="A73" s="57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2"/>
      <c r="N73" s="22"/>
    </row>
    <row r="74" spans="1:14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23"/>
      <c r="N74" s="22"/>
    </row>
    <row r="75" spans="1:14" x14ac:dyDescent="0.2">
      <c r="A75" s="12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25"/>
      <c r="N75" s="22"/>
    </row>
  </sheetData>
  <mergeCells count="14">
    <mergeCell ref="A19:M19"/>
    <mergeCell ref="A20:M20"/>
    <mergeCell ref="A21:M21"/>
    <mergeCell ref="E23:G23"/>
    <mergeCell ref="I23:K23"/>
    <mergeCell ref="M23:M24"/>
    <mergeCell ref="B23:D23"/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  <pageSetup orientation="portrait" r:id="rId1"/>
  <ignoredErrors>
    <ignoredError sqref="L7 L12:L13 L25 L62:L63" formulaRange="1"/>
    <ignoredError sqref="L11 L9 L26:L61" formula="1" formulaRange="1"/>
    <ignoredError sqref="L8 L1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M25"/>
  <sheetViews>
    <sheetView showGridLines="0" workbookViewId="0">
      <selection activeCell="C24" sqref="C24"/>
    </sheetView>
  </sheetViews>
  <sheetFormatPr baseColWidth="10" defaultColWidth="13.7109375" defaultRowHeight="12.75" x14ac:dyDescent="0.2"/>
  <cols>
    <col min="1" max="1" width="40.7109375" customWidth="1"/>
    <col min="12" max="12" width="11.85546875" bestFit="1" customWidth="1"/>
  </cols>
  <sheetData>
    <row r="1" spans="1:13" ht="30" customHeight="1" x14ac:dyDescent="0.25">
      <c r="A1" s="1665" t="s">
        <v>1003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</row>
    <row r="2" spans="1:13" ht="15.75" x14ac:dyDescent="0.25">
      <c r="A2" s="1634" t="s">
        <v>1810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</row>
    <row r="3" spans="1:13" ht="15" x14ac:dyDescent="0.2">
      <c r="A3" s="1676" t="s">
        <v>437</v>
      </c>
      <c r="B3" s="1676"/>
      <c r="C3" s="1676"/>
      <c r="D3" s="1676"/>
      <c r="E3" s="1676"/>
      <c r="F3" s="1676"/>
      <c r="G3" s="1676"/>
      <c r="H3" s="1676"/>
      <c r="I3" s="1676"/>
      <c r="J3" s="1676"/>
      <c r="K3" s="1676"/>
      <c r="L3" s="1676"/>
      <c r="M3" s="1676"/>
    </row>
    <row r="4" spans="1:13" ht="3.75" customHeight="1" x14ac:dyDescent="0.2">
      <c r="A4" s="22"/>
    </row>
    <row r="5" spans="1:13" x14ac:dyDescent="0.2">
      <c r="A5" s="63"/>
      <c r="B5" s="1674" t="s">
        <v>439</v>
      </c>
      <c r="C5" s="1674"/>
      <c r="D5" s="227" t="s">
        <v>439</v>
      </c>
      <c r="E5" s="1674" t="s">
        <v>987</v>
      </c>
      <c r="F5" s="1674"/>
      <c r="G5" s="1674"/>
      <c r="H5" s="205" t="s">
        <v>439</v>
      </c>
      <c r="I5" s="1674" t="s">
        <v>987</v>
      </c>
      <c r="J5" s="1674"/>
      <c r="K5" s="1674"/>
      <c r="L5" s="215" t="s">
        <v>439</v>
      </c>
      <c r="M5" s="1678" t="s">
        <v>440</v>
      </c>
    </row>
    <row r="6" spans="1:13" x14ac:dyDescent="0.2">
      <c r="A6" s="63"/>
      <c r="B6" s="170">
        <v>43008</v>
      </c>
      <c r="C6" s="170">
        <v>43073</v>
      </c>
      <c r="D6" s="170">
        <v>43190</v>
      </c>
      <c r="E6" s="170">
        <v>43191</v>
      </c>
      <c r="F6" s="170">
        <v>43222</v>
      </c>
      <c r="G6" s="170">
        <v>43254</v>
      </c>
      <c r="H6" s="170">
        <v>43254</v>
      </c>
      <c r="I6" s="170">
        <v>43282</v>
      </c>
      <c r="J6" s="170">
        <v>43314</v>
      </c>
      <c r="K6" s="170">
        <v>43346</v>
      </c>
      <c r="L6" s="170">
        <v>43346</v>
      </c>
      <c r="M6" s="1678"/>
    </row>
    <row r="7" spans="1:13" x14ac:dyDescent="0.2">
      <c r="A7" s="51" t="s">
        <v>450</v>
      </c>
      <c r="B7" s="484">
        <v>446.84</v>
      </c>
      <c r="C7" s="484">
        <v>11964.36</v>
      </c>
      <c r="D7" s="484">
        <v>24361.56</v>
      </c>
      <c r="E7" s="536">
        <v>0</v>
      </c>
      <c r="F7" s="536">
        <v>0</v>
      </c>
      <c r="G7" s="536">
        <v>0</v>
      </c>
      <c r="H7" s="537">
        <v>24361.559759999996</v>
      </c>
      <c r="I7" s="537">
        <v>0</v>
      </c>
      <c r="J7" s="537">
        <v>9552.8425700000007</v>
      </c>
      <c r="K7" s="537">
        <v>0</v>
      </c>
      <c r="L7" s="537">
        <f>SUM(H7:K7)</f>
        <v>33914.402329999997</v>
      </c>
      <c r="M7" s="60">
        <f>(L7-B7)/B7</f>
        <v>74.898313333631734</v>
      </c>
    </row>
    <row r="8" spans="1:13" x14ac:dyDescent="0.2">
      <c r="A8" s="62" t="s">
        <v>442</v>
      </c>
      <c r="B8" s="54">
        <v>5.083378140718609E-4</v>
      </c>
      <c r="C8" s="54">
        <v>9.9039344778589535E-3</v>
      </c>
      <c r="D8" s="54">
        <v>6.4413742273986468E-2</v>
      </c>
      <c r="E8" s="54">
        <v>0</v>
      </c>
      <c r="F8" s="54">
        <v>0</v>
      </c>
      <c r="G8" s="54">
        <v>0</v>
      </c>
      <c r="H8" s="54">
        <v>2.6680480267493339E-2</v>
      </c>
      <c r="I8" s="54">
        <f t="shared" ref="I8:K8" si="0">I7/I15</f>
        <v>0</v>
      </c>
      <c r="J8" s="54">
        <f t="shared" si="0"/>
        <v>5.6904343532730217E-2</v>
      </c>
      <c r="K8" s="54">
        <f t="shared" si="0"/>
        <v>0</v>
      </c>
      <c r="L8" s="54">
        <f>L7/L15</f>
        <v>2.6693819472660755E-2</v>
      </c>
      <c r="M8" s="60"/>
    </row>
    <row r="9" spans="1:13" x14ac:dyDescent="0.2">
      <c r="A9" s="51" t="s">
        <v>456</v>
      </c>
      <c r="B9" s="485">
        <v>874260.3</v>
      </c>
      <c r="C9" s="485">
        <v>1188138.0900000001</v>
      </c>
      <c r="D9" s="485">
        <v>336968.94837999996</v>
      </c>
      <c r="E9" s="537">
        <v>190802.97656000001</v>
      </c>
      <c r="F9" s="537">
        <v>186453.97578999997</v>
      </c>
      <c r="G9" s="537">
        <v>157405.54751</v>
      </c>
      <c r="H9" s="537">
        <v>871631.44102999999</v>
      </c>
      <c r="I9" s="537">
        <v>144127.30762000001</v>
      </c>
      <c r="J9" s="537">
        <v>149256.46825000001</v>
      </c>
      <c r="K9" s="537">
        <v>45408.163200000003</v>
      </c>
      <c r="L9" s="537">
        <f>SUM(H9:K9)</f>
        <v>1210423.3801</v>
      </c>
      <c r="M9" s="60">
        <f t="shared" ref="M9:M15" si="1">(L9-B9)/B9</f>
        <v>0.38451143223591405</v>
      </c>
    </row>
    <row r="10" spans="1:13" x14ac:dyDescent="0.2">
      <c r="A10" s="62" t="s">
        <v>442</v>
      </c>
      <c r="B10" s="54">
        <v>0.99458322851984915</v>
      </c>
      <c r="C10" s="54">
        <v>0.98352455074976708</v>
      </c>
      <c r="D10" s="54">
        <v>0.89097048773910892</v>
      </c>
      <c r="E10" s="54">
        <v>0.99885550157966085</v>
      </c>
      <c r="F10" s="54">
        <v>1</v>
      </c>
      <c r="G10" s="54">
        <v>1</v>
      </c>
      <c r="H10" s="54">
        <v>0.95460002118221121</v>
      </c>
      <c r="I10" s="54">
        <f t="shared" ref="I10:L10" si="2">I9/I15</f>
        <v>1</v>
      </c>
      <c r="J10" s="54">
        <f t="shared" si="2"/>
        <v>0.88909047558815157</v>
      </c>
      <c r="K10" s="54">
        <f t="shared" si="2"/>
        <v>1</v>
      </c>
      <c r="L10" s="54">
        <f t="shared" si="2"/>
        <v>0.95271686876509465</v>
      </c>
      <c r="M10" s="60"/>
    </row>
    <row r="11" spans="1:13" x14ac:dyDescent="0.2">
      <c r="A11" s="51" t="s">
        <v>658</v>
      </c>
      <c r="B11" s="486">
        <v>0</v>
      </c>
      <c r="C11" s="486">
        <v>0</v>
      </c>
      <c r="D11" s="486">
        <v>15814.81</v>
      </c>
      <c r="E11" s="538">
        <v>218.62391999999997</v>
      </c>
      <c r="F11" s="538">
        <v>0</v>
      </c>
      <c r="G11" s="538">
        <v>0</v>
      </c>
      <c r="H11" s="537">
        <v>16033.44009</v>
      </c>
      <c r="I11" s="537">
        <v>0</v>
      </c>
      <c r="J11" s="537">
        <v>0</v>
      </c>
      <c r="K11" s="537">
        <v>0</v>
      </c>
      <c r="L11" s="537">
        <f>SUM(H11:K11)</f>
        <v>16033.44009</v>
      </c>
      <c r="M11" s="60">
        <v>0</v>
      </c>
    </row>
    <row r="12" spans="1:13" x14ac:dyDescent="0.2">
      <c r="A12" s="62" t="s">
        <v>442</v>
      </c>
      <c r="B12" s="54">
        <v>0</v>
      </c>
      <c r="C12" s="54">
        <v>0</v>
      </c>
      <c r="D12" s="54">
        <v>4.1815511627829413E-2</v>
      </c>
      <c r="E12" s="54">
        <v>1.1444984203390649E-3</v>
      </c>
      <c r="F12" s="54">
        <v>0</v>
      </c>
      <c r="G12" s="54">
        <v>0</v>
      </c>
      <c r="H12" s="54">
        <v>1.7559626155122743E-2</v>
      </c>
      <c r="I12" s="54">
        <f t="shared" ref="I12:L12" si="3">I11/I15</f>
        <v>0</v>
      </c>
      <c r="J12" s="54">
        <f t="shared" si="3"/>
        <v>0</v>
      </c>
      <c r="K12" s="54">
        <f t="shared" si="3"/>
        <v>0</v>
      </c>
      <c r="L12" s="54">
        <f t="shared" si="3"/>
        <v>1.2619823021607164E-2</v>
      </c>
      <c r="M12" s="60"/>
    </row>
    <row r="13" spans="1:13" ht="22.5" x14ac:dyDescent="0.2">
      <c r="A13" s="51" t="s">
        <v>986</v>
      </c>
      <c r="B13" s="487">
        <v>4314.62</v>
      </c>
      <c r="C13" s="487">
        <v>7938.66</v>
      </c>
      <c r="D13" s="487">
        <v>1059.07</v>
      </c>
      <c r="E13" s="487">
        <v>0</v>
      </c>
      <c r="F13" s="487">
        <v>0</v>
      </c>
      <c r="G13" s="487">
        <v>0</v>
      </c>
      <c r="H13" s="487">
        <v>1059.06267</v>
      </c>
      <c r="I13" s="487">
        <v>0</v>
      </c>
      <c r="J13" s="487">
        <v>9066.1443199999994</v>
      </c>
      <c r="K13" s="487">
        <v>0</v>
      </c>
      <c r="L13" s="487">
        <f>SUM(H13:K13)</f>
        <v>10125.206989999999</v>
      </c>
      <c r="M13" s="60">
        <f t="shared" si="1"/>
        <v>1.3467204504684072</v>
      </c>
    </row>
    <row r="14" spans="1:13" x14ac:dyDescent="0.2">
      <c r="A14" s="62" t="s">
        <v>442</v>
      </c>
      <c r="B14" s="54">
        <v>4.908433666078983E-3</v>
      </c>
      <c r="C14" s="54">
        <v>6.5715147723739292E-3</v>
      </c>
      <c r="D14" s="54">
        <v>2.8002583590751515E-3</v>
      </c>
      <c r="E14" s="54">
        <v>0</v>
      </c>
      <c r="F14" s="54">
        <v>0</v>
      </c>
      <c r="G14" s="54">
        <v>0</v>
      </c>
      <c r="H14" s="54">
        <v>1.1598723951726897E-3</v>
      </c>
      <c r="I14" s="54">
        <f t="shared" ref="I14:L14" si="4">I13/I15</f>
        <v>0</v>
      </c>
      <c r="J14" s="54">
        <f t="shared" si="4"/>
        <v>5.4005180879118236E-2</v>
      </c>
      <c r="K14" s="54">
        <f t="shared" si="4"/>
        <v>0</v>
      </c>
      <c r="L14" s="54">
        <f t="shared" si="4"/>
        <v>7.9694887406374284E-3</v>
      </c>
      <c r="M14" s="60"/>
    </row>
    <row r="15" spans="1:13" x14ac:dyDescent="0.2">
      <c r="A15" s="53" t="s">
        <v>443</v>
      </c>
      <c r="B15" s="55">
        <v>879021.76</v>
      </c>
      <c r="C15" s="55">
        <v>1208041.1100000001</v>
      </c>
      <c r="D15" s="55">
        <v>378204.38837999996</v>
      </c>
      <c r="E15" s="55">
        <v>191021.60048000002</v>
      </c>
      <c r="F15" s="55">
        <v>186453.97578999997</v>
      </c>
      <c r="G15" s="55">
        <v>157405.54751</v>
      </c>
      <c r="H15" s="55">
        <v>913085.50355000002</v>
      </c>
      <c r="I15" s="55">
        <f t="shared" ref="I15:K15" si="5">I7+I9+I11+I13</f>
        <v>144127.30762000001</v>
      </c>
      <c r="J15" s="55">
        <f t="shared" si="5"/>
        <v>167875.45514000001</v>
      </c>
      <c r="K15" s="55">
        <f t="shared" si="5"/>
        <v>45408.163200000003</v>
      </c>
      <c r="L15" s="55">
        <f>L7+L9+L11+L13</f>
        <v>1270496.4295099999</v>
      </c>
      <c r="M15" s="60">
        <f t="shared" si="1"/>
        <v>0.44535264918811557</v>
      </c>
    </row>
    <row r="16" spans="1:13" x14ac:dyDescent="0.2">
      <c r="A16" s="53" t="s">
        <v>442</v>
      </c>
      <c r="B16" s="56">
        <v>1</v>
      </c>
      <c r="C16" s="56">
        <v>1</v>
      </c>
      <c r="D16" s="56">
        <v>0.99999999999999989</v>
      </c>
      <c r="E16" s="56">
        <v>0.99999999999999989</v>
      </c>
      <c r="F16" s="56">
        <v>1</v>
      </c>
      <c r="G16" s="56">
        <v>1</v>
      </c>
      <c r="H16" s="56">
        <v>1</v>
      </c>
      <c r="I16" s="56">
        <f t="shared" ref="I16:L16" si="6">I8+I10+I12+I14</f>
        <v>1</v>
      </c>
      <c r="J16" s="56">
        <f t="shared" si="6"/>
        <v>1</v>
      </c>
      <c r="K16" s="56">
        <f t="shared" si="6"/>
        <v>1</v>
      </c>
      <c r="L16" s="56">
        <f t="shared" si="6"/>
        <v>1</v>
      </c>
      <c r="M16" s="59"/>
    </row>
    <row r="17" spans="1:13" ht="2.25" customHeight="1" x14ac:dyDescent="0.2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x14ac:dyDescent="0.2">
      <c r="A18" s="20" t="s">
        <v>1048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9"/>
    </row>
    <row r="19" spans="1:13" x14ac:dyDescent="0.2">
      <c r="A19" s="62" t="s">
        <v>1049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x14ac:dyDescent="0.2">
      <c r="A20" s="53"/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539"/>
    </row>
    <row r="21" spans="1:13" x14ac:dyDescent="0.2">
      <c r="A21" s="17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9"/>
    </row>
    <row r="23" spans="1:13" x14ac:dyDescent="0.2">
      <c r="A23" s="17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3" x14ac:dyDescent="0.2">
      <c r="A24" s="5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60"/>
    </row>
    <row r="25" spans="1:13" x14ac:dyDescent="0.2">
      <c r="A25" s="120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</sheetData>
  <mergeCells count="7">
    <mergeCell ref="A1:M1"/>
    <mergeCell ref="A2:M2"/>
    <mergeCell ref="A3:M3"/>
    <mergeCell ref="E5:G5"/>
    <mergeCell ref="I5:K5"/>
    <mergeCell ref="M5:M6"/>
    <mergeCell ref="B5:C5"/>
  </mergeCells>
  <pageMargins left="0.7" right="0.7" top="0.75" bottom="0.75" header="0.3" footer="0.3"/>
  <ignoredErrors>
    <ignoredError sqref="L9 L14 L7:L8" formulaRange="1"/>
    <ignoredError sqref="L10:L13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 tint="-0.14999847407452621"/>
  </sheetPr>
  <dimension ref="A1:L104"/>
  <sheetViews>
    <sheetView workbookViewId="0">
      <selection activeCell="M23" sqref="M23"/>
    </sheetView>
  </sheetViews>
  <sheetFormatPr baseColWidth="10" defaultRowHeight="15" x14ac:dyDescent="0.25"/>
  <cols>
    <col min="1" max="1" width="24.5703125" style="1216" customWidth="1"/>
    <col min="2" max="256" width="11.42578125" style="1216"/>
    <col min="257" max="257" width="24.5703125" style="1216" customWidth="1"/>
    <col min="258" max="512" width="11.42578125" style="1216"/>
    <col min="513" max="513" width="24.5703125" style="1216" customWidth="1"/>
    <col min="514" max="768" width="11.42578125" style="1216"/>
    <col min="769" max="769" width="24.5703125" style="1216" customWidth="1"/>
    <col min="770" max="1024" width="11.42578125" style="1216"/>
    <col min="1025" max="1025" width="24.5703125" style="1216" customWidth="1"/>
    <col min="1026" max="1280" width="11.42578125" style="1216"/>
    <col min="1281" max="1281" width="24.5703125" style="1216" customWidth="1"/>
    <col min="1282" max="1536" width="11.42578125" style="1216"/>
    <col min="1537" max="1537" width="24.5703125" style="1216" customWidth="1"/>
    <col min="1538" max="1792" width="11.42578125" style="1216"/>
    <col min="1793" max="1793" width="24.5703125" style="1216" customWidth="1"/>
    <col min="1794" max="2048" width="11.42578125" style="1216"/>
    <col min="2049" max="2049" width="24.5703125" style="1216" customWidth="1"/>
    <col min="2050" max="2304" width="11.42578125" style="1216"/>
    <col min="2305" max="2305" width="24.5703125" style="1216" customWidth="1"/>
    <col min="2306" max="2560" width="11.42578125" style="1216"/>
    <col min="2561" max="2561" width="24.5703125" style="1216" customWidth="1"/>
    <col min="2562" max="2816" width="11.42578125" style="1216"/>
    <col min="2817" max="2817" width="24.5703125" style="1216" customWidth="1"/>
    <col min="2818" max="3072" width="11.42578125" style="1216"/>
    <col min="3073" max="3073" width="24.5703125" style="1216" customWidth="1"/>
    <col min="3074" max="3328" width="11.42578125" style="1216"/>
    <col min="3329" max="3329" width="24.5703125" style="1216" customWidth="1"/>
    <col min="3330" max="3584" width="11.42578125" style="1216"/>
    <col min="3585" max="3585" width="24.5703125" style="1216" customWidth="1"/>
    <col min="3586" max="3840" width="11.42578125" style="1216"/>
    <col min="3841" max="3841" width="24.5703125" style="1216" customWidth="1"/>
    <col min="3842" max="4096" width="11.42578125" style="1216"/>
    <col min="4097" max="4097" width="24.5703125" style="1216" customWidth="1"/>
    <col min="4098" max="4352" width="11.42578125" style="1216"/>
    <col min="4353" max="4353" width="24.5703125" style="1216" customWidth="1"/>
    <col min="4354" max="4608" width="11.42578125" style="1216"/>
    <col min="4609" max="4609" width="24.5703125" style="1216" customWidth="1"/>
    <col min="4610" max="4864" width="11.42578125" style="1216"/>
    <col min="4865" max="4865" width="24.5703125" style="1216" customWidth="1"/>
    <col min="4866" max="5120" width="11.42578125" style="1216"/>
    <col min="5121" max="5121" width="24.5703125" style="1216" customWidth="1"/>
    <col min="5122" max="5376" width="11.42578125" style="1216"/>
    <col min="5377" max="5377" width="24.5703125" style="1216" customWidth="1"/>
    <col min="5378" max="5632" width="11.42578125" style="1216"/>
    <col min="5633" max="5633" width="24.5703125" style="1216" customWidth="1"/>
    <col min="5634" max="5888" width="11.42578125" style="1216"/>
    <col min="5889" max="5889" width="24.5703125" style="1216" customWidth="1"/>
    <col min="5890" max="6144" width="11.42578125" style="1216"/>
    <col min="6145" max="6145" width="24.5703125" style="1216" customWidth="1"/>
    <col min="6146" max="6400" width="11.42578125" style="1216"/>
    <col min="6401" max="6401" width="24.5703125" style="1216" customWidth="1"/>
    <col min="6402" max="6656" width="11.42578125" style="1216"/>
    <col min="6657" max="6657" width="24.5703125" style="1216" customWidth="1"/>
    <col min="6658" max="6912" width="11.42578125" style="1216"/>
    <col min="6913" max="6913" width="24.5703125" style="1216" customWidth="1"/>
    <col min="6914" max="7168" width="11.42578125" style="1216"/>
    <col min="7169" max="7169" width="24.5703125" style="1216" customWidth="1"/>
    <col min="7170" max="7424" width="11.42578125" style="1216"/>
    <col min="7425" max="7425" width="24.5703125" style="1216" customWidth="1"/>
    <col min="7426" max="7680" width="11.42578125" style="1216"/>
    <col min="7681" max="7681" width="24.5703125" style="1216" customWidth="1"/>
    <col min="7682" max="7936" width="11.42578125" style="1216"/>
    <col min="7937" max="7937" width="24.5703125" style="1216" customWidth="1"/>
    <col min="7938" max="8192" width="11.42578125" style="1216"/>
    <col min="8193" max="8193" width="24.5703125" style="1216" customWidth="1"/>
    <col min="8194" max="8448" width="11.42578125" style="1216"/>
    <col min="8449" max="8449" width="24.5703125" style="1216" customWidth="1"/>
    <col min="8450" max="8704" width="11.42578125" style="1216"/>
    <col min="8705" max="8705" width="24.5703125" style="1216" customWidth="1"/>
    <col min="8706" max="8960" width="11.42578125" style="1216"/>
    <col min="8961" max="8961" width="24.5703125" style="1216" customWidth="1"/>
    <col min="8962" max="9216" width="11.42578125" style="1216"/>
    <col min="9217" max="9217" width="24.5703125" style="1216" customWidth="1"/>
    <col min="9218" max="9472" width="11.42578125" style="1216"/>
    <col min="9473" max="9473" width="24.5703125" style="1216" customWidth="1"/>
    <col min="9474" max="9728" width="11.42578125" style="1216"/>
    <col min="9729" max="9729" width="24.5703125" style="1216" customWidth="1"/>
    <col min="9730" max="9984" width="11.42578125" style="1216"/>
    <col min="9985" max="9985" width="24.5703125" style="1216" customWidth="1"/>
    <col min="9986" max="10240" width="11.42578125" style="1216"/>
    <col min="10241" max="10241" width="24.5703125" style="1216" customWidth="1"/>
    <col min="10242" max="10496" width="11.42578125" style="1216"/>
    <col min="10497" max="10497" width="24.5703125" style="1216" customWidth="1"/>
    <col min="10498" max="10752" width="11.42578125" style="1216"/>
    <col min="10753" max="10753" width="24.5703125" style="1216" customWidth="1"/>
    <col min="10754" max="11008" width="11.42578125" style="1216"/>
    <col min="11009" max="11009" width="24.5703125" style="1216" customWidth="1"/>
    <col min="11010" max="11264" width="11.42578125" style="1216"/>
    <col min="11265" max="11265" width="24.5703125" style="1216" customWidth="1"/>
    <col min="11266" max="11520" width="11.42578125" style="1216"/>
    <col min="11521" max="11521" width="24.5703125" style="1216" customWidth="1"/>
    <col min="11522" max="11776" width="11.42578125" style="1216"/>
    <col min="11777" max="11777" width="24.5703125" style="1216" customWidth="1"/>
    <col min="11778" max="12032" width="11.42578125" style="1216"/>
    <col min="12033" max="12033" width="24.5703125" style="1216" customWidth="1"/>
    <col min="12034" max="12288" width="11.42578125" style="1216"/>
    <col min="12289" max="12289" width="24.5703125" style="1216" customWidth="1"/>
    <col min="12290" max="12544" width="11.42578125" style="1216"/>
    <col min="12545" max="12545" width="24.5703125" style="1216" customWidth="1"/>
    <col min="12546" max="12800" width="11.42578125" style="1216"/>
    <col min="12801" max="12801" width="24.5703125" style="1216" customWidth="1"/>
    <col min="12802" max="13056" width="11.42578125" style="1216"/>
    <col min="13057" max="13057" width="24.5703125" style="1216" customWidth="1"/>
    <col min="13058" max="13312" width="11.42578125" style="1216"/>
    <col min="13313" max="13313" width="24.5703125" style="1216" customWidth="1"/>
    <col min="13314" max="13568" width="11.42578125" style="1216"/>
    <col min="13569" max="13569" width="24.5703125" style="1216" customWidth="1"/>
    <col min="13570" max="13824" width="11.42578125" style="1216"/>
    <col min="13825" max="13825" width="24.5703125" style="1216" customWidth="1"/>
    <col min="13826" max="14080" width="11.42578125" style="1216"/>
    <col min="14081" max="14081" width="24.5703125" style="1216" customWidth="1"/>
    <col min="14082" max="14336" width="11.42578125" style="1216"/>
    <col min="14337" max="14337" width="24.5703125" style="1216" customWidth="1"/>
    <col min="14338" max="14592" width="11.42578125" style="1216"/>
    <col min="14593" max="14593" width="24.5703125" style="1216" customWidth="1"/>
    <col min="14594" max="14848" width="11.42578125" style="1216"/>
    <col min="14849" max="14849" width="24.5703125" style="1216" customWidth="1"/>
    <col min="14850" max="15104" width="11.42578125" style="1216"/>
    <col min="15105" max="15105" width="24.5703125" style="1216" customWidth="1"/>
    <col min="15106" max="15360" width="11.42578125" style="1216"/>
    <col min="15361" max="15361" width="24.5703125" style="1216" customWidth="1"/>
    <col min="15362" max="15616" width="11.42578125" style="1216"/>
    <col min="15617" max="15617" width="24.5703125" style="1216" customWidth="1"/>
    <col min="15618" max="15872" width="11.42578125" style="1216"/>
    <col min="15873" max="15873" width="24.5703125" style="1216" customWidth="1"/>
    <col min="15874" max="16128" width="11.42578125" style="1216"/>
    <col min="16129" max="16129" width="24.5703125" style="1216" customWidth="1"/>
    <col min="16130" max="16384" width="11.42578125" style="1216"/>
  </cols>
  <sheetData>
    <row r="1" spans="1:12" x14ac:dyDescent="0.25">
      <c r="A1" s="1682" t="s">
        <v>1293</v>
      </c>
      <c r="B1" s="1682"/>
      <c r="C1" s="1682"/>
      <c r="D1" s="1682"/>
      <c r="E1" s="1682"/>
      <c r="F1" s="1682"/>
      <c r="G1" s="1682"/>
      <c r="H1" s="1682"/>
      <c r="I1" s="1682"/>
      <c r="J1" s="1682"/>
      <c r="K1" s="1682"/>
      <c r="L1" s="1682"/>
    </row>
    <row r="2" spans="1:12" x14ac:dyDescent="0.25">
      <c r="A2" s="1682" t="s">
        <v>1294</v>
      </c>
      <c r="B2" s="1682"/>
      <c r="C2" s="1682"/>
      <c r="D2" s="1682"/>
      <c r="E2" s="1682"/>
      <c r="F2" s="1682"/>
      <c r="G2" s="1682"/>
      <c r="H2" s="1682"/>
      <c r="I2" s="1682"/>
      <c r="J2" s="1682"/>
      <c r="K2" s="1682"/>
      <c r="L2" s="1682"/>
    </row>
    <row r="3" spans="1:12" x14ac:dyDescent="0.25">
      <c r="A3" s="1679" t="s">
        <v>1812</v>
      </c>
      <c r="B3" s="1679"/>
      <c r="C3" s="1679"/>
      <c r="D3" s="1679"/>
      <c r="E3" s="1679"/>
      <c r="F3" s="1679"/>
      <c r="G3" s="1679"/>
      <c r="H3" s="1679"/>
      <c r="I3" s="1679"/>
      <c r="J3" s="1679"/>
      <c r="K3" s="1679"/>
      <c r="L3" s="1679"/>
    </row>
    <row r="4" spans="1:12" ht="2.25" customHeight="1" thickBot="1" x14ac:dyDescent="0.3">
      <c r="A4" s="1217"/>
      <c r="B4" s="1218"/>
      <c r="C4" s="1218"/>
      <c r="D4" s="1217"/>
      <c r="E4" s="1219"/>
      <c r="F4" s="1220"/>
      <c r="G4" s="1220"/>
      <c r="H4" s="1220"/>
      <c r="I4" s="1220"/>
      <c r="J4" s="1220"/>
      <c r="K4" s="1220"/>
      <c r="L4" s="1220"/>
    </row>
    <row r="5" spans="1:12" x14ac:dyDescent="0.25">
      <c r="A5" s="1221"/>
      <c r="B5" s="1221"/>
      <c r="C5" s="1221"/>
      <c r="D5" s="1683" t="s">
        <v>465</v>
      </c>
      <c r="E5" s="1683"/>
      <c r="F5" s="1683"/>
      <c r="G5" s="1683"/>
      <c r="H5" s="1683"/>
      <c r="I5" s="1683"/>
      <c r="J5" s="1683"/>
      <c r="K5" s="1683"/>
      <c r="L5" s="1683"/>
    </row>
    <row r="6" spans="1:12" x14ac:dyDescent="0.25">
      <c r="A6" s="1222" t="s">
        <v>466</v>
      </c>
      <c r="B6" s="1223" t="s">
        <v>467</v>
      </c>
      <c r="C6" s="1224" t="s">
        <v>180</v>
      </c>
      <c r="D6" s="1225" t="s">
        <v>468</v>
      </c>
      <c r="E6" s="1225" t="s">
        <v>469</v>
      </c>
      <c r="F6" s="1226" t="s">
        <v>470</v>
      </c>
      <c r="G6" s="1225" t="s">
        <v>471</v>
      </c>
      <c r="H6" s="1225" t="s">
        <v>472</v>
      </c>
      <c r="I6" s="1225" t="s">
        <v>473</v>
      </c>
      <c r="J6" s="1225" t="s">
        <v>474</v>
      </c>
      <c r="K6" s="1225" t="s">
        <v>475</v>
      </c>
      <c r="L6" s="1225" t="s">
        <v>476</v>
      </c>
    </row>
    <row r="7" spans="1:12" x14ac:dyDescent="0.25">
      <c r="A7" s="1227" t="s">
        <v>477</v>
      </c>
      <c r="B7" s="1228" t="s">
        <v>478</v>
      </c>
      <c r="C7" s="1229" t="s">
        <v>63</v>
      </c>
      <c r="D7" s="1230">
        <v>0</v>
      </c>
      <c r="E7" s="1230">
        <v>0</v>
      </c>
      <c r="F7" s="1230">
        <v>0</v>
      </c>
      <c r="G7" s="1230">
        <v>0</v>
      </c>
      <c r="H7" s="1230">
        <v>0</v>
      </c>
      <c r="I7" s="1230">
        <v>0</v>
      </c>
      <c r="J7" s="1230">
        <v>0</v>
      </c>
      <c r="K7" s="1230">
        <v>0</v>
      </c>
      <c r="L7" s="1230">
        <v>4.6399999999999997</v>
      </c>
    </row>
    <row r="8" spans="1:12" ht="15" hidden="1" customHeight="1" x14ac:dyDescent="0.25">
      <c r="A8" s="1231"/>
      <c r="B8" s="1228"/>
      <c r="C8" s="1229"/>
      <c r="D8" s="1230">
        <v>0</v>
      </c>
      <c r="E8" s="1230">
        <v>0</v>
      </c>
      <c r="F8" s="1230">
        <v>0</v>
      </c>
      <c r="G8" s="1230">
        <v>0</v>
      </c>
      <c r="H8" s="1230">
        <v>0</v>
      </c>
      <c r="I8" s="1230">
        <v>0</v>
      </c>
      <c r="J8" s="1230">
        <v>0</v>
      </c>
      <c r="K8" s="1230">
        <v>0</v>
      </c>
      <c r="L8" s="1230">
        <v>0</v>
      </c>
    </row>
    <row r="9" spans="1:12" ht="15" hidden="1" customHeight="1" x14ac:dyDescent="0.25">
      <c r="A9" s="1231"/>
      <c r="B9" s="1228"/>
      <c r="C9" s="1229"/>
      <c r="D9" s="1230">
        <v>0</v>
      </c>
      <c r="E9" s="1230">
        <v>0</v>
      </c>
      <c r="F9" s="1230">
        <v>0</v>
      </c>
      <c r="G9" s="1230">
        <v>0</v>
      </c>
      <c r="H9" s="1230">
        <v>0</v>
      </c>
      <c r="I9" s="1230">
        <v>0</v>
      </c>
      <c r="J9" s="1230">
        <v>0</v>
      </c>
      <c r="K9" s="1230">
        <v>0</v>
      </c>
      <c r="L9" s="1230">
        <v>0</v>
      </c>
    </row>
    <row r="10" spans="1:12" ht="15" hidden="1" customHeight="1" x14ac:dyDescent="0.25">
      <c r="A10" s="1231"/>
      <c r="B10" s="1228"/>
      <c r="C10" s="1229"/>
      <c r="D10" s="1230">
        <v>0</v>
      </c>
      <c r="E10" s="1230">
        <v>0</v>
      </c>
      <c r="F10" s="1230">
        <v>0</v>
      </c>
      <c r="G10" s="1230">
        <v>0</v>
      </c>
      <c r="H10" s="1230">
        <v>0</v>
      </c>
      <c r="I10" s="1230">
        <v>0</v>
      </c>
      <c r="J10" s="1230">
        <v>0</v>
      </c>
      <c r="K10" s="1230">
        <v>0</v>
      </c>
      <c r="L10" s="1230">
        <v>0</v>
      </c>
    </row>
    <row r="11" spans="1:12" ht="15" hidden="1" customHeight="1" x14ac:dyDescent="0.25">
      <c r="A11" s="1231"/>
      <c r="B11" s="1228"/>
      <c r="C11" s="1229"/>
      <c r="D11" s="1230">
        <v>0</v>
      </c>
      <c r="E11" s="1230">
        <v>0</v>
      </c>
      <c r="F11" s="1230">
        <v>0</v>
      </c>
      <c r="G11" s="1230">
        <v>0</v>
      </c>
      <c r="H11" s="1230">
        <v>0</v>
      </c>
      <c r="I11" s="1230">
        <v>0</v>
      </c>
      <c r="J11" s="1230">
        <v>0</v>
      </c>
      <c r="K11" s="1230">
        <v>0</v>
      </c>
      <c r="L11" s="1230">
        <v>0</v>
      </c>
    </row>
    <row r="12" spans="1:12" ht="15" hidden="1" customHeight="1" x14ac:dyDescent="0.25">
      <c r="A12" s="1231"/>
      <c r="B12" s="1228"/>
      <c r="C12" s="1229"/>
      <c r="D12" s="1230">
        <v>0</v>
      </c>
      <c r="E12" s="1230">
        <v>0</v>
      </c>
      <c r="F12" s="1230">
        <v>0</v>
      </c>
      <c r="G12" s="1230">
        <v>0</v>
      </c>
      <c r="H12" s="1230">
        <v>0</v>
      </c>
      <c r="I12" s="1230">
        <v>0</v>
      </c>
      <c r="J12" s="1230">
        <v>0</v>
      </c>
      <c r="K12" s="1230">
        <v>0</v>
      </c>
      <c r="L12" s="1230">
        <v>0</v>
      </c>
    </row>
    <row r="13" spans="1:12" ht="15" hidden="1" customHeight="1" x14ac:dyDescent="0.25">
      <c r="A13" s="1231"/>
      <c r="B13" s="1228"/>
      <c r="C13" s="1229"/>
      <c r="D13" s="1230">
        <v>0</v>
      </c>
      <c r="E13" s="1230">
        <v>0</v>
      </c>
      <c r="F13" s="1230">
        <v>0</v>
      </c>
      <c r="G13" s="1230">
        <v>0</v>
      </c>
      <c r="H13" s="1230">
        <v>0</v>
      </c>
      <c r="I13" s="1230">
        <v>0</v>
      </c>
      <c r="J13" s="1230">
        <v>0</v>
      </c>
      <c r="K13" s="1230">
        <v>0</v>
      </c>
      <c r="L13" s="1230">
        <v>0</v>
      </c>
    </row>
    <row r="14" spans="1:12" ht="15" hidden="1" customHeight="1" x14ac:dyDescent="0.25">
      <c r="A14" s="1231"/>
      <c r="B14" s="1228"/>
      <c r="C14" s="1229"/>
      <c r="D14" s="1230">
        <v>0</v>
      </c>
      <c r="E14" s="1230">
        <v>0</v>
      </c>
      <c r="F14" s="1230">
        <v>0</v>
      </c>
      <c r="G14" s="1230">
        <v>0</v>
      </c>
      <c r="H14" s="1230">
        <v>0</v>
      </c>
      <c r="I14" s="1230">
        <v>0</v>
      </c>
      <c r="J14" s="1230">
        <v>0</v>
      </c>
      <c r="K14" s="1230">
        <v>0</v>
      </c>
      <c r="L14" s="1230">
        <v>0</v>
      </c>
    </row>
    <row r="15" spans="1:12" ht="15" hidden="1" customHeight="1" x14ac:dyDescent="0.25">
      <c r="A15" s="1231"/>
      <c r="B15" s="1228"/>
      <c r="C15" s="1229"/>
      <c r="D15" s="1230">
        <v>0</v>
      </c>
      <c r="E15" s="1230">
        <v>0</v>
      </c>
      <c r="F15" s="1230">
        <v>0</v>
      </c>
      <c r="G15" s="1230">
        <v>0</v>
      </c>
      <c r="H15" s="1230">
        <v>0</v>
      </c>
      <c r="I15" s="1230">
        <v>0</v>
      </c>
      <c r="J15" s="1230">
        <v>0</v>
      </c>
      <c r="K15" s="1230">
        <v>0</v>
      </c>
      <c r="L15" s="1230">
        <v>0</v>
      </c>
    </row>
    <row r="16" spans="1:12" ht="15" hidden="1" customHeight="1" x14ac:dyDescent="0.25">
      <c r="A16" s="1231"/>
      <c r="B16" s="1228"/>
      <c r="C16" s="1229"/>
      <c r="D16" s="1230">
        <v>0</v>
      </c>
      <c r="E16" s="1230">
        <v>0</v>
      </c>
      <c r="F16" s="1230">
        <v>0</v>
      </c>
      <c r="G16" s="1230">
        <v>0</v>
      </c>
      <c r="H16" s="1230">
        <v>0</v>
      </c>
      <c r="I16" s="1230">
        <v>0</v>
      </c>
      <c r="J16" s="1230">
        <v>0</v>
      </c>
      <c r="K16" s="1230">
        <v>0</v>
      </c>
      <c r="L16" s="1230">
        <v>0</v>
      </c>
    </row>
    <row r="17" spans="1:12" ht="15" hidden="1" customHeight="1" x14ac:dyDescent="0.25">
      <c r="A17" s="1231"/>
      <c r="B17" s="1228"/>
      <c r="C17" s="1229"/>
      <c r="D17" s="1230">
        <v>0</v>
      </c>
      <c r="E17" s="1230">
        <v>0</v>
      </c>
      <c r="F17" s="1230">
        <v>0</v>
      </c>
      <c r="G17" s="1230">
        <v>0</v>
      </c>
      <c r="H17" s="1230">
        <v>0</v>
      </c>
      <c r="I17" s="1230">
        <v>0</v>
      </c>
      <c r="J17" s="1230">
        <v>0</v>
      </c>
      <c r="K17" s="1230">
        <v>0</v>
      </c>
      <c r="L17" s="1230">
        <v>0</v>
      </c>
    </row>
    <row r="18" spans="1:12" ht="15" hidden="1" customHeight="1" x14ac:dyDescent="0.25">
      <c r="A18" s="1231"/>
      <c r="B18" s="1228"/>
      <c r="C18" s="1229"/>
      <c r="D18" s="1230">
        <v>0</v>
      </c>
      <c r="E18" s="1230">
        <v>0</v>
      </c>
      <c r="F18" s="1230">
        <v>0</v>
      </c>
      <c r="G18" s="1230">
        <v>0</v>
      </c>
      <c r="H18" s="1230">
        <v>0</v>
      </c>
      <c r="I18" s="1230">
        <v>0</v>
      </c>
      <c r="J18" s="1230">
        <v>0</v>
      </c>
      <c r="K18" s="1230">
        <v>0</v>
      </c>
      <c r="L18" s="1230">
        <v>0</v>
      </c>
    </row>
    <row r="19" spans="1:12" ht="15" hidden="1" customHeight="1" x14ac:dyDescent="0.25">
      <c r="A19" s="1231"/>
      <c r="B19" s="1228"/>
      <c r="C19" s="1229"/>
      <c r="D19" s="1230">
        <v>0</v>
      </c>
      <c r="E19" s="1230">
        <v>0</v>
      </c>
      <c r="F19" s="1230">
        <v>0</v>
      </c>
      <c r="G19" s="1230">
        <v>0</v>
      </c>
      <c r="H19" s="1230">
        <v>0</v>
      </c>
      <c r="I19" s="1230">
        <v>0</v>
      </c>
      <c r="J19" s="1230">
        <v>0</v>
      </c>
      <c r="K19" s="1230">
        <v>0</v>
      </c>
      <c r="L19" s="1230">
        <v>0</v>
      </c>
    </row>
    <row r="20" spans="1:12" ht="15" hidden="1" customHeight="1" x14ac:dyDescent="0.25">
      <c r="A20" s="1231"/>
      <c r="B20" s="1228"/>
      <c r="C20" s="1228"/>
      <c r="D20" s="1230">
        <v>0</v>
      </c>
      <c r="E20" s="1230">
        <v>0</v>
      </c>
      <c r="F20" s="1230">
        <v>0</v>
      </c>
      <c r="G20" s="1230">
        <v>0</v>
      </c>
      <c r="H20" s="1230">
        <v>0</v>
      </c>
      <c r="I20" s="1230">
        <v>0</v>
      </c>
      <c r="J20" s="1230">
        <v>0</v>
      </c>
      <c r="K20" s="1230">
        <v>0</v>
      </c>
      <c r="L20" s="1230">
        <v>0</v>
      </c>
    </row>
    <row r="21" spans="1:12" ht="6.75" customHeight="1" x14ac:dyDescent="0.25">
      <c r="A21" s="1232"/>
      <c r="B21" s="1233"/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</row>
    <row r="22" spans="1:12" x14ac:dyDescent="0.25">
      <c r="A22" s="1234" t="s">
        <v>1141</v>
      </c>
      <c r="B22" s="1235"/>
      <c r="C22" s="1235"/>
      <c r="D22" s="1235"/>
      <c r="E22" s="1235"/>
      <c r="F22" s="1235"/>
      <c r="G22" s="1235"/>
      <c r="H22" s="1235"/>
      <c r="I22" s="1236"/>
      <c r="J22" s="1236"/>
      <c r="K22" s="1236"/>
      <c r="L22" s="1236"/>
    </row>
    <row r="23" spans="1:12" x14ac:dyDescent="0.25">
      <c r="A23" s="1234"/>
      <c r="B23" s="1237"/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</row>
    <row r="24" spans="1:12" x14ac:dyDescent="0.25">
      <c r="A24" s="1237"/>
      <c r="B24" s="1237"/>
      <c r="C24" s="1237"/>
      <c r="D24" s="1238"/>
      <c r="E24" s="1237"/>
      <c r="F24" s="1237"/>
      <c r="G24" s="1237"/>
      <c r="H24" s="1237"/>
      <c r="I24" s="1237"/>
      <c r="J24" s="1237"/>
      <c r="K24" s="1237"/>
      <c r="L24" s="1237"/>
    </row>
    <row r="25" spans="1:12" x14ac:dyDescent="0.25">
      <c r="A25" s="1682" t="s">
        <v>1293</v>
      </c>
      <c r="B25" s="1682"/>
      <c r="C25" s="1682"/>
      <c r="D25" s="1682"/>
      <c r="E25" s="1682"/>
      <c r="F25" s="1682"/>
      <c r="G25" s="1682"/>
      <c r="H25" s="1682"/>
      <c r="I25" s="1682"/>
      <c r="J25" s="1682"/>
      <c r="K25" s="1682"/>
      <c r="L25" s="1682"/>
    </row>
    <row r="26" spans="1:12" x14ac:dyDescent="0.25">
      <c r="A26" s="1682" t="s">
        <v>1296</v>
      </c>
      <c r="B26" s="168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</row>
    <row r="27" spans="1:12" x14ac:dyDescent="0.25">
      <c r="A27" s="1679" t="s">
        <v>1812</v>
      </c>
      <c r="B27" s="1679"/>
      <c r="C27" s="1679"/>
      <c r="D27" s="1679"/>
      <c r="E27" s="1679"/>
      <c r="F27" s="1679"/>
      <c r="G27" s="1679"/>
      <c r="H27" s="1679"/>
      <c r="I27" s="1679"/>
      <c r="J27" s="1679"/>
      <c r="K27" s="1679"/>
      <c r="L27" s="1679"/>
    </row>
    <row r="28" spans="1:12" ht="1.5" customHeight="1" thickBot="1" x14ac:dyDescent="0.3">
      <c r="A28" s="1239"/>
      <c r="B28" s="1239"/>
      <c r="C28" s="1239"/>
      <c r="D28" s="1240"/>
      <c r="E28" s="1239"/>
      <c r="F28" s="1239"/>
      <c r="G28" s="1239"/>
      <c r="H28" s="1239"/>
      <c r="I28" s="1239"/>
      <c r="J28" s="1239"/>
      <c r="K28" s="1239"/>
      <c r="L28" s="1239"/>
    </row>
    <row r="29" spans="1:12" ht="15.75" thickBot="1" x14ac:dyDescent="0.3">
      <c r="A29" s="1241"/>
      <c r="B29" s="1241"/>
      <c r="C29" s="1241"/>
      <c r="D29" s="1680" t="s">
        <v>465</v>
      </c>
      <c r="E29" s="1680"/>
      <c r="F29" s="1680"/>
      <c r="G29" s="1680"/>
      <c r="H29" s="1680"/>
      <c r="I29" s="1680"/>
      <c r="J29" s="1680"/>
      <c r="K29" s="1680"/>
      <c r="L29" s="1680"/>
    </row>
    <row r="30" spans="1:12" ht="15.75" thickBot="1" x14ac:dyDescent="0.3">
      <c r="A30" s="1242" t="s">
        <v>466</v>
      </c>
      <c r="B30" s="1243" t="s">
        <v>467</v>
      </c>
      <c r="C30" s="1243" t="s">
        <v>180</v>
      </c>
      <c r="D30" s="1244" t="s">
        <v>468</v>
      </c>
      <c r="E30" s="1244" t="s">
        <v>469</v>
      </c>
      <c r="F30" s="1244" t="s">
        <v>470</v>
      </c>
      <c r="G30" s="1244" t="s">
        <v>471</v>
      </c>
      <c r="H30" s="1244" t="s">
        <v>472</v>
      </c>
      <c r="I30" s="1244" t="s">
        <v>473</v>
      </c>
      <c r="J30" s="1244" t="s">
        <v>474</v>
      </c>
      <c r="K30" s="1244" t="s">
        <v>475</v>
      </c>
      <c r="L30" s="1245" t="s">
        <v>476</v>
      </c>
    </row>
    <row r="31" spans="1:12" x14ac:dyDescent="0.25">
      <c r="A31" s="1681" t="s">
        <v>477</v>
      </c>
      <c r="B31" s="1246" t="s">
        <v>481</v>
      </c>
      <c r="C31" s="1247" t="s">
        <v>482</v>
      </c>
      <c r="D31" s="1248">
        <v>0</v>
      </c>
      <c r="E31" s="1248">
        <v>0</v>
      </c>
      <c r="F31" s="1248">
        <v>0</v>
      </c>
      <c r="G31" s="1248">
        <v>0</v>
      </c>
      <c r="H31" s="1248">
        <v>0</v>
      </c>
      <c r="I31" s="1248">
        <v>0</v>
      </c>
      <c r="J31" s="1248">
        <v>0</v>
      </c>
      <c r="K31" s="1248">
        <v>0</v>
      </c>
      <c r="L31" s="1248">
        <v>0.5</v>
      </c>
    </row>
    <row r="32" spans="1:12" x14ac:dyDescent="0.25">
      <c r="A32" s="1681" t="s">
        <v>477</v>
      </c>
      <c r="B32" s="1249" t="s">
        <v>483</v>
      </c>
      <c r="C32" s="1250" t="s">
        <v>53</v>
      </c>
      <c r="D32" s="1251">
        <v>1.59</v>
      </c>
      <c r="E32" s="1251">
        <v>2.5</v>
      </c>
      <c r="F32" s="1251"/>
      <c r="G32" s="1251">
        <v>2.77</v>
      </c>
      <c r="H32" s="1251">
        <v>0</v>
      </c>
      <c r="I32" s="1251">
        <v>2.4</v>
      </c>
      <c r="J32" s="1251">
        <v>2.67</v>
      </c>
      <c r="K32" s="1251">
        <v>2.7</v>
      </c>
      <c r="L32" s="1251">
        <v>4.12</v>
      </c>
    </row>
    <row r="33" spans="1:12" x14ac:dyDescent="0.25">
      <c r="A33" s="1681" t="s">
        <v>477</v>
      </c>
      <c r="B33" s="1249" t="s">
        <v>483</v>
      </c>
      <c r="C33" s="1250" t="s">
        <v>62</v>
      </c>
      <c r="D33" s="1251">
        <v>1</v>
      </c>
      <c r="E33" s="1251">
        <v>1.9</v>
      </c>
      <c r="F33" s="1251"/>
      <c r="G33" s="1251">
        <v>2.8</v>
      </c>
      <c r="H33" s="1251">
        <v>0</v>
      </c>
      <c r="I33" s="1251">
        <v>3</v>
      </c>
      <c r="J33" s="1251">
        <v>2.59</v>
      </c>
      <c r="K33" s="1251">
        <v>2.09</v>
      </c>
      <c r="L33" s="1251">
        <v>2.25</v>
      </c>
    </row>
    <row r="34" spans="1:12" x14ac:dyDescent="0.25">
      <c r="A34" s="1681" t="s">
        <v>477</v>
      </c>
      <c r="B34" s="1249" t="s">
        <v>483</v>
      </c>
      <c r="C34" s="1250" t="s">
        <v>63</v>
      </c>
      <c r="D34" s="1251">
        <v>0</v>
      </c>
      <c r="E34" s="1251">
        <v>0</v>
      </c>
      <c r="F34" s="1251">
        <v>0</v>
      </c>
      <c r="G34" s="1251">
        <v>0</v>
      </c>
      <c r="H34" s="1251">
        <v>0</v>
      </c>
      <c r="I34" s="1251">
        <v>0</v>
      </c>
      <c r="J34" s="1251">
        <v>0</v>
      </c>
      <c r="K34" s="1251">
        <v>0</v>
      </c>
      <c r="L34" s="1251">
        <v>3.73</v>
      </c>
    </row>
    <row r="35" spans="1:12" x14ac:dyDescent="0.25">
      <c r="A35" s="1681" t="s">
        <v>477</v>
      </c>
      <c r="B35" s="1249" t="s">
        <v>483</v>
      </c>
      <c r="C35" s="1250" t="s">
        <v>54</v>
      </c>
      <c r="D35" s="1251">
        <v>0</v>
      </c>
      <c r="E35" s="1251">
        <v>0</v>
      </c>
      <c r="F35" s="1251">
        <v>0</v>
      </c>
      <c r="G35" s="1251">
        <v>0</v>
      </c>
      <c r="H35" s="1251">
        <v>0</v>
      </c>
      <c r="I35" s="1251">
        <v>2.7</v>
      </c>
      <c r="J35" s="1251">
        <v>0</v>
      </c>
      <c r="K35" s="1251">
        <v>3.16</v>
      </c>
      <c r="L35" s="1251">
        <v>3.98</v>
      </c>
    </row>
    <row r="36" spans="1:12" x14ac:dyDescent="0.25">
      <c r="A36" s="1681" t="s">
        <v>477</v>
      </c>
      <c r="B36" s="1249" t="s">
        <v>483</v>
      </c>
      <c r="C36" s="1250" t="s">
        <v>55</v>
      </c>
      <c r="D36" s="1251">
        <v>0</v>
      </c>
      <c r="E36" s="1251">
        <v>0</v>
      </c>
      <c r="F36" s="1251"/>
      <c r="G36" s="1251">
        <v>2.1</v>
      </c>
      <c r="H36" s="1251">
        <v>0</v>
      </c>
      <c r="I36" s="1251">
        <v>0</v>
      </c>
      <c r="J36" s="1251">
        <v>3.29</v>
      </c>
      <c r="K36" s="1251">
        <v>1</v>
      </c>
      <c r="L36" s="1251">
        <v>2.46</v>
      </c>
    </row>
    <row r="37" spans="1:12" x14ac:dyDescent="0.25">
      <c r="A37" s="1681" t="s">
        <v>477</v>
      </c>
      <c r="B37" s="1249" t="s">
        <v>483</v>
      </c>
      <c r="C37" s="1250" t="s">
        <v>56</v>
      </c>
      <c r="D37" s="1251">
        <v>0</v>
      </c>
      <c r="E37" s="1251">
        <v>0</v>
      </c>
      <c r="F37" s="1251">
        <v>0</v>
      </c>
      <c r="G37" s="1251">
        <v>0</v>
      </c>
      <c r="H37" s="1251">
        <v>0</v>
      </c>
      <c r="I37" s="1251">
        <v>1.5</v>
      </c>
      <c r="J37" s="1251">
        <v>2.88</v>
      </c>
      <c r="K37" s="1251">
        <v>3.16</v>
      </c>
      <c r="L37" s="1251">
        <v>4.2300000000000004</v>
      </c>
    </row>
    <row r="38" spans="1:12" x14ac:dyDescent="0.25">
      <c r="A38" s="1681" t="s">
        <v>477</v>
      </c>
      <c r="B38" s="1249" t="s">
        <v>483</v>
      </c>
      <c r="C38" s="1250" t="s">
        <v>484</v>
      </c>
      <c r="D38" s="1251">
        <v>1</v>
      </c>
      <c r="E38" s="1251">
        <v>0</v>
      </c>
      <c r="F38" s="1251">
        <v>0</v>
      </c>
      <c r="G38" s="1251">
        <v>0</v>
      </c>
      <c r="H38" s="1251">
        <v>0</v>
      </c>
      <c r="I38" s="1251">
        <v>2.75</v>
      </c>
      <c r="J38" s="1251">
        <v>2.27</v>
      </c>
      <c r="K38" s="1251">
        <v>3.14</v>
      </c>
      <c r="L38" s="1251">
        <v>3.08</v>
      </c>
    </row>
    <row r="39" spans="1:12" x14ac:dyDescent="0.25">
      <c r="A39" s="1681" t="s">
        <v>477</v>
      </c>
      <c r="B39" s="1249" t="s">
        <v>483</v>
      </c>
      <c r="C39" s="1250" t="s">
        <v>57</v>
      </c>
      <c r="D39" s="1251">
        <v>0</v>
      </c>
      <c r="E39" s="1251">
        <v>0</v>
      </c>
      <c r="F39" s="1251"/>
      <c r="G39" s="1251">
        <v>0</v>
      </c>
      <c r="H39" s="1251">
        <v>0</v>
      </c>
      <c r="I39" s="1251">
        <v>0</v>
      </c>
      <c r="J39" s="1251">
        <v>2.44</v>
      </c>
      <c r="K39" s="1251">
        <v>2.11</v>
      </c>
      <c r="L39" s="1251">
        <v>2</v>
      </c>
    </row>
    <row r="40" spans="1:12" x14ac:dyDescent="0.25">
      <c r="A40" s="1681" t="s">
        <v>477</v>
      </c>
      <c r="B40" s="1249" t="s">
        <v>483</v>
      </c>
      <c r="C40" s="1250" t="s">
        <v>36</v>
      </c>
      <c r="D40" s="1251">
        <v>0</v>
      </c>
      <c r="E40" s="1251">
        <v>0</v>
      </c>
      <c r="F40" s="1251">
        <v>0</v>
      </c>
      <c r="G40" s="1251">
        <v>0</v>
      </c>
      <c r="H40" s="1251">
        <v>0</v>
      </c>
      <c r="I40" s="1251">
        <v>0</v>
      </c>
      <c r="J40" s="1251">
        <v>0</v>
      </c>
      <c r="K40" s="1251">
        <v>3.61</v>
      </c>
      <c r="L40" s="1251">
        <v>3.3</v>
      </c>
    </row>
    <row r="41" spans="1:12" x14ac:dyDescent="0.25">
      <c r="A41" s="1681" t="s">
        <v>477</v>
      </c>
      <c r="B41" s="1249" t="s">
        <v>483</v>
      </c>
      <c r="C41" s="1250" t="s">
        <v>58</v>
      </c>
      <c r="D41" s="1251">
        <v>0</v>
      </c>
      <c r="E41" s="1251">
        <v>2.17</v>
      </c>
      <c r="F41" s="1251"/>
      <c r="G41" s="1251">
        <v>2.89</v>
      </c>
      <c r="H41" s="1251">
        <v>0</v>
      </c>
      <c r="I41" s="1251">
        <v>1.5</v>
      </c>
      <c r="J41" s="1251">
        <v>3</v>
      </c>
      <c r="K41" s="1251">
        <v>1.93</v>
      </c>
      <c r="L41" s="1251">
        <v>3.13</v>
      </c>
    </row>
    <row r="42" spans="1:12" x14ac:dyDescent="0.25">
      <c r="A42" s="1681" t="s">
        <v>477</v>
      </c>
      <c r="B42" s="1249" t="s">
        <v>483</v>
      </c>
      <c r="C42" s="1250" t="s">
        <v>141</v>
      </c>
      <c r="D42" s="1251">
        <v>2.7</v>
      </c>
      <c r="E42" s="1251">
        <v>0</v>
      </c>
      <c r="F42" s="1251">
        <v>0</v>
      </c>
      <c r="G42" s="1251">
        <v>0</v>
      </c>
      <c r="H42" s="1251">
        <v>0</v>
      </c>
      <c r="I42" s="1251">
        <v>0</v>
      </c>
      <c r="J42" s="1251">
        <v>0</v>
      </c>
      <c r="K42" s="1251">
        <v>0.5</v>
      </c>
      <c r="L42" s="1251">
        <v>3.42</v>
      </c>
    </row>
    <row r="43" spans="1:12" x14ac:dyDescent="0.25">
      <c r="A43" s="1681" t="s">
        <v>477</v>
      </c>
      <c r="B43" s="1249" t="s">
        <v>483</v>
      </c>
      <c r="C43" s="1250" t="s">
        <v>64</v>
      </c>
      <c r="D43" s="1251">
        <v>0</v>
      </c>
      <c r="E43" s="1251">
        <v>0</v>
      </c>
      <c r="F43" s="1251">
        <v>0</v>
      </c>
      <c r="G43" s="1251">
        <v>2.2799999999999998</v>
      </c>
      <c r="H43" s="1251">
        <v>0</v>
      </c>
      <c r="I43" s="1251">
        <v>0</v>
      </c>
      <c r="J43" s="1251">
        <v>2.68</v>
      </c>
      <c r="K43" s="1251">
        <v>3.07</v>
      </c>
      <c r="L43" s="1251">
        <v>2.61</v>
      </c>
    </row>
    <row r="44" spans="1:12" x14ac:dyDescent="0.25">
      <c r="A44" s="1681" t="s">
        <v>477</v>
      </c>
      <c r="B44" s="1249" t="s">
        <v>483</v>
      </c>
      <c r="C44" s="1250" t="s">
        <v>65</v>
      </c>
      <c r="D44" s="1251">
        <v>0</v>
      </c>
      <c r="E44" s="1251">
        <v>0</v>
      </c>
      <c r="F44" s="1251"/>
      <c r="G44" s="1251">
        <v>0</v>
      </c>
      <c r="H44" s="1251">
        <v>0</v>
      </c>
      <c r="I44" s="1251">
        <v>0</v>
      </c>
      <c r="J44" s="1251">
        <v>0</v>
      </c>
      <c r="K44" s="1251">
        <v>2.34</v>
      </c>
      <c r="L44" s="1251">
        <v>2.12</v>
      </c>
    </row>
    <row r="45" spans="1:12" x14ac:dyDescent="0.25">
      <c r="A45" s="1681" t="s">
        <v>477</v>
      </c>
      <c r="B45" s="1249" t="s">
        <v>483</v>
      </c>
      <c r="C45" s="1250" t="s">
        <v>59</v>
      </c>
      <c r="D45" s="1251">
        <v>2.4700000000000002</v>
      </c>
      <c r="E45" s="1251">
        <v>2.2599999999999998</v>
      </c>
      <c r="F45" s="1251"/>
      <c r="G45" s="1251">
        <v>2.38</v>
      </c>
      <c r="H45" s="1251">
        <v>0</v>
      </c>
      <c r="I45" s="1251">
        <v>2.62</v>
      </c>
      <c r="J45" s="1251">
        <v>3.03</v>
      </c>
      <c r="K45" s="1251">
        <v>2.72</v>
      </c>
      <c r="L45" s="1251">
        <v>3.39</v>
      </c>
    </row>
    <row r="46" spans="1:12" x14ac:dyDescent="0.25">
      <c r="A46" s="1681" t="s">
        <v>477</v>
      </c>
      <c r="B46" s="1249" t="s">
        <v>483</v>
      </c>
      <c r="C46" s="1250" t="s">
        <v>60</v>
      </c>
      <c r="D46" s="1251">
        <v>0</v>
      </c>
      <c r="E46" s="1251">
        <v>0</v>
      </c>
      <c r="F46" s="1251">
        <v>0</v>
      </c>
      <c r="G46" s="1251">
        <v>0</v>
      </c>
      <c r="H46" s="1251">
        <v>0</v>
      </c>
      <c r="I46" s="1251">
        <v>0</v>
      </c>
      <c r="J46" s="1251">
        <v>2.62</v>
      </c>
      <c r="K46" s="1251">
        <v>2.72</v>
      </c>
      <c r="L46" s="1251">
        <v>2.8</v>
      </c>
    </row>
    <row r="47" spans="1:12" x14ac:dyDescent="0.25">
      <c r="A47" s="1681" t="s">
        <v>477</v>
      </c>
      <c r="B47" s="1249" t="s">
        <v>483</v>
      </c>
      <c r="C47" s="1250" t="s">
        <v>52</v>
      </c>
      <c r="D47" s="1251">
        <v>0</v>
      </c>
      <c r="E47" s="1251">
        <v>0</v>
      </c>
      <c r="F47" s="1251">
        <v>0</v>
      </c>
      <c r="G47" s="1251">
        <v>0</v>
      </c>
      <c r="H47" s="1251">
        <v>0</v>
      </c>
      <c r="I47" s="1251">
        <v>3</v>
      </c>
      <c r="J47" s="1251">
        <v>0</v>
      </c>
      <c r="K47" s="1251">
        <v>4.5</v>
      </c>
      <c r="L47" s="1251">
        <v>0</v>
      </c>
    </row>
    <row r="48" spans="1:12" x14ac:dyDescent="0.25">
      <c r="A48" s="1681" t="s">
        <v>477</v>
      </c>
      <c r="B48" s="1249" t="s">
        <v>483</v>
      </c>
      <c r="C48" s="1250" t="s">
        <v>128</v>
      </c>
      <c r="D48" s="1251">
        <v>0</v>
      </c>
      <c r="E48" s="1251">
        <v>0</v>
      </c>
      <c r="F48" s="1251"/>
      <c r="G48" s="1251">
        <v>0</v>
      </c>
      <c r="H48" s="1251">
        <v>0</v>
      </c>
      <c r="I48" s="1251">
        <v>1.86</v>
      </c>
      <c r="J48" s="1251">
        <v>2.64</v>
      </c>
      <c r="K48" s="1251">
        <v>2.74</v>
      </c>
      <c r="L48" s="1251">
        <v>0</v>
      </c>
    </row>
    <row r="49" spans="1:12" x14ac:dyDescent="0.25">
      <c r="A49" s="1681" t="s">
        <v>477</v>
      </c>
      <c r="B49" s="1249" t="s">
        <v>1142</v>
      </c>
      <c r="C49" s="1250" t="s">
        <v>485</v>
      </c>
      <c r="D49" s="1251">
        <v>0</v>
      </c>
      <c r="E49" s="1251">
        <v>0</v>
      </c>
      <c r="F49" s="1251">
        <v>0</v>
      </c>
      <c r="G49" s="1251">
        <v>0</v>
      </c>
      <c r="H49" s="1251">
        <v>0</v>
      </c>
      <c r="I49" s="1251">
        <v>-0.75</v>
      </c>
      <c r="J49" s="1251">
        <v>-0.36</v>
      </c>
      <c r="K49" s="1251">
        <v>0</v>
      </c>
      <c r="L49" s="1251">
        <v>0</v>
      </c>
    </row>
    <row r="50" spans="1:12" x14ac:dyDescent="0.25">
      <c r="A50" s="1681" t="s">
        <v>488</v>
      </c>
      <c r="B50" s="1249" t="s">
        <v>483</v>
      </c>
      <c r="C50" s="1250" t="s">
        <v>62</v>
      </c>
      <c r="D50" s="1251">
        <v>0</v>
      </c>
      <c r="E50" s="1251">
        <v>0.5</v>
      </c>
      <c r="F50" s="1251">
        <v>0</v>
      </c>
      <c r="G50" s="1251">
        <v>0</v>
      </c>
      <c r="H50" s="1251">
        <v>0</v>
      </c>
      <c r="I50" s="1251">
        <v>0</v>
      </c>
      <c r="J50" s="1251">
        <v>0</v>
      </c>
      <c r="K50" s="1251">
        <v>0</v>
      </c>
      <c r="L50" s="1251">
        <v>0</v>
      </c>
    </row>
    <row r="51" spans="1:12" x14ac:dyDescent="0.25">
      <c r="A51" s="1681" t="s">
        <v>488</v>
      </c>
      <c r="B51" s="1249" t="s">
        <v>483</v>
      </c>
      <c r="C51" s="1250" t="s">
        <v>63</v>
      </c>
      <c r="D51" s="1251">
        <v>0</v>
      </c>
      <c r="E51" s="1251">
        <v>0</v>
      </c>
      <c r="F51" s="1251">
        <v>0</v>
      </c>
      <c r="G51" s="1251">
        <v>0</v>
      </c>
      <c r="H51" s="1251">
        <v>0</v>
      </c>
      <c r="I51" s="1251">
        <v>0</v>
      </c>
      <c r="J51" s="1251">
        <v>0</v>
      </c>
      <c r="K51" s="1251">
        <v>0.5</v>
      </c>
      <c r="L51" s="1251">
        <v>0</v>
      </c>
    </row>
    <row r="52" spans="1:12" x14ac:dyDescent="0.25">
      <c r="A52" s="1681" t="s">
        <v>488</v>
      </c>
      <c r="B52" s="1249" t="s">
        <v>483</v>
      </c>
      <c r="C52" s="1250" t="s">
        <v>57</v>
      </c>
      <c r="D52" s="1251">
        <v>0</v>
      </c>
      <c r="E52" s="1251">
        <v>0</v>
      </c>
      <c r="F52" s="1251">
        <v>0</v>
      </c>
      <c r="G52" s="1251">
        <v>0</v>
      </c>
      <c r="H52" s="1251">
        <v>0</v>
      </c>
      <c r="I52" s="1251">
        <v>0</v>
      </c>
      <c r="J52" s="1251">
        <v>0</v>
      </c>
      <c r="K52" s="1251">
        <v>0</v>
      </c>
      <c r="L52" s="1251">
        <v>0.53</v>
      </c>
    </row>
    <row r="53" spans="1:12" x14ac:dyDescent="0.25">
      <c r="A53" s="1681" t="s">
        <v>488</v>
      </c>
      <c r="B53" s="1249" t="s">
        <v>483</v>
      </c>
      <c r="C53" s="1250" t="s">
        <v>36</v>
      </c>
      <c r="D53" s="1251">
        <v>0</v>
      </c>
      <c r="E53" s="1251">
        <v>0</v>
      </c>
      <c r="F53" s="1251"/>
      <c r="G53" s="1251">
        <v>0</v>
      </c>
      <c r="H53" s="1251">
        <v>0</v>
      </c>
      <c r="I53" s="1251">
        <v>0</v>
      </c>
      <c r="J53" s="1251">
        <v>0</v>
      </c>
      <c r="K53" s="1251">
        <v>0</v>
      </c>
      <c r="L53" s="1251">
        <v>0</v>
      </c>
    </row>
    <row r="54" spans="1:12" x14ac:dyDescent="0.25">
      <c r="A54" s="1681" t="s">
        <v>488</v>
      </c>
      <c r="B54" s="1249" t="s">
        <v>483</v>
      </c>
      <c r="C54" s="1250" t="s">
        <v>64</v>
      </c>
      <c r="D54" s="1251">
        <v>0</v>
      </c>
      <c r="E54" s="1251">
        <v>0</v>
      </c>
      <c r="F54" s="1251">
        <v>0</v>
      </c>
      <c r="G54" s="1251">
        <v>0</v>
      </c>
      <c r="H54" s="1251">
        <v>0</v>
      </c>
      <c r="I54" s="1251">
        <v>0</v>
      </c>
      <c r="J54" s="1251">
        <v>0</v>
      </c>
      <c r="K54" s="1251">
        <v>0</v>
      </c>
      <c r="L54" s="1251">
        <v>0.55000000000000004</v>
      </c>
    </row>
    <row r="55" spans="1:12" x14ac:dyDescent="0.25">
      <c r="A55" s="1681" t="s">
        <v>488</v>
      </c>
      <c r="B55" s="1249" t="s">
        <v>483</v>
      </c>
      <c r="C55" s="1250" t="s">
        <v>65</v>
      </c>
      <c r="D55" s="1251">
        <v>0.5</v>
      </c>
      <c r="E55" s="1251">
        <v>0.5</v>
      </c>
      <c r="F55" s="1251">
        <v>0</v>
      </c>
      <c r="G55" s="1251">
        <v>0.52</v>
      </c>
      <c r="H55" s="1251">
        <v>0</v>
      </c>
      <c r="I55" s="1251">
        <v>0</v>
      </c>
      <c r="J55" s="1251">
        <v>0</v>
      </c>
      <c r="K55" s="1251">
        <v>0</v>
      </c>
      <c r="L55" s="1251">
        <v>0</v>
      </c>
    </row>
    <row r="56" spans="1:12" x14ac:dyDescent="0.25">
      <c r="A56" s="1252" t="s">
        <v>1984</v>
      </c>
      <c r="B56" s="1249" t="s">
        <v>481</v>
      </c>
      <c r="C56" s="1250" t="s">
        <v>482</v>
      </c>
      <c r="D56" s="1251">
        <v>0</v>
      </c>
      <c r="E56" s="1251">
        <v>0</v>
      </c>
      <c r="F56" s="1251">
        <v>0</v>
      </c>
      <c r="G56" s="1251">
        <v>0</v>
      </c>
      <c r="H56" s="1251">
        <v>0</v>
      </c>
      <c r="I56" s="1251">
        <v>0</v>
      </c>
      <c r="J56" s="1251">
        <v>-2.79</v>
      </c>
      <c r="K56" s="1251">
        <v>0</v>
      </c>
      <c r="L56" s="1251">
        <v>0</v>
      </c>
    </row>
    <row r="57" spans="1:12" ht="15" hidden="1" customHeight="1" x14ac:dyDescent="0.25">
      <c r="A57" s="1252"/>
      <c r="B57" s="1249"/>
      <c r="C57" s="1250"/>
      <c r="D57" s="1251">
        <v>0</v>
      </c>
      <c r="E57" s="1251">
        <v>0</v>
      </c>
      <c r="F57" s="1251">
        <v>0</v>
      </c>
      <c r="G57" s="1251">
        <v>0</v>
      </c>
      <c r="H57" s="1251">
        <v>0</v>
      </c>
      <c r="I57" s="1251">
        <v>0</v>
      </c>
      <c r="J57" s="1251">
        <v>0</v>
      </c>
      <c r="K57" s="1251">
        <v>0</v>
      </c>
      <c r="L57" s="1251">
        <v>0</v>
      </c>
    </row>
    <row r="58" spans="1:12" ht="15" hidden="1" customHeight="1" x14ac:dyDescent="0.25">
      <c r="A58" s="1252"/>
      <c r="B58" s="1250"/>
      <c r="C58" s="1250"/>
      <c r="D58" s="1251">
        <v>0</v>
      </c>
      <c r="E58" s="1251">
        <v>0</v>
      </c>
      <c r="F58" s="1251">
        <v>0</v>
      </c>
      <c r="G58" s="1251">
        <v>0</v>
      </c>
      <c r="H58" s="1251">
        <v>0</v>
      </c>
      <c r="I58" s="1251">
        <v>0</v>
      </c>
      <c r="J58" s="1251">
        <v>0</v>
      </c>
      <c r="K58" s="1251">
        <v>0</v>
      </c>
      <c r="L58" s="1251">
        <v>0</v>
      </c>
    </row>
    <row r="59" spans="1:12" ht="15" hidden="1" customHeight="1" x14ac:dyDescent="0.25">
      <c r="A59" s="1252"/>
      <c r="B59" s="1250"/>
      <c r="C59" s="1250"/>
      <c r="D59" s="1251">
        <v>0</v>
      </c>
      <c r="E59" s="1251">
        <v>0</v>
      </c>
      <c r="F59" s="1251">
        <v>0</v>
      </c>
      <c r="G59" s="1251">
        <v>0</v>
      </c>
      <c r="H59" s="1251">
        <v>0</v>
      </c>
      <c r="I59" s="1251">
        <v>0</v>
      </c>
      <c r="J59" s="1251">
        <v>0</v>
      </c>
      <c r="K59" s="1251">
        <v>0</v>
      </c>
      <c r="L59" s="1251">
        <v>0</v>
      </c>
    </row>
    <row r="60" spans="1:12" ht="15" hidden="1" customHeight="1" x14ac:dyDescent="0.25">
      <c r="A60" s="1252"/>
      <c r="B60" s="1250"/>
      <c r="C60" s="1250"/>
      <c r="D60" s="1251">
        <v>0</v>
      </c>
      <c r="E60" s="1251">
        <v>0</v>
      </c>
      <c r="F60" s="1251">
        <v>0</v>
      </c>
      <c r="G60" s="1251">
        <v>0</v>
      </c>
      <c r="H60" s="1251">
        <v>0</v>
      </c>
      <c r="I60" s="1251">
        <v>0</v>
      </c>
      <c r="J60" s="1251">
        <v>0</v>
      </c>
      <c r="K60" s="1251">
        <v>0</v>
      </c>
      <c r="L60" s="1251">
        <v>0</v>
      </c>
    </row>
    <row r="61" spans="1:12" ht="15" hidden="1" customHeight="1" x14ac:dyDescent="0.25">
      <c r="A61" s="1252"/>
      <c r="B61" s="1250"/>
      <c r="C61" s="1250"/>
      <c r="D61" s="1251">
        <v>0</v>
      </c>
      <c r="E61" s="1251">
        <v>0</v>
      </c>
      <c r="F61" s="1251">
        <v>0</v>
      </c>
      <c r="G61" s="1251">
        <v>0</v>
      </c>
      <c r="H61" s="1251">
        <v>0</v>
      </c>
      <c r="I61" s="1251">
        <v>0</v>
      </c>
      <c r="J61" s="1251">
        <v>0</v>
      </c>
      <c r="K61" s="1251">
        <v>0</v>
      </c>
      <c r="L61" s="1251">
        <v>0</v>
      </c>
    </row>
    <row r="62" spans="1:12" ht="15" hidden="1" customHeight="1" x14ac:dyDescent="0.25">
      <c r="A62" s="1252"/>
      <c r="B62" s="1250"/>
      <c r="C62" s="1250"/>
      <c r="D62" s="1251">
        <v>0</v>
      </c>
      <c r="E62" s="1251">
        <v>0</v>
      </c>
      <c r="F62" s="1251">
        <v>0</v>
      </c>
      <c r="G62" s="1251">
        <v>0</v>
      </c>
      <c r="H62" s="1251">
        <v>0</v>
      </c>
      <c r="I62" s="1251">
        <v>0</v>
      </c>
      <c r="J62" s="1251">
        <v>0</v>
      </c>
      <c r="K62" s="1251">
        <v>0</v>
      </c>
      <c r="L62" s="1251">
        <v>0</v>
      </c>
    </row>
    <row r="63" spans="1:12" ht="15" hidden="1" customHeight="1" x14ac:dyDescent="0.25">
      <c r="A63" s="1252"/>
      <c r="B63" s="1250"/>
      <c r="C63" s="1250"/>
      <c r="D63" s="1251">
        <v>0</v>
      </c>
      <c r="E63" s="1251">
        <v>0</v>
      </c>
      <c r="F63" s="1251">
        <v>0</v>
      </c>
      <c r="G63" s="1251">
        <v>0</v>
      </c>
      <c r="H63" s="1251">
        <v>0</v>
      </c>
      <c r="I63" s="1251">
        <v>0</v>
      </c>
      <c r="J63" s="1251">
        <v>0</v>
      </c>
      <c r="K63" s="1251">
        <v>0</v>
      </c>
      <c r="L63" s="1251">
        <v>0</v>
      </c>
    </row>
    <row r="64" spans="1:12" ht="15" hidden="1" customHeight="1" x14ac:dyDescent="0.25">
      <c r="A64" s="1252"/>
      <c r="B64" s="1250"/>
      <c r="C64" s="1250"/>
      <c r="D64" s="1251">
        <v>0</v>
      </c>
      <c r="E64" s="1251">
        <v>0</v>
      </c>
      <c r="F64" s="1251">
        <v>0</v>
      </c>
      <c r="G64" s="1251">
        <v>0</v>
      </c>
      <c r="H64" s="1251">
        <v>0</v>
      </c>
      <c r="I64" s="1251">
        <v>0</v>
      </c>
      <c r="J64" s="1251">
        <v>0</v>
      </c>
      <c r="K64" s="1251">
        <v>0</v>
      </c>
      <c r="L64" s="1251">
        <v>0</v>
      </c>
    </row>
    <row r="65" spans="1:12" ht="15" hidden="1" customHeight="1" x14ac:dyDescent="0.25">
      <c r="A65" s="1252"/>
      <c r="B65" s="1250"/>
      <c r="C65" s="1250"/>
      <c r="D65" s="1251">
        <v>0</v>
      </c>
      <c r="E65" s="1251">
        <v>0</v>
      </c>
      <c r="F65" s="1251">
        <v>0</v>
      </c>
      <c r="G65" s="1251">
        <v>0</v>
      </c>
      <c r="H65" s="1251">
        <v>0</v>
      </c>
      <c r="I65" s="1251">
        <v>0</v>
      </c>
      <c r="J65" s="1251">
        <v>0</v>
      </c>
      <c r="K65" s="1251">
        <v>0</v>
      </c>
      <c r="L65" s="1251">
        <v>0</v>
      </c>
    </row>
    <row r="66" spans="1:12" ht="15" hidden="1" customHeight="1" x14ac:dyDescent="0.25">
      <c r="A66" s="1252"/>
      <c r="B66" s="1250"/>
      <c r="C66" s="1250"/>
      <c r="D66" s="1251">
        <v>0</v>
      </c>
      <c r="E66" s="1251">
        <v>0</v>
      </c>
      <c r="F66" s="1251">
        <v>0</v>
      </c>
      <c r="G66" s="1251">
        <v>0</v>
      </c>
      <c r="H66" s="1251">
        <v>0</v>
      </c>
      <c r="I66" s="1251">
        <v>0</v>
      </c>
      <c r="J66" s="1251">
        <v>0</v>
      </c>
      <c r="K66" s="1251">
        <v>0</v>
      </c>
      <c r="L66" s="1251">
        <v>0</v>
      </c>
    </row>
    <row r="67" spans="1:12" ht="15" hidden="1" customHeight="1" x14ac:dyDescent="0.25">
      <c r="A67" s="1252"/>
      <c r="B67" s="1250"/>
      <c r="C67" s="1250"/>
      <c r="D67" s="1251">
        <v>0</v>
      </c>
      <c r="E67" s="1251">
        <v>0</v>
      </c>
      <c r="F67" s="1251">
        <v>0</v>
      </c>
      <c r="G67" s="1251">
        <v>0</v>
      </c>
      <c r="H67" s="1251">
        <v>0</v>
      </c>
      <c r="I67" s="1251">
        <v>0</v>
      </c>
      <c r="J67" s="1251">
        <v>0</v>
      </c>
      <c r="K67" s="1251">
        <v>0</v>
      </c>
      <c r="L67" s="1251">
        <v>0</v>
      </c>
    </row>
    <row r="68" spans="1:12" ht="15" hidden="1" customHeight="1" x14ac:dyDescent="0.25">
      <c r="A68" s="1252"/>
      <c r="B68" s="1250"/>
      <c r="C68" s="1250"/>
      <c r="D68" s="1251">
        <v>0</v>
      </c>
      <c r="E68" s="1251">
        <v>0</v>
      </c>
      <c r="F68" s="1251">
        <v>0</v>
      </c>
      <c r="G68" s="1251">
        <v>0</v>
      </c>
      <c r="H68" s="1251">
        <v>0</v>
      </c>
      <c r="I68" s="1251">
        <v>0</v>
      </c>
      <c r="J68" s="1251">
        <v>0</v>
      </c>
      <c r="K68" s="1251">
        <v>0</v>
      </c>
      <c r="L68" s="1251">
        <v>0</v>
      </c>
    </row>
    <row r="69" spans="1:12" ht="15" hidden="1" customHeight="1" x14ac:dyDescent="0.25">
      <c r="A69" s="1252"/>
      <c r="B69" s="1250"/>
      <c r="C69" s="1250"/>
      <c r="D69" s="1251">
        <v>0</v>
      </c>
      <c r="E69" s="1251">
        <v>0</v>
      </c>
      <c r="F69" s="1251">
        <v>0</v>
      </c>
      <c r="G69" s="1251">
        <v>0</v>
      </c>
      <c r="H69" s="1251">
        <v>0</v>
      </c>
      <c r="I69" s="1251">
        <v>0</v>
      </c>
      <c r="J69" s="1251">
        <v>0</v>
      </c>
      <c r="K69" s="1251">
        <v>0</v>
      </c>
      <c r="L69" s="1251">
        <v>0</v>
      </c>
    </row>
    <row r="70" spans="1:12" ht="15" hidden="1" customHeight="1" x14ac:dyDescent="0.25">
      <c r="A70" s="1252"/>
      <c r="B70" s="1250"/>
      <c r="C70" s="1250"/>
      <c r="D70" s="1251">
        <v>0</v>
      </c>
      <c r="E70" s="1251">
        <v>0</v>
      </c>
      <c r="F70" s="1251">
        <v>0</v>
      </c>
      <c r="G70" s="1251">
        <v>0</v>
      </c>
      <c r="H70" s="1251">
        <v>0</v>
      </c>
      <c r="I70" s="1251">
        <v>0</v>
      </c>
      <c r="J70" s="1251">
        <v>0</v>
      </c>
      <c r="K70" s="1251">
        <v>0</v>
      </c>
      <c r="L70" s="1251">
        <v>0</v>
      </c>
    </row>
    <row r="71" spans="1:12" ht="15" hidden="1" customHeight="1" x14ac:dyDescent="0.25">
      <c r="A71" s="1252"/>
      <c r="B71" s="1250"/>
      <c r="C71" s="1250"/>
      <c r="D71" s="1251">
        <v>0</v>
      </c>
      <c r="E71" s="1251">
        <v>0</v>
      </c>
      <c r="F71" s="1251">
        <v>0</v>
      </c>
      <c r="G71" s="1251">
        <v>0</v>
      </c>
      <c r="H71" s="1251">
        <v>0</v>
      </c>
      <c r="I71" s="1251">
        <v>0</v>
      </c>
      <c r="J71" s="1251">
        <v>0</v>
      </c>
      <c r="K71" s="1251">
        <v>0</v>
      </c>
      <c r="L71" s="1251">
        <v>0</v>
      </c>
    </row>
    <row r="72" spans="1:12" ht="15" hidden="1" customHeight="1" x14ac:dyDescent="0.25">
      <c r="A72" s="1252"/>
      <c r="B72" s="1250"/>
      <c r="C72" s="1250"/>
      <c r="D72" s="1251">
        <v>0</v>
      </c>
      <c r="E72" s="1251">
        <v>0</v>
      </c>
      <c r="F72" s="1251">
        <v>0</v>
      </c>
      <c r="G72" s="1251">
        <v>0</v>
      </c>
      <c r="H72" s="1251">
        <v>0</v>
      </c>
      <c r="I72" s="1251">
        <v>0</v>
      </c>
      <c r="J72" s="1251">
        <v>0</v>
      </c>
      <c r="K72" s="1251">
        <v>0</v>
      </c>
      <c r="L72" s="1251">
        <v>0</v>
      </c>
    </row>
    <row r="73" spans="1:12" ht="15" hidden="1" customHeight="1" x14ac:dyDescent="0.25">
      <c r="A73" s="1252"/>
      <c r="B73" s="1250"/>
      <c r="C73" s="1250"/>
      <c r="D73" s="1251">
        <v>0</v>
      </c>
      <c r="E73" s="1251">
        <v>0</v>
      </c>
      <c r="F73" s="1251">
        <v>0</v>
      </c>
      <c r="G73" s="1251">
        <v>0</v>
      </c>
      <c r="H73" s="1251">
        <v>0</v>
      </c>
      <c r="I73" s="1251">
        <v>0</v>
      </c>
      <c r="J73" s="1251">
        <v>0</v>
      </c>
      <c r="K73" s="1251">
        <v>0</v>
      </c>
      <c r="L73" s="1251">
        <v>0</v>
      </c>
    </row>
    <row r="74" spans="1:12" ht="15" hidden="1" customHeight="1" x14ac:dyDescent="0.25">
      <c r="A74" s="1252"/>
      <c r="B74" s="1250"/>
      <c r="C74" s="1250"/>
      <c r="D74" s="1251">
        <v>0</v>
      </c>
      <c r="E74" s="1251">
        <v>0</v>
      </c>
      <c r="F74" s="1251">
        <v>0</v>
      </c>
      <c r="G74" s="1251">
        <v>0</v>
      </c>
      <c r="H74" s="1251">
        <v>0</v>
      </c>
      <c r="I74" s="1251">
        <v>0</v>
      </c>
      <c r="J74" s="1251">
        <v>0</v>
      </c>
      <c r="K74" s="1251">
        <v>0</v>
      </c>
      <c r="L74" s="1251">
        <v>0</v>
      </c>
    </row>
    <row r="75" spans="1:12" ht="15" hidden="1" customHeight="1" x14ac:dyDescent="0.25">
      <c r="A75" s="1252"/>
      <c r="B75" s="1250"/>
      <c r="C75" s="1250"/>
      <c r="D75" s="1251">
        <v>0</v>
      </c>
      <c r="E75" s="1251">
        <v>0</v>
      </c>
      <c r="F75" s="1251">
        <v>0</v>
      </c>
      <c r="G75" s="1251">
        <v>0</v>
      </c>
      <c r="H75" s="1251">
        <v>0</v>
      </c>
      <c r="I75" s="1251">
        <v>0</v>
      </c>
      <c r="J75" s="1251">
        <v>0</v>
      </c>
      <c r="K75" s="1251">
        <v>0</v>
      </c>
      <c r="L75" s="1251">
        <v>0</v>
      </c>
    </row>
    <row r="76" spans="1:12" ht="15" hidden="1" customHeight="1" x14ac:dyDescent="0.25">
      <c r="A76" s="1252"/>
      <c r="B76" s="1250"/>
      <c r="C76" s="1250"/>
      <c r="D76" s="1251">
        <v>0</v>
      </c>
      <c r="E76" s="1251">
        <v>0</v>
      </c>
      <c r="F76" s="1251">
        <v>0</v>
      </c>
      <c r="G76" s="1251">
        <v>0</v>
      </c>
      <c r="H76" s="1251">
        <v>0</v>
      </c>
      <c r="I76" s="1251">
        <v>0</v>
      </c>
      <c r="J76" s="1251">
        <v>0</v>
      </c>
      <c r="K76" s="1251">
        <v>0</v>
      </c>
      <c r="L76" s="1251">
        <v>0</v>
      </c>
    </row>
    <row r="77" spans="1:12" ht="15" hidden="1" customHeight="1" x14ac:dyDescent="0.25">
      <c r="A77" s="1252"/>
      <c r="B77" s="1250"/>
      <c r="C77" s="1250"/>
      <c r="D77" s="1251">
        <v>0</v>
      </c>
      <c r="E77" s="1251">
        <v>0</v>
      </c>
      <c r="F77" s="1251">
        <v>0</v>
      </c>
      <c r="G77" s="1251">
        <v>0</v>
      </c>
      <c r="H77" s="1251">
        <v>0</v>
      </c>
      <c r="I77" s="1251">
        <v>0</v>
      </c>
      <c r="J77" s="1251">
        <v>0</v>
      </c>
      <c r="K77" s="1251">
        <v>0</v>
      </c>
      <c r="L77" s="1251">
        <v>0</v>
      </c>
    </row>
    <row r="78" spans="1:12" ht="15" hidden="1" customHeight="1" x14ac:dyDescent="0.25">
      <c r="A78" s="1252"/>
      <c r="B78" s="1250"/>
      <c r="C78" s="1250"/>
      <c r="D78" s="1251">
        <v>0</v>
      </c>
      <c r="E78" s="1251">
        <v>0</v>
      </c>
      <c r="F78" s="1251">
        <v>0</v>
      </c>
      <c r="G78" s="1251">
        <v>0</v>
      </c>
      <c r="H78" s="1251">
        <v>0</v>
      </c>
      <c r="I78" s="1251">
        <v>0</v>
      </c>
      <c r="J78" s="1251">
        <v>0</v>
      </c>
      <c r="K78" s="1251">
        <v>0</v>
      </c>
      <c r="L78" s="1251">
        <v>0</v>
      </c>
    </row>
    <row r="79" spans="1:12" ht="15" hidden="1" customHeight="1" x14ac:dyDescent="0.25">
      <c r="A79" s="1252"/>
      <c r="B79" s="1250"/>
      <c r="C79" s="1250"/>
      <c r="D79" s="1251">
        <v>0</v>
      </c>
      <c r="E79" s="1251">
        <v>0</v>
      </c>
      <c r="F79" s="1251">
        <v>0</v>
      </c>
      <c r="G79" s="1251">
        <v>0</v>
      </c>
      <c r="H79" s="1251">
        <v>0</v>
      </c>
      <c r="I79" s="1251">
        <v>0</v>
      </c>
      <c r="J79" s="1251">
        <v>0</v>
      </c>
      <c r="K79" s="1251">
        <v>0</v>
      </c>
      <c r="L79" s="1251">
        <v>0</v>
      </c>
    </row>
    <row r="80" spans="1:12" ht="15" hidden="1" customHeight="1" x14ac:dyDescent="0.25">
      <c r="A80" s="1252"/>
      <c r="B80" s="1250"/>
      <c r="C80" s="1250"/>
      <c r="D80" s="1251">
        <v>0</v>
      </c>
      <c r="E80" s="1251">
        <v>0</v>
      </c>
      <c r="F80" s="1251">
        <v>0</v>
      </c>
      <c r="G80" s="1251">
        <v>0</v>
      </c>
      <c r="H80" s="1251">
        <v>0</v>
      </c>
      <c r="I80" s="1251">
        <v>0</v>
      </c>
      <c r="J80" s="1251">
        <v>0</v>
      </c>
      <c r="K80" s="1251">
        <v>0</v>
      </c>
      <c r="L80" s="1251">
        <v>0</v>
      </c>
    </row>
    <row r="81" spans="1:12" ht="15" hidden="1" customHeight="1" x14ac:dyDescent="0.25">
      <c r="A81" s="1252"/>
      <c r="B81" s="1250"/>
      <c r="C81" s="1250"/>
      <c r="D81" s="1251">
        <v>0</v>
      </c>
      <c r="E81" s="1251">
        <v>0</v>
      </c>
      <c r="F81" s="1251">
        <v>0</v>
      </c>
      <c r="G81" s="1251">
        <v>0</v>
      </c>
      <c r="H81" s="1251">
        <v>0</v>
      </c>
      <c r="I81" s="1251">
        <v>0</v>
      </c>
      <c r="J81" s="1251">
        <v>0</v>
      </c>
      <c r="K81" s="1251">
        <v>0</v>
      </c>
      <c r="L81" s="1251">
        <v>0</v>
      </c>
    </row>
    <row r="82" spans="1:12" ht="15" hidden="1" customHeight="1" x14ac:dyDescent="0.25">
      <c r="A82" s="1252"/>
      <c r="B82" s="1250"/>
      <c r="C82" s="1250"/>
      <c r="D82" s="1251">
        <v>0</v>
      </c>
      <c r="E82" s="1251">
        <v>0</v>
      </c>
      <c r="F82" s="1251">
        <v>0</v>
      </c>
      <c r="G82" s="1251">
        <v>0</v>
      </c>
      <c r="H82" s="1251">
        <v>0</v>
      </c>
      <c r="I82" s="1251">
        <v>0</v>
      </c>
      <c r="J82" s="1251">
        <v>0</v>
      </c>
      <c r="K82" s="1251">
        <v>0</v>
      </c>
      <c r="L82" s="1251">
        <v>0</v>
      </c>
    </row>
    <row r="83" spans="1:12" ht="15" hidden="1" customHeight="1" x14ac:dyDescent="0.25">
      <c r="A83" s="1252"/>
      <c r="B83" s="1250"/>
      <c r="C83" s="1250"/>
      <c r="D83" s="1251">
        <v>0</v>
      </c>
      <c r="E83" s="1251">
        <v>0</v>
      </c>
      <c r="F83" s="1251">
        <v>0</v>
      </c>
      <c r="G83" s="1251">
        <v>0</v>
      </c>
      <c r="H83" s="1251">
        <v>0</v>
      </c>
      <c r="I83" s="1251">
        <v>0</v>
      </c>
      <c r="J83" s="1251">
        <v>0</v>
      </c>
      <c r="K83" s="1251">
        <v>0</v>
      </c>
      <c r="L83" s="1251">
        <v>0</v>
      </c>
    </row>
    <row r="84" spans="1:12" ht="15" hidden="1" customHeight="1" x14ac:dyDescent="0.25">
      <c r="A84" s="1252"/>
      <c r="B84" s="1250"/>
      <c r="C84" s="1250"/>
      <c r="D84" s="1251">
        <v>0</v>
      </c>
      <c r="E84" s="1251">
        <v>0</v>
      </c>
      <c r="F84" s="1251">
        <v>0</v>
      </c>
      <c r="G84" s="1251">
        <v>0</v>
      </c>
      <c r="H84" s="1251">
        <v>0</v>
      </c>
      <c r="I84" s="1251">
        <v>0</v>
      </c>
      <c r="J84" s="1251">
        <v>0</v>
      </c>
      <c r="K84" s="1251">
        <v>0</v>
      </c>
      <c r="L84" s="1251">
        <v>0</v>
      </c>
    </row>
    <row r="85" spans="1:12" ht="15" hidden="1" customHeight="1" x14ac:dyDescent="0.25">
      <c r="A85" s="1252"/>
      <c r="B85" s="1250"/>
      <c r="C85" s="1250"/>
      <c r="D85" s="1251">
        <v>0</v>
      </c>
      <c r="E85" s="1251">
        <v>0</v>
      </c>
      <c r="F85" s="1251">
        <v>0</v>
      </c>
      <c r="G85" s="1251">
        <v>0</v>
      </c>
      <c r="H85" s="1251">
        <v>0</v>
      </c>
      <c r="I85" s="1251">
        <v>0</v>
      </c>
      <c r="J85" s="1251">
        <v>0</v>
      </c>
      <c r="K85" s="1251">
        <v>0</v>
      </c>
      <c r="L85" s="1251">
        <v>0</v>
      </c>
    </row>
    <row r="86" spans="1:12" ht="15" hidden="1" customHeight="1" x14ac:dyDescent="0.25">
      <c r="A86" s="1252"/>
      <c r="B86" s="1250"/>
      <c r="C86" s="1250"/>
      <c r="D86" s="1251">
        <v>0</v>
      </c>
      <c r="E86" s="1251">
        <v>0</v>
      </c>
      <c r="F86" s="1251">
        <v>0</v>
      </c>
      <c r="G86" s="1251">
        <v>0</v>
      </c>
      <c r="H86" s="1251">
        <v>0</v>
      </c>
      <c r="I86" s="1251">
        <v>0</v>
      </c>
      <c r="J86" s="1251">
        <v>0</v>
      </c>
      <c r="K86" s="1251">
        <v>0</v>
      </c>
      <c r="L86" s="1251">
        <v>0</v>
      </c>
    </row>
    <row r="87" spans="1:12" ht="15" hidden="1" customHeight="1" x14ac:dyDescent="0.25">
      <c r="A87" s="1252"/>
      <c r="B87" s="1250"/>
      <c r="C87" s="1250"/>
      <c r="D87" s="1251">
        <v>0</v>
      </c>
      <c r="E87" s="1251">
        <v>0</v>
      </c>
      <c r="F87" s="1251">
        <v>0</v>
      </c>
      <c r="G87" s="1251">
        <v>0</v>
      </c>
      <c r="H87" s="1251">
        <v>0</v>
      </c>
      <c r="I87" s="1251">
        <v>0</v>
      </c>
      <c r="J87" s="1251">
        <v>0</v>
      </c>
      <c r="K87" s="1251">
        <v>0</v>
      </c>
      <c r="L87" s="1251">
        <v>0</v>
      </c>
    </row>
    <row r="88" spans="1:12" ht="15" hidden="1" customHeight="1" x14ac:dyDescent="0.25">
      <c r="A88" s="1252"/>
      <c r="B88" s="1250"/>
      <c r="C88" s="1250"/>
      <c r="D88" s="1251">
        <v>0</v>
      </c>
      <c r="E88" s="1251">
        <v>0</v>
      </c>
      <c r="F88" s="1251">
        <v>0</v>
      </c>
      <c r="G88" s="1251">
        <v>0</v>
      </c>
      <c r="H88" s="1251">
        <v>0</v>
      </c>
      <c r="I88" s="1251">
        <v>0</v>
      </c>
      <c r="J88" s="1251">
        <v>0</v>
      </c>
      <c r="K88" s="1251">
        <v>0</v>
      </c>
      <c r="L88" s="1251">
        <v>0</v>
      </c>
    </row>
    <row r="89" spans="1:12" ht="15" hidden="1" customHeight="1" x14ac:dyDescent="0.25">
      <c r="A89" s="1252"/>
      <c r="B89" s="1250"/>
      <c r="C89" s="1250"/>
      <c r="D89" s="1251">
        <v>0</v>
      </c>
      <c r="E89" s="1251">
        <v>0</v>
      </c>
      <c r="F89" s="1251">
        <v>0</v>
      </c>
      <c r="G89" s="1251">
        <v>0</v>
      </c>
      <c r="H89" s="1251">
        <v>0</v>
      </c>
      <c r="I89" s="1251">
        <v>0</v>
      </c>
      <c r="J89" s="1251">
        <v>0</v>
      </c>
      <c r="K89" s="1251">
        <v>0</v>
      </c>
      <c r="L89" s="1251">
        <v>0</v>
      </c>
    </row>
    <row r="90" spans="1:12" ht="15" hidden="1" customHeight="1" x14ac:dyDescent="0.25">
      <c r="A90" s="1252"/>
      <c r="B90" s="1250"/>
      <c r="C90" s="1250"/>
      <c r="D90" s="1251">
        <v>0</v>
      </c>
      <c r="E90" s="1251">
        <v>0</v>
      </c>
      <c r="F90" s="1251">
        <v>0</v>
      </c>
      <c r="G90" s="1251">
        <v>0</v>
      </c>
      <c r="H90" s="1251">
        <v>0</v>
      </c>
      <c r="I90" s="1251">
        <v>0</v>
      </c>
      <c r="J90" s="1251">
        <v>0</v>
      </c>
      <c r="K90" s="1251">
        <v>0</v>
      </c>
      <c r="L90" s="1251">
        <v>0</v>
      </c>
    </row>
    <row r="91" spans="1:12" ht="15" hidden="1" customHeight="1" x14ac:dyDescent="0.25">
      <c r="A91" s="1252"/>
      <c r="B91" s="1250"/>
      <c r="C91" s="1250"/>
      <c r="D91" s="1251">
        <v>0</v>
      </c>
      <c r="E91" s="1251">
        <v>0</v>
      </c>
      <c r="F91" s="1251">
        <v>0</v>
      </c>
      <c r="G91" s="1251">
        <v>0</v>
      </c>
      <c r="H91" s="1251">
        <v>0</v>
      </c>
      <c r="I91" s="1251">
        <v>0</v>
      </c>
      <c r="J91" s="1251">
        <v>0</v>
      </c>
      <c r="K91" s="1251">
        <v>0</v>
      </c>
      <c r="L91" s="1251">
        <v>0</v>
      </c>
    </row>
    <row r="92" spans="1:12" ht="15" hidden="1" customHeight="1" x14ac:dyDescent="0.25">
      <c r="A92" s="1252"/>
      <c r="B92" s="1250"/>
      <c r="C92" s="1250"/>
      <c r="D92" s="1251">
        <v>0</v>
      </c>
      <c r="E92" s="1251">
        <v>0</v>
      </c>
      <c r="F92" s="1251">
        <v>0</v>
      </c>
      <c r="G92" s="1251">
        <v>0</v>
      </c>
      <c r="H92" s="1251">
        <v>0</v>
      </c>
      <c r="I92" s="1251">
        <v>0</v>
      </c>
      <c r="J92" s="1251">
        <v>0</v>
      </c>
      <c r="K92" s="1251">
        <v>0</v>
      </c>
      <c r="L92" s="1251">
        <v>0</v>
      </c>
    </row>
    <row r="93" spans="1:12" ht="15" hidden="1" customHeight="1" x14ac:dyDescent="0.25">
      <c r="A93" s="1252"/>
      <c r="B93" s="1250"/>
      <c r="C93" s="1250"/>
      <c r="D93" s="1251">
        <v>0</v>
      </c>
      <c r="E93" s="1251">
        <v>0</v>
      </c>
      <c r="F93" s="1251">
        <v>0</v>
      </c>
      <c r="G93" s="1251">
        <v>0</v>
      </c>
      <c r="H93" s="1251">
        <v>0</v>
      </c>
      <c r="I93" s="1251">
        <v>0</v>
      </c>
      <c r="J93" s="1251">
        <v>0</v>
      </c>
      <c r="K93" s="1251">
        <v>0</v>
      </c>
      <c r="L93" s="1251">
        <v>0</v>
      </c>
    </row>
    <row r="94" spans="1:12" ht="15" hidden="1" customHeight="1" x14ac:dyDescent="0.25">
      <c r="A94" s="1252"/>
      <c r="B94" s="1250"/>
      <c r="C94" s="1250"/>
      <c r="D94" s="1251">
        <v>0</v>
      </c>
      <c r="E94" s="1251">
        <v>0</v>
      </c>
      <c r="F94" s="1251">
        <v>0</v>
      </c>
      <c r="G94" s="1251">
        <v>0</v>
      </c>
      <c r="H94" s="1251">
        <v>0</v>
      </c>
      <c r="I94" s="1251">
        <v>0</v>
      </c>
      <c r="J94" s="1251">
        <v>0</v>
      </c>
      <c r="K94" s="1251">
        <v>0</v>
      </c>
      <c r="L94" s="1251">
        <v>0</v>
      </c>
    </row>
    <row r="95" spans="1:12" ht="15" hidden="1" customHeight="1" x14ac:dyDescent="0.25">
      <c r="A95" s="1252"/>
      <c r="B95" s="1250"/>
      <c r="C95" s="1250"/>
      <c r="D95" s="1251">
        <v>0</v>
      </c>
      <c r="E95" s="1251">
        <v>0</v>
      </c>
      <c r="F95" s="1251">
        <v>0</v>
      </c>
      <c r="G95" s="1251">
        <v>0</v>
      </c>
      <c r="H95" s="1251">
        <v>0</v>
      </c>
      <c r="I95" s="1251">
        <v>0</v>
      </c>
      <c r="J95" s="1251">
        <v>0</v>
      </c>
      <c r="K95" s="1251">
        <v>0</v>
      </c>
      <c r="L95" s="1251">
        <v>0</v>
      </c>
    </row>
    <row r="96" spans="1:12" ht="15" hidden="1" customHeight="1" x14ac:dyDescent="0.25">
      <c r="A96" s="1252"/>
      <c r="B96" s="1250"/>
      <c r="C96" s="1250"/>
      <c r="D96" s="1251">
        <v>0</v>
      </c>
      <c r="E96" s="1251">
        <v>0</v>
      </c>
      <c r="F96" s="1251">
        <v>0</v>
      </c>
      <c r="G96" s="1251">
        <v>0</v>
      </c>
      <c r="H96" s="1251">
        <v>0</v>
      </c>
      <c r="I96" s="1251">
        <v>0</v>
      </c>
      <c r="J96" s="1251">
        <v>0</v>
      </c>
      <c r="K96" s="1251">
        <v>0</v>
      </c>
      <c r="L96" s="1251">
        <v>0</v>
      </c>
    </row>
    <row r="97" spans="1:12" ht="15" hidden="1" customHeight="1" x14ac:dyDescent="0.25">
      <c r="A97" s="1252"/>
      <c r="B97" s="1250"/>
      <c r="C97" s="1250"/>
      <c r="D97" s="1251">
        <v>0</v>
      </c>
      <c r="E97" s="1251">
        <v>0</v>
      </c>
      <c r="F97" s="1251">
        <v>0</v>
      </c>
      <c r="G97" s="1251">
        <v>0</v>
      </c>
      <c r="H97" s="1251">
        <v>0</v>
      </c>
      <c r="I97" s="1251">
        <v>0</v>
      </c>
      <c r="J97" s="1251">
        <v>0</v>
      </c>
      <c r="K97" s="1251">
        <v>0</v>
      </c>
      <c r="L97" s="1251">
        <v>0</v>
      </c>
    </row>
    <row r="98" spans="1:12" ht="15" hidden="1" customHeight="1" x14ac:dyDescent="0.25">
      <c r="A98" s="1252"/>
      <c r="B98" s="1250"/>
      <c r="C98" s="1250"/>
      <c r="D98" s="1251">
        <v>0</v>
      </c>
      <c r="E98" s="1251">
        <v>0</v>
      </c>
      <c r="F98" s="1251">
        <v>0</v>
      </c>
      <c r="G98" s="1251">
        <v>0</v>
      </c>
      <c r="H98" s="1251">
        <v>0</v>
      </c>
      <c r="I98" s="1251">
        <v>0</v>
      </c>
      <c r="J98" s="1251">
        <v>0</v>
      </c>
      <c r="K98" s="1251">
        <v>0</v>
      </c>
      <c r="L98" s="1251">
        <v>0</v>
      </c>
    </row>
    <row r="99" spans="1:12" ht="15" hidden="1" customHeight="1" x14ac:dyDescent="0.25">
      <c r="A99" s="1252"/>
      <c r="B99" s="1250"/>
      <c r="C99" s="1250"/>
      <c r="D99" s="1251">
        <v>0</v>
      </c>
      <c r="E99" s="1251">
        <v>0</v>
      </c>
      <c r="F99" s="1251">
        <v>0</v>
      </c>
      <c r="G99" s="1251">
        <v>0</v>
      </c>
      <c r="H99" s="1251">
        <v>0</v>
      </c>
      <c r="I99" s="1251">
        <v>0</v>
      </c>
      <c r="J99" s="1251">
        <v>0</v>
      </c>
      <c r="K99" s="1251">
        <v>0</v>
      </c>
      <c r="L99" s="1251">
        <v>0</v>
      </c>
    </row>
    <row r="100" spans="1:12" ht="15" hidden="1" customHeight="1" x14ac:dyDescent="0.25">
      <c r="A100" s="1252"/>
      <c r="B100" s="1250"/>
      <c r="C100" s="1250"/>
      <c r="D100" s="1251">
        <v>0</v>
      </c>
      <c r="E100" s="1251">
        <v>0</v>
      </c>
      <c r="F100" s="1251">
        <v>0</v>
      </c>
      <c r="G100" s="1251">
        <v>0</v>
      </c>
      <c r="H100" s="1251">
        <v>0</v>
      </c>
      <c r="I100" s="1251">
        <v>0</v>
      </c>
      <c r="J100" s="1251">
        <v>0</v>
      </c>
      <c r="K100" s="1251">
        <v>0</v>
      </c>
      <c r="L100" s="1251">
        <v>0</v>
      </c>
    </row>
    <row r="101" spans="1:12" ht="6" customHeight="1" x14ac:dyDescent="0.25">
      <c r="A101" s="1253"/>
      <c r="B101" s="1254"/>
      <c r="C101" s="1254"/>
      <c r="D101" s="1254"/>
      <c r="E101" s="1254"/>
      <c r="F101" s="1254"/>
      <c r="G101" s="1254"/>
      <c r="H101" s="1254"/>
      <c r="I101" s="1254"/>
      <c r="J101" s="1254"/>
      <c r="K101" s="1254"/>
      <c r="L101" s="1254"/>
    </row>
    <row r="102" spans="1:12" x14ac:dyDescent="0.25">
      <c r="A102" s="1234" t="s">
        <v>1141</v>
      </c>
      <c r="B102" s="1255"/>
      <c r="C102" s="1255"/>
      <c r="D102" s="1255"/>
      <c r="E102" s="1255"/>
      <c r="F102" s="1255"/>
      <c r="G102" s="1255"/>
      <c r="H102" s="1255"/>
      <c r="I102" s="1255"/>
      <c r="J102" s="1255"/>
      <c r="K102" s="1255"/>
      <c r="L102" s="1255"/>
    </row>
    <row r="103" spans="1:12" x14ac:dyDescent="0.25">
      <c r="A103" s="1220"/>
      <c r="B103" s="1220"/>
      <c r="C103" s="1220"/>
      <c r="D103" s="1220"/>
      <c r="E103" s="1220"/>
      <c r="F103" s="1220"/>
      <c r="G103" s="1220"/>
      <c r="H103" s="1220"/>
      <c r="I103" s="1220"/>
      <c r="J103" s="1220"/>
      <c r="K103" s="1220"/>
      <c r="L103" s="1220"/>
    </row>
    <row r="104" spans="1:12" x14ac:dyDescent="0.25">
      <c r="A104" s="1220"/>
      <c r="B104" s="1220"/>
      <c r="C104" s="1220"/>
      <c r="D104" s="1220"/>
      <c r="E104" s="1220"/>
      <c r="F104" s="1220"/>
      <c r="G104" s="1220"/>
      <c r="H104" s="1220"/>
      <c r="I104" s="1220"/>
      <c r="J104" s="1220"/>
      <c r="K104" s="1220"/>
      <c r="L104" s="1220"/>
    </row>
  </sheetData>
  <mergeCells count="10">
    <mergeCell ref="A27:L27"/>
    <mergeCell ref="D29:L29"/>
    <mergeCell ref="A31:A49"/>
    <mergeCell ref="A50:A55"/>
    <mergeCell ref="A1:L1"/>
    <mergeCell ref="A2:L2"/>
    <mergeCell ref="A3:L3"/>
    <mergeCell ref="D5:L5"/>
    <mergeCell ref="A25:L25"/>
    <mergeCell ref="A26:L2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94"/>
  <sheetViews>
    <sheetView topLeftCell="A37" workbookViewId="0">
      <selection activeCell="K13" sqref="K13"/>
    </sheetView>
  </sheetViews>
  <sheetFormatPr baseColWidth="10" defaultRowHeight="15" x14ac:dyDescent="0.25"/>
  <cols>
    <col min="1" max="1" width="32.85546875" style="483" customWidth="1"/>
    <col min="2" max="256" width="11.42578125" style="483"/>
    <col min="257" max="257" width="32.85546875" style="483" customWidth="1"/>
    <col min="258" max="512" width="11.42578125" style="483"/>
    <col min="513" max="513" width="32.85546875" style="483" customWidth="1"/>
    <col min="514" max="768" width="11.42578125" style="483"/>
    <col min="769" max="769" width="32.85546875" style="483" customWidth="1"/>
    <col min="770" max="1024" width="11.42578125" style="483"/>
    <col min="1025" max="1025" width="32.85546875" style="483" customWidth="1"/>
    <col min="1026" max="1280" width="11.42578125" style="483"/>
    <col min="1281" max="1281" width="32.85546875" style="483" customWidth="1"/>
    <col min="1282" max="1536" width="11.42578125" style="483"/>
    <col min="1537" max="1537" width="32.85546875" style="483" customWidth="1"/>
    <col min="1538" max="1792" width="11.42578125" style="483"/>
    <col min="1793" max="1793" width="32.85546875" style="483" customWidth="1"/>
    <col min="1794" max="2048" width="11.42578125" style="483"/>
    <col min="2049" max="2049" width="32.85546875" style="483" customWidth="1"/>
    <col min="2050" max="2304" width="11.42578125" style="483"/>
    <col min="2305" max="2305" width="32.85546875" style="483" customWidth="1"/>
    <col min="2306" max="2560" width="11.42578125" style="483"/>
    <col min="2561" max="2561" width="32.85546875" style="483" customWidth="1"/>
    <col min="2562" max="2816" width="11.42578125" style="483"/>
    <col min="2817" max="2817" width="32.85546875" style="483" customWidth="1"/>
    <col min="2818" max="3072" width="11.42578125" style="483"/>
    <col min="3073" max="3073" width="32.85546875" style="483" customWidth="1"/>
    <col min="3074" max="3328" width="11.42578125" style="483"/>
    <col min="3329" max="3329" width="32.85546875" style="483" customWidth="1"/>
    <col min="3330" max="3584" width="11.42578125" style="483"/>
    <col min="3585" max="3585" width="32.85546875" style="483" customWidth="1"/>
    <col min="3586" max="3840" width="11.42578125" style="483"/>
    <col min="3841" max="3841" width="32.85546875" style="483" customWidth="1"/>
    <col min="3842" max="4096" width="11.42578125" style="483"/>
    <col min="4097" max="4097" width="32.85546875" style="483" customWidth="1"/>
    <col min="4098" max="4352" width="11.42578125" style="483"/>
    <col min="4353" max="4353" width="32.85546875" style="483" customWidth="1"/>
    <col min="4354" max="4608" width="11.42578125" style="483"/>
    <col min="4609" max="4609" width="32.85546875" style="483" customWidth="1"/>
    <col min="4610" max="4864" width="11.42578125" style="483"/>
    <col min="4865" max="4865" width="32.85546875" style="483" customWidth="1"/>
    <col min="4866" max="5120" width="11.42578125" style="483"/>
    <col min="5121" max="5121" width="32.85546875" style="483" customWidth="1"/>
    <col min="5122" max="5376" width="11.42578125" style="483"/>
    <col min="5377" max="5377" width="32.85546875" style="483" customWidth="1"/>
    <col min="5378" max="5632" width="11.42578125" style="483"/>
    <col min="5633" max="5633" width="32.85546875" style="483" customWidth="1"/>
    <col min="5634" max="5888" width="11.42578125" style="483"/>
    <col min="5889" max="5889" width="32.85546875" style="483" customWidth="1"/>
    <col min="5890" max="6144" width="11.42578125" style="483"/>
    <col min="6145" max="6145" width="32.85546875" style="483" customWidth="1"/>
    <col min="6146" max="6400" width="11.42578125" style="483"/>
    <col min="6401" max="6401" width="32.85546875" style="483" customWidth="1"/>
    <col min="6402" max="6656" width="11.42578125" style="483"/>
    <col min="6657" max="6657" width="32.85546875" style="483" customWidth="1"/>
    <col min="6658" max="6912" width="11.42578125" style="483"/>
    <col min="6913" max="6913" width="32.85546875" style="483" customWidth="1"/>
    <col min="6914" max="7168" width="11.42578125" style="483"/>
    <col min="7169" max="7169" width="32.85546875" style="483" customWidth="1"/>
    <col min="7170" max="7424" width="11.42578125" style="483"/>
    <col min="7425" max="7425" width="32.85546875" style="483" customWidth="1"/>
    <col min="7426" max="7680" width="11.42578125" style="483"/>
    <col min="7681" max="7681" width="32.85546875" style="483" customWidth="1"/>
    <col min="7682" max="7936" width="11.42578125" style="483"/>
    <col min="7937" max="7937" width="32.85546875" style="483" customWidth="1"/>
    <col min="7938" max="8192" width="11.42578125" style="483"/>
    <col min="8193" max="8193" width="32.85546875" style="483" customWidth="1"/>
    <col min="8194" max="8448" width="11.42578125" style="483"/>
    <col min="8449" max="8449" width="32.85546875" style="483" customWidth="1"/>
    <col min="8450" max="8704" width="11.42578125" style="483"/>
    <col min="8705" max="8705" width="32.85546875" style="483" customWidth="1"/>
    <col min="8706" max="8960" width="11.42578125" style="483"/>
    <col min="8961" max="8961" width="32.85546875" style="483" customWidth="1"/>
    <col min="8962" max="9216" width="11.42578125" style="483"/>
    <col min="9217" max="9217" width="32.85546875" style="483" customWidth="1"/>
    <col min="9218" max="9472" width="11.42578125" style="483"/>
    <col min="9473" max="9473" width="32.85546875" style="483" customWidth="1"/>
    <col min="9474" max="9728" width="11.42578125" style="483"/>
    <col min="9729" max="9729" width="32.85546875" style="483" customWidth="1"/>
    <col min="9730" max="9984" width="11.42578125" style="483"/>
    <col min="9985" max="9985" width="32.85546875" style="483" customWidth="1"/>
    <col min="9986" max="10240" width="11.42578125" style="483"/>
    <col min="10241" max="10241" width="32.85546875" style="483" customWidth="1"/>
    <col min="10242" max="10496" width="11.42578125" style="483"/>
    <col min="10497" max="10497" width="32.85546875" style="483" customWidth="1"/>
    <col min="10498" max="10752" width="11.42578125" style="483"/>
    <col min="10753" max="10753" width="32.85546875" style="483" customWidth="1"/>
    <col min="10754" max="11008" width="11.42578125" style="483"/>
    <col min="11009" max="11009" width="32.85546875" style="483" customWidth="1"/>
    <col min="11010" max="11264" width="11.42578125" style="483"/>
    <col min="11265" max="11265" width="32.85546875" style="483" customWidth="1"/>
    <col min="11266" max="11520" width="11.42578125" style="483"/>
    <col min="11521" max="11521" width="32.85546875" style="483" customWidth="1"/>
    <col min="11522" max="11776" width="11.42578125" style="483"/>
    <col min="11777" max="11777" width="32.85546875" style="483" customWidth="1"/>
    <col min="11778" max="12032" width="11.42578125" style="483"/>
    <col min="12033" max="12033" width="32.85546875" style="483" customWidth="1"/>
    <col min="12034" max="12288" width="11.42578125" style="483"/>
    <col min="12289" max="12289" width="32.85546875" style="483" customWidth="1"/>
    <col min="12290" max="12544" width="11.42578125" style="483"/>
    <col min="12545" max="12545" width="32.85546875" style="483" customWidth="1"/>
    <col min="12546" max="12800" width="11.42578125" style="483"/>
    <col min="12801" max="12801" width="32.85546875" style="483" customWidth="1"/>
    <col min="12802" max="13056" width="11.42578125" style="483"/>
    <col min="13057" max="13057" width="32.85546875" style="483" customWidth="1"/>
    <col min="13058" max="13312" width="11.42578125" style="483"/>
    <col min="13313" max="13313" width="32.85546875" style="483" customWidth="1"/>
    <col min="13314" max="13568" width="11.42578125" style="483"/>
    <col min="13569" max="13569" width="32.85546875" style="483" customWidth="1"/>
    <col min="13570" max="13824" width="11.42578125" style="483"/>
    <col min="13825" max="13825" width="32.85546875" style="483" customWidth="1"/>
    <col min="13826" max="14080" width="11.42578125" style="483"/>
    <col min="14081" max="14081" width="32.85546875" style="483" customWidth="1"/>
    <col min="14082" max="14336" width="11.42578125" style="483"/>
    <col min="14337" max="14337" width="32.85546875" style="483" customWidth="1"/>
    <col min="14338" max="14592" width="11.42578125" style="483"/>
    <col min="14593" max="14593" width="32.85546875" style="483" customWidth="1"/>
    <col min="14594" max="14848" width="11.42578125" style="483"/>
    <col min="14849" max="14849" width="32.85546875" style="483" customWidth="1"/>
    <col min="14850" max="15104" width="11.42578125" style="483"/>
    <col min="15105" max="15105" width="32.85546875" style="483" customWidth="1"/>
    <col min="15106" max="15360" width="11.42578125" style="483"/>
    <col min="15361" max="15361" width="32.85546875" style="483" customWidth="1"/>
    <col min="15362" max="15616" width="11.42578125" style="483"/>
    <col min="15617" max="15617" width="32.85546875" style="483" customWidth="1"/>
    <col min="15618" max="15872" width="11.42578125" style="483"/>
    <col min="15873" max="15873" width="32.85546875" style="483" customWidth="1"/>
    <col min="15874" max="16128" width="11.42578125" style="483"/>
    <col min="16129" max="16129" width="32.85546875" style="483" customWidth="1"/>
    <col min="16130" max="16384" width="11.42578125" style="483"/>
  </cols>
  <sheetData>
    <row r="1" spans="1:9" ht="15.75" x14ac:dyDescent="0.25">
      <c r="A1" s="1691" t="s">
        <v>1291</v>
      </c>
      <c r="B1" s="1691"/>
      <c r="C1" s="1691"/>
      <c r="D1" s="1691"/>
      <c r="E1" s="1691"/>
      <c r="F1" s="1691"/>
      <c r="G1" s="1691"/>
      <c r="H1" s="1691"/>
      <c r="I1" s="1691"/>
    </row>
    <row r="2" spans="1:9" ht="15.75" x14ac:dyDescent="0.25">
      <c r="A2" s="1691" t="s">
        <v>1292</v>
      </c>
      <c r="B2" s="1691"/>
      <c r="C2" s="1691"/>
      <c r="D2" s="1691"/>
      <c r="E2" s="1691"/>
      <c r="F2" s="1691"/>
      <c r="G2" s="1691"/>
      <c r="H2" s="1691"/>
      <c r="I2" s="1691"/>
    </row>
    <row r="3" spans="1:9" ht="15.75" x14ac:dyDescent="0.25">
      <c r="A3" s="1692" t="s">
        <v>1810</v>
      </c>
      <c r="B3" s="1692"/>
      <c r="C3" s="1692"/>
      <c r="D3" s="1692"/>
      <c r="E3" s="1692"/>
      <c r="F3" s="1692"/>
      <c r="G3" s="1692"/>
      <c r="H3" s="1692"/>
      <c r="I3" s="1692"/>
    </row>
    <row r="4" spans="1:9" ht="3" customHeight="1" thickBot="1" x14ac:dyDescent="0.3">
      <c r="A4" s="488"/>
      <c r="B4" s="489"/>
      <c r="C4" s="488"/>
      <c r="D4" s="488"/>
      <c r="E4" s="488"/>
      <c r="F4" s="489"/>
      <c r="G4" s="489"/>
    </row>
    <row r="5" spans="1:9" ht="13.5" customHeight="1" thickBot="1" x14ac:dyDescent="0.3">
      <c r="A5" s="1687" t="s">
        <v>466</v>
      </c>
      <c r="B5" s="1689" t="s">
        <v>467</v>
      </c>
      <c r="C5" s="1689" t="s">
        <v>180</v>
      </c>
      <c r="D5" s="1693" t="s">
        <v>465</v>
      </c>
      <c r="E5" s="1693"/>
      <c r="F5" s="1693"/>
      <c r="G5" s="1693"/>
      <c r="H5" s="1693"/>
      <c r="I5" s="1694"/>
    </row>
    <row r="6" spans="1:9" ht="15.75" thickBot="1" x14ac:dyDescent="0.3">
      <c r="A6" s="1688"/>
      <c r="B6" s="1690"/>
      <c r="C6" s="1690"/>
      <c r="D6" s="498" t="s">
        <v>489</v>
      </c>
      <c r="E6" s="498" t="s">
        <v>490</v>
      </c>
      <c r="F6" s="498" t="s">
        <v>491</v>
      </c>
      <c r="G6" s="499" t="s">
        <v>492</v>
      </c>
      <c r="H6" s="499" t="s">
        <v>493</v>
      </c>
      <c r="I6" s="499" t="s">
        <v>494</v>
      </c>
    </row>
    <row r="7" spans="1:9" x14ac:dyDescent="0.25">
      <c r="A7" s="1695" t="s">
        <v>477</v>
      </c>
      <c r="B7" s="1260" t="s">
        <v>478</v>
      </c>
      <c r="C7" s="1260" t="s">
        <v>53</v>
      </c>
      <c r="D7" s="1260">
        <v>1.8</v>
      </c>
      <c r="E7" s="1260">
        <v>1.8</v>
      </c>
      <c r="F7" s="1260">
        <v>1.65</v>
      </c>
      <c r="G7" s="1260"/>
      <c r="H7" s="1260">
        <v>1.79</v>
      </c>
      <c r="I7" s="1259">
        <v>1.71</v>
      </c>
    </row>
    <row r="8" spans="1:9" x14ac:dyDescent="0.25">
      <c r="A8" s="1696" t="s">
        <v>477</v>
      </c>
      <c r="B8" s="1273" t="s">
        <v>478</v>
      </c>
      <c r="C8" s="1273" t="s">
        <v>62</v>
      </c>
      <c r="D8" s="1273"/>
      <c r="E8" s="1273"/>
      <c r="F8" s="1273">
        <v>1.65</v>
      </c>
      <c r="G8" s="1273"/>
      <c r="H8" s="1273">
        <v>1.59</v>
      </c>
      <c r="I8" s="1258">
        <v>1.8</v>
      </c>
    </row>
    <row r="9" spans="1:9" x14ac:dyDescent="0.25">
      <c r="A9" s="1696" t="s">
        <v>477</v>
      </c>
      <c r="B9" s="1273" t="s">
        <v>478</v>
      </c>
      <c r="C9" s="1273" t="s">
        <v>63</v>
      </c>
      <c r="D9" s="1273"/>
      <c r="E9" s="1273"/>
      <c r="F9" s="1273"/>
      <c r="G9" s="1273"/>
      <c r="H9" s="1273"/>
      <c r="I9" s="1258">
        <v>2</v>
      </c>
    </row>
    <row r="10" spans="1:9" x14ac:dyDescent="0.25">
      <c r="A10" s="1696"/>
      <c r="B10" s="1273" t="s">
        <v>478</v>
      </c>
      <c r="C10" s="1273" t="s">
        <v>54</v>
      </c>
      <c r="D10" s="1273"/>
      <c r="E10" s="1273"/>
      <c r="F10" s="1273">
        <v>2</v>
      </c>
      <c r="G10" s="1273"/>
      <c r="H10" s="1273"/>
      <c r="I10" s="1258">
        <v>1.73</v>
      </c>
    </row>
    <row r="11" spans="1:9" x14ac:dyDescent="0.25">
      <c r="A11" s="1696"/>
      <c r="B11" s="1273" t="s">
        <v>478</v>
      </c>
      <c r="C11" s="1273" t="s">
        <v>55</v>
      </c>
      <c r="D11" s="1273">
        <v>2.59</v>
      </c>
      <c r="E11" s="1273">
        <v>2.71</v>
      </c>
      <c r="F11" s="1273">
        <v>1.35</v>
      </c>
      <c r="G11" s="1273"/>
      <c r="H11" s="1273"/>
      <c r="I11" s="1258">
        <v>1.6</v>
      </c>
    </row>
    <row r="12" spans="1:9" x14ac:dyDescent="0.25">
      <c r="A12" s="1696"/>
      <c r="B12" s="1273" t="s">
        <v>478</v>
      </c>
      <c r="C12" s="1273" t="s">
        <v>56</v>
      </c>
      <c r="D12" s="1273"/>
      <c r="E12" s="1273"/>
      <c r="F12" s="1273">
        <v>1.65</v>
      </c>
      <c r="G12" s="1273"/>
      <c r="H12" s="1273">
        <v>1.69</v>
      </c>
      <c r="I12" s="1258">
        <v>1.8</v>
      </c>
    </row>
    <row r="13" spans="1:9" x14ac:dyDescent="0.25">
      <c r="A13" s="1696"/>
      <c r="B13" s="1273" t="s">
        <v>478</v>
      </c>
      <c r="C13" s="1273" t="s">
        <v>59</v>
      </c>
      <c r="D13" s="1273">
        <v>1.8</v>
      </c>
      <c r="E13" s="1273">
        <v>2.85</v>
      </c>
      <c r="F13" s="1273"/>
      <c r="G13" s="1273">
        <v>1.5</v>
      </c>
      <c r="H13" s="1273"/>
      <c r="I13" s="1258">
        <v>1.69</v>
      </c>
    </row>
    <row r="14" spans="1:9" x14ac:dyDescent="0.25">
      <c r="A14" s="1696"/>
      <c r="B14" s="1273" t="s">
        <v>479</v>
      </c>
      <c r="C14" s="1273" t="s">
        <v>41</v>
      </c>
      <c r="D14" s="1273"/>
      <c r="E14" s="1273"/>
      <c r="F14" s="1273"/>
      <c r="G14" s="1273"/>
      <c r="H14" s="1273"/>
      <c r="I14" s="1258">
        <v>4</v>
      </c>
    </row>
    <row r="15" spans="1:9" x14ac:dyDescent="0.25">
      <c r="A15" s="1696"/>
      <c r="B15" s="1273" t="s">
        <v>479</v>
      </c>
      <c r="C15" s="1273" t="s">
        <v>47</v>
      </c>
      <c r="D15" s="1273"/>
      <c r="E15" s="1273"/>
      <c r="F15" s="1273"/>
      <c r="G15" s="1273">
        <v>1.8</v>
      </c>
      <c r="H15" s="1273"/>
      <c r="I15" s="1258"/>
    </row>
    <row r="16" spans="1:9" x14ac:dyDescent="0.25">
      <c r="A16" s="1696"/>
      <c r="B16" s="1273" t="s">
        <v>479</v>
      </c>
      <c r="C16" s="1273" t="s">
        <v>42</v>
      </c>
      <c r="D16" s="1273">
        <v>3</v>
      </c>
      <c r="E16" s="1273"/>
      <c r="F16" s="1273"/>
      <c r="G16" s="1273"/>
      <c r="H16" s="1273"/>
      <c r="I16" s="1258"/>
    </row>
    <row r="17" spans="1:9" x14ac:dyDescent="0.25">
      <c r="A17" s="1696" t="s">
        <v>477</v>
      </c>
      <c r="B17" s="1273" t="s">
        <v>479</v>
      </c>
      <c r="C17" s="1273" t="s">
        <v>23</v>
      </c>
      <c r="D17" s="1273"/>
      <c r="E17" s="1273"/>
      <c r="F17" s="1273"/>
      <c r="G17" s="1273">
        <v>2</v>
      </c>
      <c r="H17" s="1273"/>
      <c r="I17" s="1258"/>
    </row>
    <row r="18" spans="1:9" x14ac:dyDescent="0.25">
      <c r="A18" s="1696" t="s">
        <v>477</v>
      </c>
      <c r="B18" s="1273" t="s">
        <v>479</v>
      </c>
      <c r="C18" s="1273" t="s">
        <v>74</v>
      </c>
      <c r="D18" s="1273"/>
      <c r="E18" s="1273"/>
      <c r="F18" s="1273"/>
      <c r="G18" s="1273"/>
      <c r="H18" s="1273"/>
      <c r="I18" s="1258">
        <v>1.8</v>
      </c>
    </row>
    <row r="19" spans="1:9" x14ac:dyDescent="0.25">
      <c r="A19" s="1696" t="s">
        <v>477</v>
      </c>
      <c r="B19" s="1273" t="s">
        <v>479</v>
      </c>
      <c r="C19" s="1273" t="s">
        <v>354</v>
      </c>
      <c r="D19" s="1273">
        <v>1.8</v>
      </c>
      <c r="E19" s="1273"/>
      <c r="F19" s="1273">
        <v>1.65</v>
      </c>
      <c r="G19" s="1273"/>
      <c r="H19" s="1273">
        <v>1.51</v>
      </c>
      <c r="I19" s="1258">
        <v>1.75</v>
      </c>
    </row>
    <row r="20" spans="1:9" x14ac:dyDescent="0.25">
      <c r="A20" s="1696" t="s">
        <v>477</v>
      </c>
      <c r="B20" s="1273" t="s">
        <v>479</v>
      </c>
      <c r="C20" s="1273" t="s">
        <v>867</v>
      </c>
      <c r="D20" s="1273"/>
      <c r="E20" s="1273">
        <v>2</v>
      </c>
      <c r="F20" s="1273"/>
      <c r="G20" s="1273"/>
      <c r="H20" s="1273">
        <v>2</v>
      </c>
      <c r="I20" s="1258">
        <v>2.2000000000000002</v>
      </c>
    </row>
    <row r="21" spans="1:9" x14ac:dyDescent="0.25">
      <c r="A21" s="1696" t="s">
        <v>477</v>
      </c>
      <c r="B21" s="1273" t="s">
        <v>479</v>
      </c>
      <c r="C21" s="1273" t="s">
        <v>983</v>
      </c>
      <c r="D21" s="1273"/>
      <c r="E21" s="1273">
        <v>2</v>
      </c>
      <c r="F21" s="1273">
        <v>2.2999999999999998</v>
      </c>
      <c r="G21" s="1273">
        <v>2.2000000000000002</v>
      </c>
      <c r="H21" s="1273"/>
      <c r="I21" s="1258"/>
    </row>
    <row r="22" spans="1:9" x14ac:dyDescent="0.25">
      <c r="A22" s="1696" t="s">
        <v>477</v>
      </c>
      <c r="B22" s="1273" t="s">
        <v>479</v>
      </c>
      <c r="C22" s="1273" t="s">
        <v>480</v>
      </c>
      <c r="D22" s="1273"/>
      <c r="E22" s="1273"/>
      <c r="F22" s="1273"/>
      <c r="G22" s="1273"/>
      <c r="H22" s="1273">
        <v>1.8</v>
      </c>
      <c r="I22" s="1258"/>
    </row>
    <row r="23" spans="1:9" x14ac:dyDescent="0.25">
      <c r="A23" s="1696" t="s">
        <v>477</v>
      </c>
      <c r="B23" s="1273" t="s">
        <v>479</v>
      </c>
      <c r="C23" s="1273" t="s">
        <v>161</v>
      </c>
      <c r="D23" s="1273"/>
      <c r="E23" s="1273"/>
      <c r="F23" s="1273">
        <v>1.49</v>
      </c>
      <c r="G23" s="1273"/>
      <c r="H23" s="1273">
        <v>1.49</v>
      </c>
      <c r="I23" s="1258"/>
    </row>
    <row r="24" spans="1:9" x14ac:dyDescent="0.25">
      <c r="A24" s="1696" t="s">
        <v>477</v>
      </c>
      <c r="B24" s="1273" t="s">
        <v>479</v>
      </c>
      <c r="C24" s="1273" t="s">
        <v>163</v>
      </c>
      <c r="D24" s="1273"/>
      <c r="E24" s="1273"/>
      <c r="F24" s="1273">
        <v>1.65</v>
      </c>
      <c r="G24" s="1273"/>
      <c r="H24" s="1273">
        <v>1.7</v>
      </c>
      <c r="I24" s="1258">
        <v>1.72</v>
      </c>
    </row>
    <row r="25" spans="1:9" x14ac:dyDescent="0.25">
      <c r="A25" s="1696" t="s">
        <v>477</v>
      </c>
      <c r="B25" s="1273" t="s">
        <v>1786</v>
      </c>
      <c r="C25" s="1273" t="s">
        <v>75</v>
      </c>
      <c r="D25" s="1273">
        <v>1.8</v>
      </c>
      <c r="E25" s="1273">
        <v>1.8</v>
      </c>
      <c r="F25" s="1273">
        <v>1.65</v>
      </c>
      <c r="G25" s="1273"/>
      <c r="H25" s="1273">
        <v>1.71</v>
      </c>
      <c r="I25" s="1258">
        <v>1.8</v>
      </c>
    </row>
    <row r="26" spans="1:9" x14ac:dyDescent="0.25">
      <c r="A26" s="1696" t="s">
        <v>477</v>
      </c>
      <c r="B26" s="1273" t="s">
        <v>481</v>
      </c>
      <c r="C26" s="1273" t="s">
        <v>482</v>
      </c>
      <c r="D26" s="1273">
        <v>2.5</v>
      </c>
      <c r="E26" s="1273">
        <v>1.5</v>
      </c>
      <c r="F26" s="1273"/>
      <c r="G26" s="1273"/>
      <c r="H26" s="1273">
        <v>1.5</v>
      </c>
      <c r="I26" s="1258">
        <v>1.8</v>
      </c>
    </row>
    <row r="27" spans="1:9" x14ac:dyDescent="0.25">
      <c r="A27" s="1696" t="s">
        <v>477</v>
      </c>
      <c r="B27" s="1273" t="s">
        <v>639</v>
      </c>
      <c r="C27" s="1273" t="s">
        <v>482</v>
      </c>
      <c r="D27" s="1273"/>
      <c r="E27" s="1273"/>
      <c r="F27" s="1273"/>
      <c r="G27" s="1273"/>
      <c r="H27" s="1273"/>
      <c r="I27" s="1258">
        <v>1.03</v>
      </c>
    </row>
    <row r="28" spans="1:9" x14ac:dyDescent="0.25">
      <c r="A28" s="1696" t="s">
        <v>477</v>
      </c>
      <c r="B28" s="1273" t="s">
        <v>483</v>
      </c>
      <c r="C28" s="1273" t="s">
        <v>53</v>
      </c>
      <c r="D28" s="1273">
        <v>1.69</v>
      </c>
      <c r="E28" s="1273">
        <v>1.67</v>
      </c>
      <c r="F28" s="1273">
        <v>1.71</v>
      </c>
      <c r="G28" s="1273">
        <v>2.25</v>
      </c>
      <c r="H28" s="1273">
        <v>1.3</v>
      </c>
      <c r="I28" s="1258">
        <v>1.4</v>
      </c>
    </row>
    <row r="29" spans="1:9" x14ac:dyDescent="0.25">
      <c r="A29" s="1696" t="s">
        <v>477</v>
      </c>
      <c r="B29" s="1273" t="s">
        <v>483</v>
      </c>
      <c r="C29" s="1273" t="s">
        <v>62</v>
      </c>
      <c r="D29" s="1273">
        <v>2.2400000000000002</v>
      </c>
      <c r="E29" s="1273">
        <v>1.99</v>
      </c>
      <c r="F29" s="1273">
        <v>3.04</v>
      </c>
      <c r="G29" s="1273">
        <v>3</v>
      </c>
      <c r="H29" s="1273">
        <v>1.35</v>
      </c>
      <c r="I29" s="1258">
        <v>1.52</v>
      </c>
    </row>
    <row r="30" spans="1:9" x14ac:dyDescent="0.25">
      <c r="A30" s="1696" t="s">
        <v>477</v>
      </c>
      <c r="B30" s="1273" t="s">
        <v>483</v>
      </c>
      <c r="C30" s="1273" t="s">
        <v>63</v>
      </c>
      <c r="D30" s="1273">
        <v>2.7</v>
      </c>
      <c r="E30" s="1273">
        <v>1.39</v>
      </c>
      <c r="F30" s="1273">
        <v>1.39</v>
      </c>
      <c r="G30" s="1273">
        <v>1.1499999999999999</v>
      </c>
      <c r="H30" s="1273">
        <v>1.27</v>
      </c>
      <c r="I30" s="1258">
        <v>1.43</v>
      </c>
    </row>
    <row r="31" spans="1:9" x14ac:dyDescent="0.25">
      <c r="A31" s="1696" t="s">
        <v>477</v>
      </c>
      <c r="B31" s="1273" t="s">
        <v>483</v>
      </c>
      <c r="C31" s="1273" t="s">
        <v>54</v>
      </c>
      <c r="D31" s="1273">
        <v>2.48</v>
      </c>
      <c r="E31" s="1273">
        <v>2.48</v>
      </c>
      <c r="F31" s="1273">
        <v>1.66</v>
      </c>
      <c r="G31" s="1273">
        <v>2.74</v>
      </c>
      <c r="H31" s="1273">
        <v>1.53</v>
      </c>
      <c r="I31" s="1258">
        <v>2.0299999999999998</v>
      </c>
    </row>
    <row r="32" spans="1:9" x14ac:dyDescent="0.25">
      <c r="A32" s="1696" t="s">
        <v>477</v>
      </c>
      <c r="B32" s="1273" t="s">
        <v>483</v>
      </c>
      <c r="C32" s="1273" t="s">
        <v>55</v>
      </c>
      <c r="D32" s="1273">
        <v>1.46</v>
      </c>
      <c r="E32" s="1273">
        <v>1.6</v>
      </c>
      <c r="F32" s="1273"/>
      <c r="G32" s="1273">
        <v>2.79</v>
      </c>
      <c r="H32" s="1273">
        <v>1.31</v>
      </c>
      <c r="I32" s="1258">
        <v>1.27</v>
      </c>
    </row>
    <row r="33" spans="1:9" x14ac:dyDescent="0.25">
      <c r="A33" s="1696" t="s">
        <v>477</v>
      </c>
      <c r="B33" s="1273" t="s">
        <v>483</v>
      </c>
      <c r="C33" s="1273" t="s">
        <v>56</v>
      </c>
      <c r="D33" s="1273">
        <v>1.85</v>
      </c>
      <c r="E33" s="1273">
        <v>1.78</v>
      </c>
      <c r="F33" s="1273"/>
      <c r="G33" s="1273">
        <v>1.34</v>
      </c>
      <c r="H33" s="1273">
        <v>1.25</v>
      </c>
      <c r="I33" s="1258">
        <v>1.38</v>
      </c>
    </row>
    <row r="34" spans="1:9" x14ac:dyDescent="0.25">
      <c r="A34" s="1696" t="s">
        <v>477</v>
      </c>
      <c r="B34" s="1273" t="s">
        <v>483</v>
      </c>
      <c r="C34" s="1273" t="s">
        <v>484</v>
      </c>
      <c r="D34" s="1273">
        <v>1.57</v>
      </c>
      <c r="E34" s="1273">
        <v>2.0499999999999998</v>
      </c>
      <c r="F34" s="1273">
        <v>1.65</v>
      </c>
      <c r="G34" s="1273">
        <v>1.44</v>
      </c>
      <c r="H34" s="1273">
        <v>1.2</v>
      </c>
      <c r="I34" s="1258">
        <v>1.32</v>
      </c>
    </row>
    <row r="35" spans="1:9" x14ac:dyDescent="0.25">
      <c r="A35" s="1696" t="s">
        <v>477</v>
      </c>
      <c r="B35" s="1273" t="s">
        <v>483</v>
      </c>
      <c r="C35" s="1273" t="s">
        <v>57</v>
      </c>
      <c r="D35" s="1273">
        <v>1.99</v>
      </c>
      <c r="E35" s="1273">
        <v>3.01</v>
      </c>
      <c r="F35" s="1273">
        <v>3.36</v>
      </c>
      <c r="G35" s="1273">
        <v>1.88</v>
      </c>
      <c r="H35" s="1273">
        <v>1.67</v>
      </c>
      <c r="I35" s="1258">
        <v>1.41</v>
      </c>
    </row>
    <row r="36" spans="1:9" x14ac:dyDescent="0.25">
      <c r="A36" s="1696" t="s">
        <v>477</v>
      </c>
      <c r="B36" s="1273" t="s">
        <v>483</v>
      </c>
      <c r="C36" s="1273" t="s">
        <v>36</v>
      </c>
      <c r="D36" s="1273">
        <v>3</v>
      </c>
      <c r="E36" s="1273"/>
      <c r="F36" s="1273"/>
      <c r="G36" s="1273"/>
      <c r="H36" s="1273"/>
      <c r="I36" s="1258">
        <v>2.96</v>
      </c>
    </row>
    <row r="37" spans="1:9" x14ac:dyDescent="0.25">
      <c r="A37" s="1696" t="s">
        <v>477</v>
      </c>
      <c r="B37" s="1273" t="s">
        <v>483</v>
      </c>
      <c r="C37" s="1273" t="s">
        <v>58</v>
      </c>
      <c r="D37" s="1273">
        <v>3</v>
      </c>
      <c r="E37" s="1273">
        <v>2.83</v>
      </c>
      <c r="F37" s="1273">
        <v>1.8</v>
      </c>
      <c r="G37" s="1273">
        <v>1.96</v>
      </c>
      <c r="H37" s="1273"/>
      <c r="I37" s="1258">
        <v>1.65</v>
      </c>
    </row>
    <row r="38" spans="1:9" x14ac:dyDescent="0.25">
      <c r="A38" s="1696" t="s">
        <v>477</v>
      </c>
      <c r="B38" s="1273" t="s">
        <v>483</v>
      </c>
      <c r="C38" s="1273" t="s">
        <v>141</v>
      </c>
      <c r="D38" s="1273"/>
      <c r="E38" s="1273"/>
      <c r="F38" s="1273">
        <v>3.5</v>
      </c>
      <c r="G38" s="1273">
        <v>3.5</v>
      </c>
      <c r="H38" s="1273">
        <v>3.45</v>
      </c>
      <c r="I38" s="1258">
        <v>3.5</v>
      </c>
    </row>
    <row r="39" spans="1:9" x14ac:dyDescent="0.25">
      <c r="A39" s="1696" t="s">
        <v>477</v>
      </c>
      <c r="B39" s="1273" t="s">
        <v>483</v>
      </c>
      <c r="C39" s="1273" t="s">
        <v>64</v>
      </c>
      <c r="D39" s="1273">
        <v>1.2</v>
      </c>
      <c r="E39" s="1273"/>
      <c r="F39" s="1273"/>
      <c r="G39" s="1273"/>
      <c r="H39" s="1273">
        <v>1.24</v>
      </c>
      <c r="I39" s="1258">
        <v>1.78</v>
      </c>
    </row>
    <row r="40" spans="1:9" x14ac:dyDescent="0.25">
      <c r="A40" s="1696" t="s">
        <v>477</v>
      </c>
      <c r="B40" s="1273" t="s">
        <v>483</v>
      </c>
      <c r="C40" s="1273" t="s">
        <v>65</v>
      </c>
      <c r="D40" s="1273">
        <v>1.5</v>
      </c>
      <c r="E40" s="1273">
        <v>1.82</v>
      </c>
      <c r="F40" s="1273">
        <v>1.4</v>
      </c>
      <c r="G40" s="1273">
        <v>1.42</v>
      </c>
      <c r="H40" s="1273">
        <v>1.4</v>
      </c>
      <c r="I40" s="1258">
        <v>1.55</v>
      </c>
    </row>
    <row r="41" spans="1:9" x14ac:dyDescent="0.25">
      <c r="A41" s="1696" t="s">
        <v>477</v>
      </c>
      <c r="B41" s="1273" t="s">
        <v>483</v>
      </c>
      <c r="C41" s="1273" t="s">
        <v>59</v>
      </c>
      <c r="D41" s="1273">
        <v>2.2799999999999998</v>
      </c>
      <c r="E41" s="1273">
        <v>2.12</v>
      </c>
      <c r="F41" s="1273">
        <v>1.4</v>
      </c>
      <c r="G41" s="1273">
        <v>1.69</v>
      </c>
      <c r="H41" s="1273">
        <v>1.35</v>
      </c>
      <c r="I41" s="1258">
        <v>1.52</v>
      </c>
    </row>
    <row r="42" spans="1:9" x14ac:dyDescent="0.25">
      <c r="A42" s="1696" t="s">
        <v>477</v>
      </c>
      <c r="B42" s="1273" t="s">
        <v>483</v>
      </c>
      <c r="C42" s="1273" t="s">
        <v>60</v>
      </c>
      <c r="D42" s="1273">
        <v>2</v>
      </c>
      <c r="E42" s="1273">
        <v>1.45</v>
      </c>
      <c r="F42" s="1273">
        <v>2.0499999999999998</v>
      </c>
      <c r="G42" s="1273">
        <v>1.18</v>
      </c>
      <c r="H42" s="1273">
        <v>1.29</v>
      </c>
      <c r="I42" s="1258">
        <v>1.33</v>
      </c>
    </row>
    <row r="43" spans="1:9" x14ac:dyDescent="0.25">
      <c r="A43" s="1696" t="s">
        <v>477</v>
      </c>
      <c r="B43" s="1273" t="s">
        <v>483</v>
      </c>
      <c r="C43" s="1273" t="s">
        <v>52</v>
      </c>
      <c r="D43" s="1273"/>
      <c r="E43" s="1273"/>
      <c r="F43" s="1273"/>
      <c r="G43" s="1273">
        <v>3.8</v>
      </c>
      <c r="H43" s="1273"/>
      <c r="I43" s="1258">
        <v>3.28</v>
      </c>
    </row>
    <row r="44" spans="1:9" x14ac:dyDescent="0.25">
      <c r="A44" s="1696"/>
      <c r="B44" s="1273" t="s">
        <v>483</v>
      </c>
      <c r="C44" s="1273" t="s">
        <v>128</v>
      </c>
      <c r="D44" s="1273">
        <v>3.04</v>
      </c>
      <c r="E44" s="1273">
        <v>3.24</v>
      </c>
      <c r="F44" s="1273">
        <v>1.35</v>
      </c>
      <c r="G44" s="1273">
        <v>1.8</v>
      </c>
      <c r="H44" s="1273">
        <v>1.63</v>
      </c>
      <c r="I44" s="1258">
        <v>1.28</v>
      </c>
    </row>
    <row r="45" spans="1:9" x14ac:dyDescent="0.25">
      <c r="A45" s="1696"/>
      <c r="B45" s="1273" t="s">
        <v>486</v>
      </c>
      <c r="C45" s="1273" t="s">
        <v>1380</v>
      </c>
      <c r="D45" s="1273"/>
      <c r="E45" s="1273"/>
      <c r="F45" s="1273"/>
      <c r="G45" s="1273">
        <v>2.2999999999999998</v>
      </c>
      <c r="H45" s="1273">
        <v>1.8</v>
      </c>
      <c r="I45" s="1258">
        <v>1.89</v>
      </c>
    </row>
    <row r="46" spans="1:9" x14ac:dyDescent="0.25">
      <c r="A46" s="1696"/>
      <c r="B46" s="1273" t="s">
        <v>486</v>
      </c>
      <c r="C46" s="1273" t="s">
        <v>1985</v>
      </c>
      <c r="D46" s="1273"/>
      <c r="E46" s="1273">
        <v>3</v>
      </c>
      <c r="F46" s="1273"/>
      <c r="G46" s="1273"/>
      <c r="H46" s="1273"/>
      <c r="I46" s="1258">
        <v>1.8</v>
      </c>
    </row>
    <row r="47" spans="1:9" x14ac:dyDescent="0.25">
      <c r="A47" s="1696"/>
      <c r="B47" s="1273" t="s">
        <v>486</v>
      </c>
      <c r="C47" s="1273" t="s">
        <v>640</v>
      </c>
      <c r="D47" s="1273"/>
      <c r="E47" s="1273"/>
      <c r="F47" s="1273">
        <v>3.8</v>
      </c>
      <c r="G47" s="1273">
        <v>3.3</v>
      </c>
      <c r="H47" s="1273"/>
      <c r="I47" s="1258">
        <v>3.1</v>
      </c>
    </row>
    <row r="48" spans="1:9" x14ac:dyDescent="0.25">
      <c r="A48" s="1696"/>
      <c r="B48" s="1273" t="s">
        <v>486</v>
      </c>
      <c r="C48" s="1273" t="s">
        <v>1696</v>
      </c>
      <c r="D48" s="1273">
        <v>1.8</v>
      </c>
      <c r="E48" s="1273"/>
      <c r="F48" s="1273"/>
      <c r="G48" s="1273"/>
      <c r="H48" s="1273">
        <v>1.76</v>
      </c>
      <c r="I48" s="1258">
        <v>1.71</v>
      </c>
    </row>
    <row r="49" spans="1:9" x14ac:dyDescent="0.25">
      <c r="A49" s="1696"/>
      <c r="B49" s="1273" t="s">
        <v>486</v>
      </c>
      <c r="C49" s="1273" t="s">
        <v>1416</v>
      </c>
      <c r="D49" s="1273"/>
      <c r="E49" s="1273"/>
      <c r="F49" s="1273">
        <v>1.65</v>
      </c>
      <c r="G49" s="1273"/>
      <c r="H49" s="1273">
        <v>1.72</v>
      </c>
      <c r="I49" s="1258"/>
    </row>
    <row r="50" spans="1:9" ht="15.75" thickBot="1" x14ac:dyDescent="0.3">
      <c r="A50" s="1697"/>
      <c r="B50" s="1257" t="s">
        <v>486</v>
      </c>
      <c r="C50" s="1257" t="s">
        <v>985</v>
      </c>
      <c r="D50" s="1257">
        <v>1.8</v>
      </c>
      <c r="E50" s="1257"/>
      <c r="F50" s="1257"/>
      <c r="G50" s="1257"/>
      <c r="H50" s="1257">
        <v>1.8</v>
      </c>
      <c r="I50" s="1256">
        <v>1.8</v>
      </c>
    </row>
    <row r="51" spans="1:9" x14ac:dyDescent="0.25">
      <c r="A51" s="1684" t="s">
        <v>488</v>
      </c>
      <c r="B51" s="1265" t="s">
        <v>478</v>
      </c>
      <c r="C51" s="1265" t="s">
        <v>54</v>
      </c>
      <c r="D51" s="1265">
        <v>0.4</v>
      </c>
      <c r="E51" s="1265"/>
      <c r="F51" s="1265"/>
      <c r="G51" s="1265"/>
      <c r="H51" s="1265"/>
      <c r="I51" s="1264">
        <v>0.5</v>
      </c>
    </row>
    <row r="52" spans="1:9" x14ac:dyDescent="0.25">
      <c r="A52" s="1685"/>
      <c r="B52" s="1274" t="s">
        <v>478</v>
      </c>
      <c r="C52" s="1274" t="s">
        <v>55</v>
      </c>
      <c r="D52" s="1274"/>
      <c r="E52" s="1274"/>
      <c r="F52" s="1274"/>
      <c r="G52" s="1274"/>
      <c r="H52" s="1274"/>
      <c r="I52" s="1263">
        <v>0.5</v>
      </c>
    </row>
    <row r="53" spans="1:9" x14ac:dyDescent="0.25">
      <c r="A53" s="1685"/>
      <c r="B53" s="1274" t="s">
        <v>479</v>
      </c>
      <c r="C53" s="1274" t="s">
        <v>28</v>
      </c>
      <c r="D53" s="1274"/>
      <c r="E53" s="1274"/>
      <c r="F53" s="1274"/>
      <c r="G53" s="1274"/>
      <c r="H53" s="1274">
        <v>0.5</v>
      </c>
      <c r="I53" s="1263">
        <v>0.5</v>
      </c>
    </row>
    <row r="54" spans="1:9" x14ac:dyDescent="0.25">
      <c r="A54" s="1685"/>
      <c r="B54" s="1274" t="s">
        <v>479</v>
      </c>
      <c r="C54" s="1274" t="s">
        <v>32</v>
      </c>
      <c r="D54" s="1274"/>
      <c r="E54" s="1274"/>
      <c r="F54" s="1274">
        <v>0.5</v>
      </c>
      <c r="G54" s="1274"/>
      <c r="H54" s="1274"/>
      <c r="I54" s="1263"/>
    </row>
    <row r="55" spans="1:9" x14ac:dyDescent="0.25">
      <c r="A55" s="1685"/>
      <c r="B55" s="1274" t="s">
        <v>479</v>
      </c>
      <c r="C55" s="1274" t="s">
        <v>353</v>
      </c>
      <c r="D55" s="1274"/>
      <c r="E55" s="1274"/>
      <c r="F55" s="1274"/>
      <c r="G55" s="1274">
        <v>0.5</v>
      </c>
      <c r="H55" s="1274"/>
      <c r="I55" s="1263">
        <v>0.5</v>
      </c>
    </row>
    <row r="56" spans="1:9" x14ac:dyDescent="0.25">
      <c r="A56" s="1685"/>
      <c r="B56" s="1274" t="s">
        <v>479</v>
      </c>
      <c r="C56" s="1274" t="s">
        <v>810</v>
      </c>
      <c r="D56" s="1274"/>
      <c r="E56" s="1274"/>
      <c r="F56" s="1274"/>
      <c r="G56" s="1274"/>
      <c r="H56" s="1274">
        <v>0.5</v>
      </c>
      <c r="I56" s="1263">
        <v>0.5</v>
      </c>
    </row>
    <row r="57" spans="1:9" x14ac:dyDescent="0.25">
      <c r="A57" s="1685"/>
      <c r="B57" s="1274" t="s">
        <v>479</v>
      </c>
      <c r="C57" s="1274" t="s">
        <v>369</v>
      </c>
      <c r="D57" s="1274"/>
      <c r="E57" s="1274"/>
      <c r="F57" s="1274"/>
      <c r="G57" s="1274"/>
      <c r="H57" s="1274">
        <v>0.5</v>
      </c>
      <c r="I57" s="1263">
        <v>0.47</v>
      </c>
    </row>
    <row r="58" spans="1:9" x14ac:dyDescent="0.25">
      <c r="A58" s="1685"/>
      <c r="B58" s="1274" t="s">
        <v>479</v>
      </c>
      <c r="C58" s="1274" t="s">
        <v>163</v>
      </c>
      <c r="D58" s="1274"/>
      <c r="E58" s="1274"/>
      <c r="F58" s="1274"/>
      <c r="G58" s="1274"/>
      <c r="H58" s="1274"/>
      <c r="I58" s="1263">
        <v>0.5</v>
      </c>
    </row>
    <row r="59" spans="1:9" x14ac:dyDescent="0.25">
      <c r="A59" s="1685"/>
      <c r="B59" s="1274" t="s">
        <v>483</v>
      </c>
      <c r="C59" s="1274" t="s">
        <v>54</v>
      </c>
      <c r="D59" s="1274"/>
      <c r="E59" s="1274"/>
      <c r="F59" s="1274"/>
      <c r="G59" s="1274"/>
      <c r="H59" s="1274"/>
      <c r="I59" s="1263">
        <v>0.5</v>
      </c>
    </row>
    <row r="60" spans="1:9" x14ac:dyDescent="0.25">
      <c r="A60" s="1685"/>
      <c r="B60" s="1274" t="s">
        <v>483</v>
      </c>
      <c r="C60" s="1274" t="s">
        <v>55</v>
      </c>
      <c r="D60" s="1274"/>
      <c r="E60" s="1274">
        <v>0.5</v>
      </c>
      <c r="F60" s="1274"/>
      <c r="G60" s="1274">
        <v>0.75</v>
      </c>
      <c r="H60" s="1274"/>
      <c r="I60" s="1263">
        <v>0.66</v>
      </c>
    </row>
    <row r="61" spans="1:9" x14ac:dyDescent="0.25">
      <c r="A61" s="1685"/>
      <c r="B61" s="1274" t="s">
        <v>483</v>
      </c>
      <c r="C61" s="1274" t="s">
        <v>57</v>
      </c>
      <c r="D61" s="1274"/>
      <c r="E61" s="1274"/>
      <c r="F61" s="1274"/>
      <c r="G61" s="1274"/>
      <c r="H61" s="1274"/>
      <c r="I61" s="1263">
        <v>0.47</v>
      </c>
    </row>
    <row r="62" spans="1:9" x14ac:dyDescent="0.25">
      <c r="A62" s="1685"/>
      <c r="B62" s="1274" t="s">
        <v>483</v>
      </c>
      <c r="C62" s="1274" t="s">
        <v>58</v>
      </c>
      <c r="D62" s="1274"/>
      <c r="E62" s="1274"/>
      <c r="F62" s="1274"/>
      <c r="G62" s="1274"/>
      <c r="H62" s="1274"/>
      <c r="I62" s="1263">
        <v>0.5</v>
      </c>
    </row>
    <row r="63" spans="1:9" ht="15.75" thickBot="1" x14ac:dyDescent="0.3">
      <c r="A63" s="1686"/>
      <c r="B63" s="1262" t="s">
        <v>459</v>
      </c>
      <c r="C63" s="1262" t="s">
        <v>163</v>
      </c>
      <c r="D63" s="1262"/>
      <c r="E63" s="1262"/>
      <c r="F63" s="1262"/>
      <c r="G63" s="1262"/>
      <c r="H63" s="1262"/>
      <c r="I63" s="1261">
        <v>0.75</v>
      </c>
    </row>
    <row r="64" spans="1:9" ht="15.75" thickBot="1" x14ac:dyDescent="0.3">
      <c r="A64" s="1266" t="s">
        <v>1986</v>
      </c>
      <c r="B64" s="1267" t="s">
        <v>481</v>
      </c>
      <c r="C64" s="1268" t="s">
        <v>482</v>
      </c>
      <c r="D64" s="1268"/>
      <c r="E64" s="1268"/>
      <c r="F64" s="1268"/>
      <c r="G64" s="1268"/>
      <c r="H64" s="1268"/>
      <c r="I64" s="1269">
        <v>0</v>
      </c>
    </row>
    <row r="65" spans="1:9" ht="15" hidden="1" customHeight="1" x14ac:dyDescent="0.25">
      <c r="A65" s="1210"/>
      <c r="B65" s="644"/>
      <c r="C65" s="644"/>
      <c r="D65" s="645"/>
      <c r="E65" s="645"/>
      <c r="F65" s="645"/>
      <c r="G65" s="645"/>
      <c r="H65" s="646"/>
      <c r="I65" s="646"/>
    </row>
    <row r="66" spans="1:9" ht="15" hidden="1" customHeight="1" x14ac:dyDescent="0.25">
      <c r="A66" s="493"/>
      <c r="B66" s="490"/>
      <c r="C66" s="490"/>
      <c r="D66" s="491"/>
      <c r="E66" s="491"/>
      <c r="F66" s="491"/>
      <c r="G66" s="491"/>
      <c r="H66" s="492"/>
      <c r="I66" s="492"/>
    </row>
    <row r="67" spans="1:9" ht="15" hidden="1" customHeight="1" x14ac:dyDescent="0.25">
      <c r="A67" s="493"/>
      <c r="B67" s="490"/>
      <c r="C67" s="490"/>
      <c r="D67" s="491"/>
      <c r="E67" s="491"/>
      <c r="F67" s="491"/>
      <c r="G67" s="491"/>
      <c r="H67" s="492"/>
      <c r="I67" s="492"/>
    </row>
    <row r="68" spans="1:9" ht="15" hidden="1" customHeight="1" x14ac:dyDescent="0.25">
      <c r="A68" s="493"/>
      <c r="B68" s="490"/>
      <c r="C68" s="490"/>
      <c r="D68" s="491"/>
      <c r="E68" s="491"/>
      <c r="F68" s="491"/>
      <c r="G68" s="491"/>
      <c r="H68" s="492"/>
      <c r="I68" s="492"/>
    </row>
    <row r="69" spans="1:9" ht="15" hidden="1" customHeight="1" x14ac:dyDescent="0.25">
      <c r="A69" s="493"/>
      <c r="B69" s="490"/>
      <c r="C69" s="490"/>
      <c r="D69" s="491"/>
      <c r="E69" s="491"/>
      <c r="F69" s="491"/>
      <c r="G69" s="491"/>
      <c r="H69" s="492"/>
      <c r="I69" s="492"/>
    </row>
    <row r="70" spans="1:9" ht="15" hidden="1" customHeight="1" x14ac:dyDescent="0.25">
      <c r="A70" s="493"/>
      <c r="B70" s="490"/>
      <c r="C70" s="490"/>
      <c r="D70" s="491"/>
      <c r="E70" s="491"/>
      <c r="F70" s="491"/>
      <c r="G70" s="491"/>
      <c r="H70" s="492"/>
      <c r="I70" s="492"/>
    </row>
    <row r="71" spans="1:9" ht="15" hidden="1" customHeight="1" x14ac:dyDescent="0.25">
      <c r="A71" s="493"/>
      <c r="B71" s="490"/>
      <c r="C71" s="490"/>
      <c r="D71" s="491"/>
      <c r="E71" s="491"/>
      <c r="F71" s="491"/>
      <c r="G71" s="491"/>
      <c r="H71" s="492"/>
      <c r="I71" s="492"/>
    </row>
    <row r="72" spans="1:9" ht="15" hidden="1" customHeight="1" x14ac:dyDescent="0.25">
      <c r="A72" s="493"/>
      <c r="B72" s="490"/>
      <c r="C72" s="490"/>
      <c r="D72" s="491"/>
      <c r="E72" s="491"/>
      <c r="F72" s="491"/>
      <c r="G72" s="491"/>
      <c r="H72" s="492"/>
      <c r="I72" s="492"/>
    </row>
    <row r="73" spans="1:9" ht="15" hidden="1" customHeight="1" x14ac:dyDescent="0.25">
      <c r="A73" s="493"/>
      <c r="B73" s="490"/>
      <c r="C73" s="490"/>
      <c r="D73" s="491"/>
      <c r="E73" s="491"/>
      <c r="F73" s="491"/>
      <c r="G73" s="491"/>
      <c r="H73" s="492"/>
      <c r="I73" s="492"/>
    </row>
    <row r="74" spans="1:9" ht="15" hidden="1" customHeight="1" x14ac:dyDescent="0.25">
      <c r="A74" s="493"/>
      <c r="B74" s="490"/>
      <c r="C74" s="490"/>
      <c r="D74" s="491"/>
      <c r="E74" s="491"/>
      <c r="F74" s="491"/>
      <c r="G74" s="491"/>
      <c r="H74" s="492"/>
      <c r="I74" s="492"/>
    </row>
    <row r="75" spans="1:9" ht="15" hidden="1" customHeight="1" x14ac:dyDescent="0.25">
      <c r="A75" s="493"/>
      <c r="B75" s="490"/>
      <c r="C75" s="490"/>
      <c r="D75" s="491"/>
      <c r="E75" s="491"/>
      <c r="F75" s="491"/>
      <c r="G75" s="491"/>
      <c r="H75" s="492"/>
      <c r="I75" s="492"/>
    </row>
    <row r="76" spans="1:9" ht="15" hidden="1" customHeight="1" x14ac:dyDescent="0.25">
      <c r="A76" s="493"/>
      <c r="B76" s="490"/>
      <c r="C76" s="490"/>
      <c r="D76" s="491"/>
      <c r="E76" s="491"/>
      <c r="F76" s="491"/>
      <c r="G76" s="491"/>
      <c r="H76" s="492"/>
      <c r="I76" s="492"/>
    </row>
    <row r="77" spans="1:9" ht="15" hidden="1" customHeight="1" x14ac:dyDescent="0.25">
      <c r="A77" s="493"/>
      <c r="B77" s="490"/>
      <c r="C77" s="490"/>
      <c r="D77" s="491"/>
      <c r="E77" s="491"/>
      <c r="F77" s="491"/>
      <c r="G77" s="491"/>
      <c r="H77" s="492"/>
      <c r="I77" s="492"/>
    </row>
    <row r="78" spans="1:9" ht="15" hidden="1" customHeight="1" x14ac:dyDescent="0.25">
      <c r="A78" s="493"/>
      <c r="B78" s="490"/>
      <c r="C78" s="490"/>
      <c r="D78" s="491"/>
      <c r="E78" s="491"/>
      <c r="F78" s="491"/>
      <c r="G78" s="491"/>
      <c r="H78" s="492"/>
      <c r="I78" s="492"/>
    </row>
    <row r="79" spans="1:9" ht="15" hidden="1" customHeight="1" x14ac:dyDescent="0.25">
      <c r="A79" s="493"/>
      <c r="B79" s="490"/>
      <c r="C79" s="490"/>
      <c r="D79" s="491"/>
      <c r="E79" s="491"/>
      <c r="F79" s="491"/>
      <c r="G79" s="491"/>
      <c r="H79" s="492"/>
      <c r="I79" s="492"/>
    </row>
    <row r="80" spans="1:9" ht="15" hidden="1" customHeight="1" x14ac:dyDescent="0.25">
      <c r="A80" s="493"/>
      <c r="B80" s="490"/>
      <c r="C80" s="490"/>
      <c r="D80" s="491"/>
      <c r="E80" s="491"/>
      <c r="F80" s="491"/>
      <c r="G80" s="491"/>
      <c r="H80" s="492"/>
      <c r="I80" s="492"/>
    </row>
    <row r="81" spans="1:9" ht="15" hidden="1" customHeight="1" x14ac:dyDescent="0.25">
      <c r="A81" s="493"/>
      <c r="B81" s="490"/>
      <c r="C81" s="490"/>
      <c r="D81" s="491"/>
      <c r="E81" s="491"/>
      <c r="F81" s="491"/>
      <c r="G81" s="491"/>
      <c r="H81" s="492"/>
      <c r="I81" s="492"/>
    </row>
    <row r="82" spans="1:9" ht="15" hidden="1" customHeight="1" x14ac:dyDescent="0.25">
      <c r="A82" s="493"/>
      <c r="B82" s="490"/>
      <c r="C82" s="490"/>
      <c r="D82" s="491"/>
      <c r="E82" s="491"/>
      <c r="F82" s="491"/>
      <c r="G82" s="491"/>
      <c r="H82" s="492"/>
      <c r="I82" s="492"/>
    </row>
    <row r="83" spans="1:9" ht="15" hidden="1" customHeight="1" x14ac:dyDescent="0.25">
      <c r="A83" s="493"/>
      <c r="B83" s="490"/>
      <c r="C83" s="490"/>
      <c r="D83" s="491"/>
      <c r="E83" s="491"/>
      <c r="F83" s="491"/>
      <c r="G83" s="491"/>
      <c r="H83" s="492"/>
      <c r="I83" s="492"/>
    </row>
    <row r="84" spans="1:9" ht="15" hidden="1" customHeight="1" x14ac:dyDescent="0.25">
      <c r="A84" s="493"/>
      <c r="B84" s="490"/>
      <c r="C84" s="490"/>
      <c r="D84" s="491"/>
      <c r="E84" s="491"/>
      <c r="F84" s="491"/>
      <c r="G84" s="491"/>
      <c r="H84" s="492"/>
      <c r="I84" s="492"/>
    </row>
    <row r="85" spans="1:9" ht="15" hidden="1" customHeight="1" x14ac:dyDescent="0.25">
      <c r="A85" s="493"/>
      <c r="B85" s="490"/>
      <c r="C85" s="490"/>
      <c r="D85" s="491"/>
      <c r="E85" s="491"/>
      <c r="F85" s="491"/>
      <c r="G85" s="491"/>
      <c r="H85" s="492"/>
      <c r="I85" s="492"/>
    </row>
    <row r="86" spans="1:9" ht="15" hidden="1" customHeight="1" x14ac:dyDescent="0.25">
      <c r="A86" s="493"/>
      <c r="B86" s="490"/>
      <c r="C86" s="490"/>
      <c r="D86" s="491"/>
      <c r="E86" s="491"/>
      <c r="F86" s="491"/>
      <c r="G86" s="491"/>
      <c r="H86" s="492"/>
      <c r="I86" s="492"/>
    </row>
    <row r="87" spans="1:9" ht="15" hidden="1" customHeight="1" x14ac:dyDescent="0.25">
      <c r="A87" s="493"/>
      <c r="B87" s="490"/>
      <c r="C87" s="490"/>
      <c r="D87" s="491"/>
      <c r="E87" s="491"/>
      <c r="F87" s="491"/>
      <c r="G87" s="491"/>
      <c r="H87" s="492"/>
      <c r="I87" s="492"/>
    </row>
    <row r="88" spans="1:9" ht="15" hidden="1" customHeight="1" x14ac:dyDescent="0.25">
      <c r="A88" s="493"/>
      <c r="B88" s="490"/>
      <c r="C88" s="490"/>
      <c r="D88" s="491"/>
      <c r="E88" s="491"/>
      <c r="F88" s="491"/>
      <c r="G88" s="491"/>
      <c r="H88" s="492"/>
      <c r="I88" s="492"/>
    </row>
    <row r="89" spans="1:9" ht="15" hidden="1" customHeight="1" x14ac:dyDescent="0.25">
      <c r="A89" s="493"/>
      <c r="B89" s="490"/>
      <c r="C89" s="490"/>
      <c r="D89" s="491"/>
      <c r="E89" s="491"/>
      <c r="F89" s="491"/>
      <c r="G89" s="491"/>
      <c r="H89" s="492"/>
      <c r="I89" s="492"/>
    </row>
    <row r="90" spans="1:9" ht="15" hidden="1" customHeight="1" x14ac:dyDescent="0.25">
      <c r="A90" s="493"/>
      <c r="B90" s="490"/>
      <c r="C90" s="490"/>
      <c r="D90" s="491"/>
      <c r="E90" s="491"/>
      <c r="F90" s="491"/>
      <c r="G90" s="491"/>
      <c r="H90" s="492"/>
      <c r="I90" s="492"/>
    </row>
    <row r="91" spans="1:9" ht="15" hidden="1" customHeight="1" x14ac:dyDescent="0.25">
      <c r="A91" s="493"/>
      <c r="B91" s="490"/>
      <c r="C91" s="490"/>
      <c r="D91" s="491"/>
      <c r="E91" s="491"/>
      <c r="F91" s="491"/>
      <c r="G91" s="491"/>
      <c r="H91" s="492"/>
      <c r="I91" s="492"/>
    </row>
    <row r="92" spans="1:9" ht="15" hidden="1" customHeight="1" x14ac:dyDescent="0.25">
      <c r="A92" s="493"/>
      <c r="B92" s="490"/>
      <c r="C92" s="490"/>
      <c r="D92" s="491"/>
      <c r="E92" s="491"/>
      <c r="F92" s="491"/>
      <c r="G92" s="491"/>
      <c r="H92" s="492"/>
      <c r="I92" s="492"/>
    </row>
    <row r="93" spans="1:9" ht="4.5" customHeight="1" x14ac:dyDescent="0.25">
      <c r="A93" s="494"/>
      <c r="B93" s="495"/>
      <c r="C93" s="495"/>
      <c r="D93" s="495"/>
      <c r="E93" s="495"/>
      <c r="F93" s="495"/>
      <c r="G93" s="495"/>
      <c r="H93" s="495"/>
      <c r="I93" s="495"/>
    </row>
    <row r="94" spans="1:9" x14ac:dyDescent="0.25">
      <c r="A94" s="496" t="s">
        <v>1141</v>
      </c>
      <c r="B94" s="497"/>
      <c r="C94" s="497"/>
      <c r="D94" s="497"/>
      <c r="E94" s="497"/>
      <c r="F94" s="497"/>
      <c r="G94" s="497"/>
    </row>
  </sheetData>
  <mergeCells count="9">
    <mergeCell ref="A51:A63"/>
    <mergeCell ref="A5:A6"/>
    <mergeCell ref="B5:B6"/>
    <mergeCell ref="C5:C6"/>
    <mergeCell ref="A1:I1"/>
    <mergeCell ref="A2:I2"/>
    <mergeCell ref="A3:I3"/>
    <mergeCell ref="D5:I5"/>
    <mergeCell ref="A7:A5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14999847407452621"/>
  </sheetPr>
  <dimension ref="A1:S37"/>
  <sheetViews>
    <sheetView topLeftCell="A2" zoomScale="110" zoomScaleNormal="110" workbookViewId="0">
      <selection activeCell="E31" sqref="E31"/>
    </sheetView>
  </sheetViews>
  <sheetFormatPr baseColWidth="10" defaultRowHeight="15" x14ac:dyDescent="0.25"/>
  <cols>
    <col min="1" max="1" width="33.42578125" style="244" customWidth="1"/>
    <col min="2" max="2" width="23.140625" style="244" bestFit="1" customWidth="1"/>
    <col min="3" max="3" width="13.42578125" style="244" bestFit="1" customWidth="1"/>
    <col min="4" max="4" width="16.85546875" style="244" bestFit="1" customWidth="1"/>
    <col min="5" max="7" width="11.42578125" style="244"/>
    <col min="8" max="8" width="14.85546875" style="244" customWidth="1"/>
    <col min="9" max="9" width="10.5703125" style="244" customWidth="1"/>
    <col min="10" max="10" width="11.5703125" style="244" customWidth="1"/>
    <col min="11" max="11" width="13.5703125" style="244" customWidth="1"/>
    <col min="12" max="12" width="9.28515625" style="244" customWidth="1"/>
    <col min="13" max="13" width="11.7109375" style="244" customWidth="1"/>
    <col min="14" max="15" width="11.42578125" style="244"/>
    <col min="16" max="19" width="0" style="244" hidden="1" customWidth="1"/>
    <col min="20" max="16384" width="11.42578125" style="244"/>
  </cols>
  <sheetData>
    <row r="1" spans="1:19" x14ac:dyDescent="0.25">
      <c r="A1" s="262"/>
      <c r="B1" s="257"/>
      <c r="C1" s="257"/>
      <c r="D1" s="257"/>
      <c r="E1" s="257"/>
      <c r="F1" s="257"/>
      <c r="G1" s="257"/>
      <c r="H1" s="257"/>
    </row>
    <row r="2" spans="1:19" x14ac:dyDescent="0.25">
      <c r="A2" s="1705" t="s">
        <v>545</v>
      </c>
      <c r="B2" s="1705"/>
      <c r="C2" s="1705"/>
      <c r="D2" s="1705"/>
      <c r="E2" s="1705"/>
      <c r="F2" s="1705"/>
      <c r="G2" s="1705"/>
      <c r="H2" s="1705"/>
    </row>
    <row r="3" spans="1:19" x14ac:dyDescent="0.25">
      <c r="A3" s="1705" t="s">
        <v>1978</v>
      </c>
      <c r="B3" s="1705"/>
      <c r="C3" s="1705"/>
      <c r="D3" s="1705"/>
      <c r="E3" s="1705"/>
      <c r="F3" s="1705"/>
      <c r="G3" s="1705"/>
      <c r="H3" s="1705"/>
    </row>
    <row r="4" spans="1:19" x14ac:dyDescent="0.25">
      <c r="A4" s="1705" t="s">
        <v>546</v>
      </c>
      <c r="B4" s="1705"/>
      <c r="C4" s="1705"/>
      <c r="D4" s="1705"/>
      <c r="E4" s="1705"/>
      <c r="F4" s="1705"/>
      <c r="G4" s="1705"/>
      <c r="H4" s="1705"/>
    </row>
    <row r="5" spans="1:19" ht="3.75" customHeight="1" thickBot="1" x14ac:dyDescent="0.3">
      <c r="A5" s="263"/>
      <c r="B5" s="257"/>
      <c r="C5" s="257"/>
      <c r="D5" s="257"/>
      <c r="E5" s="257"/>
      <c r="F5" s="257"/>
      <c r="G5" s="257"/>
      <c r="H5" s="264"/>
    </row>
    <row r="6" spans="1:19" ht="15.75" thickBot="1" x14ac:dyDescent="0.3">
      <c r="A6" s="1706" t="s">
        <v>547</v>
      </c>
      <c r="B6" s="1708" t="s">
        <v>548</v>
      </c>
      <c r="C6" s="1710" t="s">
        <v>1143</v>
      </c>
      <c r="D6" s="1710" t="s">
        <v>549</v>
      </c>
      <c r="E6" s="1712" t="s">
        <v>550</v>
      </c>
      <c r="F6" s="1713"/>
      <c r="G6" s="1713"/>
      <c r="H6" s="1714"/>
    </row>
    <row r="7" spans="1:19" ht="15.75" thickBot="1" x14ac:dyDescent="0.3">
      <c r="A7" s="1707"/>
      <c r="B7" s="1709"/>
      <c r="C7" s="1711"/>
      <c r="D7" s="1711"/>
      <c r="E7" s="1335" t="s">
        <v>551</v>
      </c>
      <c r="F7" s="1335" t="s">
        <v>552</v>
      </c>
      <c r="G7" s="1335" t="s">
        <v>553</v>
      </c>
      <c r="H7" s="1336" t="s">
        <v>554</v>
      </c>
    </row>
    <row r="8" spans="1:19" x14ac:dyDescent="0.25">
      <c r="A8" s="1715" t="s">
        <v>107</v>
      </c>
      <c r="B8" s="1304" t="s">
        <v>555</v>
      </c>
      <c r="C8" s="1305">
        <v>41802338.25</v>
      </c>
      <c r="D8" s="1306">
        <v>1603</v>
      </c>
      <c r="E8" s="1307">
        <v>7.8120000000000004E-3</v>
      </c>
      <c r="F8" s="1307">
        <v>1.3848000000000001E-2</v>
      </c>
      <c r="G8" s="1307">
        <v>1.1523E-2</v>
      </c>
      <c r="H8" s="1308">
        <v>9.384E-3</v>
      </c>
      <c r="P8" s="249">
        <v>2.3841260299962749E-2</v>
      </c>
      <c r="Q8" s="249">
        <v>2.2834370921309133E-2</v>
      </c>
      <c r="R8" s="249">
        <v>2.3903108541894785E-2</v>
      </c>
      <c r="S8" s="249">
        <v>2.4546330257987997E-2</v>
      </c>
    </row>
    <row r="9" spans="1:19" x14ac:dyDescent="0.25">
      <c r="A9" s="1703" t="s">
        <v>107</v>
      </c>
      <c r="B9" s="397" t="s">
        <v>1699</v>
      </c>
      <c r="C9" s="1309">
        <v>40403166.689999998</v>
      </c>
      <c r="D9" s="1310">
        <v>1870</v>
      </c>
      <c r="E9" s="650">
        <v>1.0648000000000001E-2</v>
      </c>
      <c r="F9" s="650">
        <v>1.2865E-2</v>
      </c>
      <c r="G9" s="650">
        <v>1.123E-2</v>
      </c>
      <c r="H9" s="1311">
        <v>8.8900000000000003E-3</v>
      </c>
      <c r="P9" s="249">
        <v>1.5423721654737474E-2</v>
      </c>
      <c r="Q9" s="249">
        <v>1.2596081279607003E-2</v>
      </c>
      <c r="R9" s="249">
        <v>1.9863922065863172E-2</v>
      </c>
      <c r="S9" s="249">
        <v>1.9790966931629378E-2</v>
      </c>
    </row>
    <row r="10" spans="1:19" x14ac:dyDescent="0.25">
      <c r="A10" s="1703" t="s">
        <v>108</v>
      </c>
      <c r="B10" s="397" t="s">
        <v>563</v>
      </c>
      <c r="C10" s="1312">
        <v>35498626.619999997</v>
      </c>
      <c r="D10" s="1313">
        <v>3101</v>
      </c>
      <c r="E10" s="650">
        <v>1.6385E-2</v>
      </c>
      <c r="F10" s="650">
        <v>9.8150000000000008E-3</v>
      </c>
      <c r="G10" s="650">
        <v>1.0329000000000001E-2</v>
      </c>
      <c r="H10" s="1311">
        <v>7.6540000000000002E-3</v>
      </c>
      <c r="P10" s="249">
        <v>1.5925124167642666E-2</v>
      </c>
      <c r="Q10" s="249">
        <v>1.3505954208788744E-2</v>
      </c>
      <c r="R10" s="249">
        <v>1.3053168387612873E-2</v>
      </c>
      <c r="S10" s="249">
        <v>1.4336492772202763E-2</v>
      </c>
    </row>
    <row r="11" spans="1:19" x14ac:dyDescent="0.25">
      <c r="A11" s="1703" t="s">
        <v>108</v>
      </c>
      <c r="B11" s="397" t="s">
        <v>564</v>
      </c>
      <c r="C11" s="1312">
        <v>114492733.73</v>
      </c>
      <c r="D11" s="1313">
        <v>7625</v>
      </c>
      <c r="E11" s="650">
        <v>1.5220000000000001E-2</v>
      </c>
      <c r="F11" s="650">
        <v>1.1772000000000001E-2</v>
      </c>
      <c r="G11" s="650">
        <v>1.2094000000000001E-2</v>
      </c>
      <c r="H11" s="1311">
        <v>1.0631000000000002E-2</v>
      </c>
      <c r="P11" s="249">
        <v>4.8142435505002398E-2</v>
      </c>
      <c r="Q11" s="249">
        <v>5.3987404828716785E-2</v>
      </c>
      <c r="R11" s="249">
        <v>6.9364492583578297E-2</v>
      </c>
      <c r="S11" s="249">
        <v>7.450415497575727E-2</v>
      </c>
    </row>
    <row r="12" spans="1:19" x14ac:dyDescent="0.25">
      <c r="A12" s="1716" t="s">
        <v>109</v>
      </c>
      <c r="B12" s="540" t="s">
        <v>1735</v>
      </c>
      <c r="C12" s="1314">
        <v>9486083.1500000004</v>
      </c>
      <c r="D12" s="1315">
        <v>167</v>
      </c>
      <c r="E12" s="650">
        <v>2.7570000000000003E-3</v>
      </c>
      <c r="F12" s="650">
        <v>2.5168000000000003E-2</v>
      </c>
      <c r="G12" s="650">
        <v>1.7216000000000002E-2</v>
      </c>
      <c r="H12" s="1311">
        <v>0</v>
      </c>
      <c r="P12" s="249"/>
      <c r="Q12" s="249"/>
      <c r="R12" s="249"/>
      <c r="S12" s="249"/>
    </row>
    <row r="13" spans="1:19" ht="15" customHeight="1" x14ac:dyDescent="0.25">
      <c r="A13" s="1716"/>
      <c r="B13" s="397" t="s">
        <v>556</v>
      </c>
      <c r="C13" s="1314">
        <v>21792516.120000001</v>
      </c>
      <c r="D13" s="1315">
        <v>1270</v>
      </c>
      <c r="E13" s="650">
        <v>9.0540000000000013E-3</v>
      </c>
      <c r="F13" s="650">
        <v>8.6460000000000009E-3</v>
      </c>
      <c r="G13" s="650">
        <v>1.0261000000000001E-2</v>
      </c>
      <c r="H13" s="1311">
        <v>9.9810000000000003E-3</v>
      </c>
      <c r="P13" s="249">
        <v>2.624498004420827E-2</v>
      </c>
      <c r="Q13" s="249">
        <v>8.9185340195562287E-3</v>
      </c>
      <c r="R13" s="249">
        <v>1.0067681426856471E-2</v>
      </c>
      <c r="S13" s="249">
        <v>1.5069794170454155E-2</v>
      </c>
    </row>
    <row r="14" spans="1:19" ht="15" customHeight="1" x14ac:dyDescent="0.25">
      <c r="A14" s="1716"/>
      <c r="B14" s="397" t="s">
        <v>557</v>
      </c>
      <c r="C14" s="1314">
        <v>40218073.789999999</v>
      </c>
      <c r="D14" s="1315">
        <v>2026</v>
      </c>
      <c r="E14" s="650">
        <v>8.1190000000000012E-3</v>
      </c>
      <c r="F14" s="650">
        <v>1.2921E-2</v>
      </c>
      <c r="G14" s="650">
        <v>1.2400000000000001E-2</v>
      </c>
      <c r="H14" s="1311">
        <v>1.0046000000000001E-2</v>
      </c>
      <c r="P14" s="249">
        <v>1.5919162167522993E-2</v>
      </c>
      <c r="Q14" s="249">
        <v>1.6671677374944384E-2</v>
      </c>
      <c r="R14" s="249">
        <v>2.3283414608571178E-2</v>
      </c>
      <c r="S14" s="249">
        <v>3.5360788611890202E-2</v>
      </c>
    </row>
    <row r="15" spans="1:19" x14ac:dyDescent="0.25">
      <c r="A15" s="1703" t="s">
        <v>110</v>
      </c>
      <c r="B15" s="397" t="s">
        <v>1308</v>
      </c>
      <c r="C15" s="1316">
        <v>38367793.490000002</v>
      </c>
      <c r="D15" s="1317">
        <v>2422</v>
      </c>
      <c r="E15" s="650">
        <v>1.1788000000000002E-2</v>
      </c>
      <c r="F15" s="650">
        <v>1.3715000000000003E-2</v>
      </c>
      <c r="G15" s="650">
        <v>1.7623000000000003E-2</v>
      </c>
      <c r="H15" s="1311">
        <v>1.4958000000000001E-2</v>
      </c>
      <c r="P15" s="249">
        <v>6.0481311743219079E-2</v>
      </c>
      <c r="Q15" s="249">
        <v>3.9288349426225021E-2</v>
      </c>
      <c r="R15" s="249">
        <v>4.3319820442895791E-2</v>
      </c>
      <c r="S15" s="249">
        <v>4.4787701231649199E-2</v>
      </c>
    </row>
    <row r="16" spans="1:19" x14ac:dyDescent="0.25">
      <c r="A16" s="1703" t="s">
        <v>110</v>
      </c>
      <c r="B16" s="397" t="s">
        <v>1309</v>
      </c>
      <c r="C16" s="1316">
        <v>22378758.379999999</v>
      </c>
      <c r="D16" s="1317">
        <v>1338</v>
      </c>
      <c r="E16" s="650">
        <v>2.8570000000000002E-3</v>
      </c>
      <c r="F16" s="650">
        <v>1.4277E-2</v>
      </c>
      <c r="G16" s="650">
        <v>1.6452999999999999E-2</v>
      </c>
      <c r="H16" s="1318">
        <v>1.4860999999999999E-2</v>
      </c>
      <c r="P16" s="249">
        <v>1.6946082313733582E-2</v>
      </c>
      <c r="Q16" s="249">
        <v>2.0201088264190415E-2</v>
      </c>
      <c r="R16" s="249">
        <v>2.0465766366116682E-2</v>
      </c>
      <c r="S16" s="249">
        <v>1.9258673810362056E-2</v>
      </c>
    </row>
    <row r="17" spans="1:19" x14ac:dyDescent="0.25">
      <c r="A17" s="1703" t="s">
        <v>110</v>
      </c>
      <c r="B17" s="397" t="s">
        <v>558</v>
      </c>
      <c r="C17" s="1316">
        <v>5992934.8399999999</v>
      </c>
      <c r="D17" s="1317">
        <v>309</v>
      </c>
      <c r="E17" s="650">
        <v>1.2591000000000003E-2</v>
      </c>
      <c r="F17" s="650">
        <v>9.7980000000000012E-3</v>
      </c>
      <c r="G17" s="650">
        <v>9.4570000000000001E-3</v>
      </c>
      <c r="H17" s="1311">
        <v>9.4250000000000011E-3</v>
      </c>
      <c r="P17" s="249">
        <v>4.0373457660237118E-3</v>
      </c>
      <c r="Q17" s="249">
        <v>3.8034860808467061E-3</v>
      </c>
      <c r="R17" s="249">
        <v>4.24605573645403E-3</v>
      </c>
      <c r="S17" s="249">
        <v>4.2117606708903634E-3</v>
      </c>
    </row>
    <row r="18" spans="1:19" x14ac:dyDescent="0.25">
      <c r="A18" s="1703" t="s">
        <v>110</v>
      </c>
      <c r="B18" s="397" t="s">
        <v>370</v>
      </c>
      <c r="C18" s="1316">
        <v>9417061.4800000004</v>
      </c>
      <c r="D18" s="1317">
        <v>1807</v>
      </c>
      <c r="E18" s="650">
        <v>1.3134000000000002E-2</v>
      </c>
      <c r="F18" s="650">
        <v>1.1875000000000002E-2</v>
      </c>
      <c r="G18" s="650">
        <v>1.2073E-2</v>
      </c>
      <c r="H18" s="1311">
        <v>1.2058000000000001E-2</v>
      </c>
      <c r="P18" s="249">
        <v>2.7544344366700821E-3</v>
      </c>
      <c r="Q18" s="249">
        <v>4.9284372143949375E-3</v>
      </c>
      <c r="R18" s="249">
        <v>7.5308391804823375E-3</v>
      </c>
      <c r="S18" s="249">
        <v>8.75448513804661E-3</v>
      </c>
    </row>
    <row r="19" spans="1:19" x14ac:dyDescent="0.25">
      <c r="A19" s="1703" t="s">
        <v>110</v>
      </c>
      <c r="B19" s="397" t="s">
        <v>559</v>
      </c>
      <c r="C19" s="1316">
        <v>9348452.7300000004</v>
      </c>
      <c r="D19" s="1317">
        <v>247</v>
      </c>
      <c r="E19" s="650">
        <v>1.2165E-2</v>
      </c>
      <c r="F19" s="650">
        <v>1.4139000000000002E-2</v>
      </c>
      <c r="G19" s="650">
        <v>1.3920000000000002E-2</v>
      </c>
      <c r="H19" s="1311">
        <v>1.3514000000000002E-2</v>
      </c>
      <c r="P19" s="249">
        <v>3.8315253278822501E-3</v>
      </c>
      <c r="Q19" s="249">
        <v>6.1069848805045237E-3</v>
      </c>
      <c r="R19" s="249">
        <v>8.3555818239538886E-3</v>
      </c>
      <c r="S19" s="249">
        <v>9.8756123917867894E-3</v>
      </c>
    </row>
    <row r="20" spans="1:19" ht="22.5" x14ac:dyDescent="0.25">
      <c r="A20" s="1319" t="s">
        <v>1300</v>
      </c>
      <c r="B20" s="397" t="s">
        <v>565</v>
      </c>
      <c r="C20" s="1320">
        <v>484099.74</v>
      </c>
      <c r="D20" s="1321">
        <v>4</v>
      </c>
      <c r="E20" s="650">
        <v>6.6620000000000004E-3</v>
      </c>
      <c r="F20" s="650">
        <v>1.1754000000000001E-2</v>
      </c>
      <c r="G20" s="650">
        <v>1.3035000000000003E-2</v>
      </c>
      <c r="H20" s="1311">
        <v>1.3836000000000001E-2</v>
      </c>
      <c r="P20" s="249">
        <v>4.1331820933451801E-4</v>
      </c>
      <c r="Q20" s="249">
        <v>4.1346066408371991E-4</v>
      </c>
      <c r="R20" s="249">
        <v>4.1368859168244306E-4</v>
      </c>
      <c r="S20" s="249">
        <v>4.1320424553515641E-4</v>
      </c>
    </row>
    <row r="21" spans="1:19" x14ac:dyDescent="0.25">
      <c r="A21" s="1703" t="s">
        <v>1301</v>
      </c>
      <c r="B21" s="397" t="s">
        <v>560</v>
      </c>
      <c r="C21" s="1322">
        <v>39547618.060000002</v>
      </c>
      <c r="D21" s="1323">
        <v>2503</v>
      </c>
      <c r="E21" s="650">
        <v>6.5100000000000002E-3</v>
      </c>
      <c r="F21" s="650">
        <v>6.4570000000000009E-3</v>
      </c>
      <c r="G21" s="650">
        <v>5.9870000000000001E-3</v>
      </c>
      <c r="H21" s="1311">
        <v>6.0890000000000007E-3</v>
      </c>
      <c r="P21" s="249">
        <v>1.6577786708549799E-2</v>
      </c>
      <c r="Q21" s="249">
        <v>2.0124948841145261E-2</v>
      </c>
      <c r="R21" s="249">
        <v>1.922730897114525E-2</v>
      </c>
      <c r="S21" s="249">
        <v>2.0609171875343741E-2</v>
      </c>
    </row>
    <row r="22" spans="1:19" x14ac:dyDescent="0.25">
      <c r="A22" s="1703" t="s">
        <v>1301</v>
      </c>
      <c r="B22" s="397" t="s">
        <v>561</v>
      </c>
      <c r="C22" s="1324">
        <v>47026146.549999997</v>
      </c>
      <c r="D22" s="1325">
        <v>4511</v>
      </c>
      <c r="E22" s="650">
        <v>2.382E-3</v>
      </c>
      <c r="F22" s="650">
        <v>3.3730000000000001E-3</v>
      </c>
      <c r="G22" s="650">
        <v>2.0340000000000002E-3</v>
      </c>
      <c r="H22" s="1311">
        <v>1.5610000000000001E-3</v>
      </c>
      <c r="P22" s="249">
        <v>8.0195400863409209E-3</v>
      </c>
      <c r="Q22" s="249">
        <v>1.1893500813908657E-2</v>
      </c>
      <c r="R22" s="249">
        <v>1.1194082838554623E-2</v>
      </c>
      <c r="S22" s="249">
        <v>1.5533190472061691E-2</v>
      </c>
    </row>
    <row r="23" spans="1:19" x14ac:dyDescent="0.25">
      <c r="A23" s="1703" t="s">
        <v>1301</v>
      </c>
      <c r="B23" s="397" t="s">
        <v>562</v>
      </c>
      <c r="C23" s="1326">
        <v>70755706.670000002</v>
      </c>
      <c r="D23" s="1327">
        <v>7791</v>
      </c>
      <c r="E23" s="650">
        <v>1.7880000000000001E-3</v>
      </c>
      <c r="F23" s="650">
        <v>2.3250000000000002E-3</v>
      </c>
      <c r="G23" s="650">
        <v>1.6490000000000001E-3</v>
      </c>
      <c r="H23" s="1311">
        <v>1.3760000000000001E-3</v>
      </c>
      <c r="P23" s="249">
        <v>1.1403142999083508E-2</v>
      </c>
      <c r="Q23" s="249">
        <v>1.840592312389255E-2</v>
      </c>
      <c r="R23" s="249">
        <v>1.7693529574863531E-2</v>
      </c>
      <c r="S23" s="249">
        <v>1.8129688890595585E-2</v>
      </c>
    </row>
    <row r="24" spans="1:19" x14ac:dyDescent="0.25">
      <c r="A24" s="1703" t="s">
        <v>1303</v>
      </c>
      <c r="B24" s="397" t="s">
        <v>1382</v>
      </c>
      <c r="C24" s="1328">
        <v>16045084.119999999</v>
      </c>
      <c r="D24" s="1329">
        <v>1696</v>
      </c>
      <c r="E24" s="650">
        <v>4.8990000000000006E-3</v>
      </c>
      <c r="F24" s="650">
        <v>1.9346000000000002E-2</v>
      </c>
      <c r="G24" s="650">
        <v>1.1662E-2</v>
      </c>
      <c r="H24" s="1311">
        <v>5.9750000000000003E-3</v>
      </c>
      <c r="P24" s="249">
        <v>-1.2660018627173293E-2</v>
      </c>
      <c r="Q24" s="249">
        <v>7.4209756894445672E-3</v>
      </c>
      <c r="R24" s="249">
        <v>1.004410365872499E-2</v>
      </c>
      <c r="S24" s="249">
        <v>9.737551123359953E-3</v>
      </c>
    </row>
    <row r="25" spans="1:19" ht="15.75" thickBot="1" x14ac:dyDescent="0.3">
      <c r="A25" s="1704" t="s">
        <v>1303</v>
      </c>
      <c r="B25" s="1330" t="s">
        <v>1310</v>
      </c>
      <c r="C25" s="1331">
        <v>13255972.41</v>
      </c>
      <c r="D25" s="1332">
        <v>484</v>
      </c>
      <c r="E25" s="1333">
        <v>1.3776000000000002E-2</v>
      </c>
      <c r="F25" s="1333">
        <v>8.1840000000000003E-3</v>
      </c>
      <c r="G25" s="1333">
        <v>6.516000000000001E-3</v>
      </c>
      <c r="H25" s="1334">
        <v>6.4850000000000003E-3</v>
      </c>
    </row>
    <row r="26" spans="1:19" ht="15.75" thickBot="1" x14ac:dyDescent="0.3">
      <c r="A26" s="1698" t="s">
        <v>1057</v>
      </c>
      <c r="B26" s="1699"/>
      <c r="C26" s="1302">
        <f>SUM(C8:C25)</f>
        <v>576313166.82000005</v>
      </c>
      <c r="D26" s="1303">
        <f>SUM(D8:D25)</f>
        <v>40774</v>
      </c>
      <c r="E26" s="422"/>
      <c r="F26" s="422"/>
      <c r="G26" s="422"/>
      <c r="H26" s="422"/>
    </row>
    <row r="27" spans="1:19" ht="15.75" thickBot="1" x14ac:dyDescent="0.3">
      <c r="A27" s="1700" t="s">
        <v>567</v>
      </c>
      <c r="B27" s="1701"/>
      <c r="C27" s="1701"/>
      <c r="D27" s="1702"/>
      <c r="E27" s="1299">
        <v>9.0584383894903257E-3</v>
      </c>
      <c r="F27" s="1300">
        <v>1.0225733587364476E-2</v>
      </c>
      <c r="G27" s="1300">
        <v>9.7969996566637692E-3</v>
      </c>
      <c r="H27" s="1301">
        <v>8.0942604882272215E-3</v>
      </c>
    </row>
    <row r="28" spans="1:19" ht="5.25" customHeight="1" x14ac:dyDescent="0.25">
      <c r="A28" s="267"/>
      <c r="B28" s="268"/>
      <c r="C28" s="269"/>
      <c r="D28" s="270"/>
      <c r="E28" s="271"/>
      <c r="F28" s="271"/>
      <c r="G28" s="271"/>
      <c r="H28" s="271"/>
    </row>
    <row r="29" spans="1:19" x14ac:dyDescent="0.25">
      <c r="A29" s="256" t="s">
        <v>1182</v>
      </c>
      <c r="B29" s="259"/>
      <c r="C29" s="272"/>
      <c r="D29" s="266"/>
      <c r="E29" s="265"/>
      <c r="F29" s="265"/>
      <c r="G29" s="265"/>
      <c r="H29" s="265"/>
    </row>
    <row r="30" spans="1:19" x14ac:dyDescent="0.25">
      <c r="A30" s="502"/>
    </row>
    <row r="31" spans="1:19" x14ac:dyDescent="0.25">
      <c r="D31" s="255"/>
    </row>
    <row r="32" spans="1:19" x14ac:dyDescent="0.25">
      <c r="D32" s="187"/>
    </row>
    <row r="33" spans="3:4" x14ac:dyDescent="0.25">
      <c r="C33" s="354"/>
    </row>
    <row r="35" spans="3:4" x14ac:dyDescent="0.25">
      <c r="D35" s="355"/>
    </row>
    <row r="36" spans="3:4" x14ac:dyDescent="0.25">
      <c r="D36" s="187"/>
    </row>
    <row r="37" spans="3:4" x14ac:dyDescent="0.25">
      <c r="D37" s="182"/>
    </row>
  </sheetData>
  <mergeCells count="16">
    <mergeCell ref="A26:B26"/>
    <mergeCell ref="A27:D27"/>
    <mergeCell ref="A24:A25"/>
    <mergeCell ref="A2:H2"/>
    <mergeCell ref="A3:H3"/>
    <mergeCell ref="A4:H4"/>
    <mergeCell ref="A6:A7"/>
    <mergeCell ref="B6:B7"/>
    <mergeCell ref="C6:C7"/>
    <mergeCell ref="D6:D7"/>
    <mergeCell ref="E6:H6"/>
    <mergeCell ref="A8:A9"/>
    <mergeCell ref="A10:A11"/>
    <mergeCell ref="A15:A19"/>
    <mergeCell ref="A21:A23"/>
    <mergeCell ref="A12:A1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 tint="-0.14999847407452621"/>
  </sheetPr>
  <dimension ref="A1:T56"/>
  <sheetViews>
    <sheetView topLeftCell="A9" workbookViewId="0">
      <selection activeCell="D24" sqref="D24"/>
    </sheetView>
  </sheetViews>
  <sheetFormatPr baseColWidth="10" defaultRowHeight="15" x14ac:dyDescent="0.25"/>
  <cols>
    <col min="1" max="1" width="32.7109375" style="244" customWidth="1"/>
    <col min="2" max="2" width="26.5703125" style="244" customWidth="1"/>
    <col min="3" max="4" width="13.7109375" style="244" customWidth="1"/>
    <col min="5" max="9" width="11.42578125" style="244"/>
    <col min="10" max="10" width="14.85546875" style="244" bestFit="1" customWidth="1"/>
    <col min="11" max="15" width="11.42578125" style="244"/>
    <col min="16" max="16" width="11.7109375" style="244" bestFit="1" customWidth="1"/>
    <col min="17" max="18" width="12.7109375" style="244" bestFit="1" customWidth="1"/>
    <col min="19" max="19" width="11.5703125" style="244" bestFit="1" customWidth="1"/>
    <col min="20" max="16384" width="11.42578125" style="244"/>
  </cols>
  <sheetData>
    <row r="1" spans="1:19" x14ac:dyDescent="0.25">
      <c r="A1" s="1722" t="s">
        <v>568</v>
      </c>
      <c r="B1" s="1722"/>
      <c r="C1" s="1722"/>
      <c r="D1" s="1722"/>
      <c r="E1" s="1722"/>
      <c r="F1" s="1722"/>
      <c r="G1" s="1722"/>
      <c r="H1" s="1722"/>
      <c r="P1" s="249"/>
      <c r="Q1" s="249"/>
      <c r="R1" s="249"/>
      <c r="S1" s="249"/>
    </row>
    <row r="2" spans="1:19" x14ac:dyDescent="0.25">
      <c r="A2" s="1721" t="s">
        <v>1978</v>
      </c>
      <c r="B2" s="1721"/>
      <c r="C2" s="1721"/>
      <c r="D2" s="1721"/>
      <c r="E2" s="1721"/>
      <c r="F2" s="1721"/>
      <c r="G2" s="1721"/>
      <c r="H2" s="1721"/>
      <c r="P2" s="249"/>
      <c r="Q2" s="249"/>
      <c r="R2" s="249"/>
      <c r="S2" s="249"/>
    </row>
    <row r="3" spans="1:19" x14ac:dyDescent="0.25">
      <c r="A3" s="1722" t="s">
        <v>1305</v>
      </c>
      <c r="B3" s="1722"/>
      <c r="C3" s="1722"/>
      <c r="D3" s="1722"/>
      <c r="E3" s="1722"/>
      <c r="F3" s="1722"/>
      <c r="G3" s="1722"/>
      <c r="H3" s="1722"/>
      <c r="P3" s="249"/>
      <c r="Q3" s="249"/>
      <c r="R3" s="249"/>
      <c r="S3" s="249"/>
    </row>
    <row r="4" spans="1:19" ht="3.75" customHeight="1" thickBot="1" x14ac:dyDescent="0.3">
      <c r="A4" s="245"/>
      <c r="B4" s="245"/>
      <c r="C4" s="245"/>
      <c r="D4" s="245"/>
      <c r="E4" s="245"/>
      <c r="F4" s="245"/>
      <c r="G4" s="245"/>
      <c r="H4" s="245"/>
      <c r="P4" s="249"/>
      <c r="Q4" s="249"/>
      <c r="R4" s="249"/>
      <c r="S4" s="249"/>
    </row>
    <row r="5" spans="1:19" ht="15.75" thickBot="1" x14ac:dyDescent="0.3">
      <c r="A5" s="1723" t="s">
        <v>547</v>
      </c>
      <c r="B5" s="1732" t="s">
        <v>548</v>
      </c>
      <c r="C5" s="1727" t="s">
        <v>1144</v>
      </c>
      <c r="D5" s="1727" t="s">
        <v>549</v>
      </c>
      <c r="E5" s="1729" t="s">
        <v>550</v>
      </c>
      <c r="F5" s="1730"/>
      <c r="G5" s="1730"/>
      <c r="H5" s="1731"/>
      <c r="P5" s="251"/>
      <c r="Q5" s="251"/>
      <c r="R5" s="251"/>
      <c r="S5" s="251"/>
    </row>
    <row r="6" spans="1:19" ht="15.75" thickBot="1" x14ac:dyDescent="0.3">
      <c r="A6" s="1724"/>
      <c r="B6" s="1733"/>
      <c r="C6" s="1728"/>
      <c r="D6" s="1728"/>
      <c r="E6" s="1289" t="s">
        <v>551</v>
      </c>
      <c r="F6" s="1289" t="s">
        <v>552</v>
      </c>
      <c r="G6" s="1289" t="s">
        <v>553</v>
      </c>
      <c r="H6" s="1290" t="s">
        <v>554</v>
      </c>
      <c r="P6" s="251"/>
      <c r="Q6" s="251"/>
      <c r="R6" s="251"/>
      <c r="S6" s="251"/>
    </row>
    <row r="7" spans="1:19" x14ac:dyDescent="0.25">
      <c r="A7" s="1703" t="s">
        <v>107</v>
      </c>
      <c r="B7" s="1270" t="s">
        <v>569</v>
      </c>
      <c r="C7" s="1271">
        <v>176020469.18000001</v>
      </c>
      <c r="D7" s="1272">
        <v>1341</v>
      </c>
      <c r="E7" s="1291">
        <v>8.2380000000000005E-3</v>
      </c>
      <c r="F7" s="1291">
        <v>1.5699000000000001E-2</v>
      </c>
      <c r="G7" s="1291">
        <v>1.6861000000000001E-2</v>
      </c>
      <c r="H7" s="1275">
        <v>1.5485000000000001E-2</v>
      </c>
      <c r="J7" s="187"/>
      <c r="K7" s="355"/>
      <c r="P7" s="251"/>
      <c r="Q7" s="251"/>
      <c r="R7" s="251"/>
      <c r="S7" s="251"/>
    </row>
    <row r="8" spans="1:19" x14ac:dyDescent="0.25">
      <c r="A8" s="1703" t="s">
        <v>107</v>
      </c>
      <c r="B8" s="1270" t="s">
        <v>570</v>
      </c>
      <c r="C8" s="1271">
        <v>321122323.94999999</v>
      </c>
      <c r="D8" s="1272">
        <v>2415</v>
      </c>
      <c r="E8" s="1291">
        <v>9.9490000000000012E-3</v>
      </c>
      <c r="F8" s="1291">
        <v>1.5220000000000001E-2</v>
      </c>
      <c r="G8" s="1291">
        <v>1.6695000000000002E-2</v>
      </c>
      <c r="H8" s="1275">
        <v>1.8808000000000002E-2</v>
      </c>
      <c r="J8" s="187"/>
      <c r="K8" s="355"/>
      <c r="P8" s="251"/>
      <c r="Q8" s="251"/>
      <c r="R8" s="251"/>
      <c r="S8" s="251"/>
    </row>
    <row r="9" spans="1:19" x14ac:dyDescent="0.25">
      <c r="A9" s="1716" t="s">
        <v>108</v>
      </c>
      <c r="B9" s="1270" t="s">
        <v>575</v>
      </c>
      <c r="C9" s="1276">
        <v>130392082.42</v>
      </c>
      <c r="D9" s="1277">
        <v>838</v>
      </c>
      <c r="E9" s="1291">
        <v>0.111806</v>
      </c>
      <c r="F9" s="1291">
        <v>6.1391000000000001E-2</v>
      </c>
      <c r="G9" s="1291">
        <v>5.804900000000001E-2</v>
      </c>
      <c r="H9" s="1275">
        <v>5.5171999999999999E-2</v>
      </c>
      <c r="J9" s="187"/>
      <c r="K9" s="355"/>
      <c r="P9" s="251"/>
      <c r="Q9" s="251"/>
      <c r="R9" s="251"/>
      <c r="S9" s="251"/>
    </row>
    <row r="10" spans="1:19" x14ac:dyDescent="0.25">
      <c r="A10" s="1716" t="s">
        <v>108</v>
      </c>
      <c r="B10" s="1270" t="s">
        <v>1987</v>
      </c>
      <c r="C10" s="1276">
        <v>32978258.73</v>
      </c>
      <c r="D10" s="1277">
        <v>434</v>
      </c>
      <c r="E10" s="1291">
        <v>5.5881000000000007E-2</v>
      </c>
      <c r="F10" s="1291">
        <v>5.8800000000000005E-2</v>
      </c>
      <c r="G10" s="1291">
        <v>5.7826000000000002E-2</v>
      </c>
      <c r="H10" s="1275">
        <v>5.6400000000000006E-2</v>
      </c>
      <c r="J10" s="187"/>
      <c r="K10" s="355"/>
      <c r="P10" s="251"/>
      <c r="Q10" s="251"/>
      <c r="R10" s="251"/>
      <c r="S10" s="251"/>
    </row>
    <row r="11" spans="1:19" x14ac:dyDescent="0.25">
      <c r="A11" s="1703" t="s">
        <v>108</v>
      </c>
      <c r="B11" s="1270" t="s">
        <v>576</v>
      </c>
      <c r="C11" s="1276">
        <v>344511078.63</v>
      </c>
      <c r="D11" s="1277">
        <v>2745</v>
      </c>
      <c r="E11" s="1291">
        <v>3.5120999999999999E-2</v>
      </c>
      <c r="F11" s="1291">
        <v>3.0734000000000004E-2</v>
      </c>
      <c r="G11" s="1291">
        <v>2.6433999999999999E-2</v>
      </c>
      <c r="H11" s="1275">
        <v>2.4448000000000001E-2</v>
      </c>
      <c r="J11" s="187"/>
      <c r="K11" s="355"/>
      <c r="P11" s="251"/>
      <c r="Q11" s="251"/>
      <c r="R11" s="251"/>
      <c r="S11" s="251"/>
    </row>
    <row r="12" spans="1:19" x14ac:dyDescent="0.25">
      <c r="A12" s="1703" t="s">
        <v>108</v>
      </c>
      <c r="B12" s="1270" t="s">
        <v>577</v>
      </c>
      <c r="C12" s="1276">
        <v>319594526.06999999</v>
      </c>
      <c r="D12" s="1277">
        <v>3861</v>
      </c>
      <c r="E12" s="1291">
        <v>1.4763000000000002E-2</v>
      </c>
      <c r="F12" s="1291">
        <v>1.5271000000000003E-2</v>
      </c>
      <c r="G12" s="1291">
        <v>1.3355000000000002E-2</v>
      </c>
      <c r="H12" s="1275">
        <v>1.2648000000000001E-2</v>
      </c>
      <c r="J12" s="187"/>
      <c r="K12" s="355"/>
      <c r="P12" s="251"/>
      <c r="Q12" s="251"/>
      <c r="R12" s="251"/>
      <c r="S12" s="251"/>
    </row>
    <row r="13" spans="1:19" x14ac:dyDescent="0.25">
      <c r="A13" s="1703" t="s">
        <v>109</v>
      </c>
      <c r="B13" s="1270" t="s">
        <v>571</v>
      </c>
      <c r="C13" s="1278">
        <v>324518338.13</v>
      </c>
      <c r="D13" s="1279">
        <v>203</v>
      </c>
      <c r="E13" s="1291">
        <v>1.6984000000000003E-2</v>
      </c>
      <c r="F13" s="1291">
        <v>2.3693000000000002E-2</v>
      </c>
      <c r="G13" s="1291">
        <v>2.6933000000000002E-2</v>
      </c>
      <c r="H13" s="1275">
        <v>2.7720000000000002E-2</v>
      </c>
      <c r="J13" s="187"/>
      <c r="K13" s="355"/>
      <c r="P13" s="251"/>
      <c r="Q13" s="251"/>
      <c r="R13" s="251"/>
      <c r="S13" s="251"/>
    </row>
    <row r="14" spans="1:19" x14ac:dyDescent="0.25">
      <c r="A14" s="1703"/>
      <c r="B14" s="1343" t="s">
        <v>1993</v>
      </c>
      <c r="C14" s="1278">
        <v>228471400.13999999</v>
      </c>
      <c r="D14" s="1279">
        <v>100</v>
      </c>
      <c r="E14" s="1291">
        <v>5.8916000000000003E-2</v>
      </c>
      <c r="F14" s="1291">
        <v>4.6239000000000002E-2</v>
      </c>
      <c r="G14" s="1291">
        <v>4.2997E-2</v>
      </c>
      <c r="H14" s="1275">
        <v>0</v>
      </c>
      <c r="J14" s="187"/>
      <c r="K14" s="355"/>
      <c r="P14" s="251"/>
      <c r="Q14" s="251"/>
      <c r="R14" s="251"/>
      <c r="S14" s="251"/>
    </row>
    <row r="15" spans="1:19" x14ac:dyDescent="0.25">
      <c r="A15" s="1703" t="s">
        <v>109</v>
      </c>
      <c r="B15" s="1270" t="s">
        <v>572</v>
      </c>
      <c r="C15" s="1278">
        <v>258254065.28</v>
      </c>
      <c r="D15" s="1279">
        <v>1364</v>
      </c>
      <c r="E15" s="1291">
        <v>2.0454000000000003E-2</v>
      </c>
      <c r="F15" s="1291">
        <v>1.5810000000000001E-2</v>
      </c>
      <c r="G15" s="1291">
        <v>2.6124000000000001E-2</v>
      </c>
      <c r="H15" s="1275">
        <v>2.7268000000000001E-2</v>
      </c>
      <c r="J15" s="187"/>
      <c r="K15" s="355"/>
      <c r="P15" s="251"/>
      <c r="Q15" s="251"/>
      <c r="R15" s="251"/>
      <c r="S15" s="251"/>
    </row>
    <row r="16" spans="1:19" x14ac:dyDescent="0.25">
      <c r="A16" s="1703" t="s">
        <v>110</v>
      </c>
      <c r="B16" s="1270" t="s">
        <v>1298</v>
      </c>
      <c r="C16" s="1281">
        <v>8045638.4800000004</v>
      </c>
      <c r="D16" s="1282">
        <v>152</v>
      </c>
      <c r="E16" s="1291">
        <v>6.8130000000000005E-3</v>
      </c>
      <c r="F16" s="1291">
        <v>4.934E-3</v>
      </c>
      <c r="G16" s="1291">
        <v>8.5180000000000013E-3</v>
      </c>
      <c r="H16" s="1275">
        <v>1.0465E-2</v>
      </c>
      <c r="J16" s="187"/>
      <c r="K16" s="355"/>
      <c r="P16" s="251"/>
      <c r="Q16" s="251"/>
      <c r="R16" s="251"/>
      <c r="S16" s="251"/>
    </row>
    <row r="17" spans="1:20" x14ac:dyDescent="0.25">
      <c r="A17" s="1716" t="s">
        <v>110</v>
      </c>
      <c r="B17" s="1270" t="s">
        <v>1299</v>
      </c>
      <c r="C17" s="1281">
        <v>217006162.11000001</v>
      </c>
      <c r="D17" s="1282">
        <v>2243</v>
      </c>
      <c r="E17" s="1291">
        <v>3.7720000000000004E-2</v>
      </c>
      <c r="F17" s="1291">
        <v>3.0148000000000001E-2</v>
      </c>
      <c r="G17" s="1291">
        <v>2.6505999999999998E-2</v>
      </c>
      <c r="H17" s="1275">
        <v>3.2447000000000004E-2</v>
      </c>
      <c r="J17" s="187"/>
      <c r="K17" s="355"/>
      <c r="P17" s="251"/>
      <c r="Q17" s="251"/>
      <c r="R17" s="251"/>
      <c r="S17" s="251"/>
    </row>
    <row r="18" spans="1:20" ht="14.25" customHeight="1" x14ac:dyDescent="0.25">
      <c r="A18" s="1716" t="s">
        <v>110</v>
      </c>
      <c r="B18" s="1270" t="s">
        <v>1988</v>
      </c>
      <c r="C18" s="1281">
        <v>238563698.09</v>
      </c>
      <c r="D18" s="1282">
        <v>3250</v>
      </c>
      <c r="E18" s="1291">
        <v>2.5667000000000002E-2</v>
      </c>
      <c r="F18" s="1291">
        <v>2.2726000000000003E-2</v>
      </c>
      <c r="G18" s="1291">
        <v>2.4739000000000004E-2</v>
      </c>
      <c r="H18" s="1275">
        <v>3.1820000000000001E-2</v>
      </c>
      <c r="J18" s="187"/>
      <c r="K18" s="355"/>
      <c r="P18" s="251"/>
      <c r="Q18" s="251"/>
      <c r="R18" s="251"/>
      <c r="S18" s="251"/>
    </row>
    <row r="19" spans="1:20" x14ac:dyDescent="0.25">
      <c r="A19" s="1716" t="s">
        <v>110</v>
      </c>
      <c r="B19" s="1270" t="s">
        <v>573</v>
      </c>
      <c r="C19" s="1281">
        <v>178171020.56</v>
      </c>
      <c r="D19" s="1282">
        <v>1979</v>
      </c>
      <c r="E19" s="1291">
        <v>2.5907000000000003E-2</v>
      </c>
      <c r="F19" s="1291">
        <v>2.5487000000000003E-2</v>
      </c>
      <c r="G19" s="1291">
        <v>2.1950000000000001E-2</v>
      </c>
      <c r="H19" s="1275">
        <v>2.3236000000000003E-2</v>
      </c>
      <c r="J19" s="187"/>
      <c r="K19" s="355"/>
      <c r="P19" s="251"/>
      <c r="Q19" s="251"/>
      <c r="R19" s="251"/>
      <c r="S19" s="251"/>
    </row>
    <row r="20" spans="1:20" ht="22.5" x14ac:dyDescent="0.25">
      <c r="A20" s="1283" t="s">
        <v>1300</v>
      </c>
      <c r="B20" s="1270" t="s">
        <v>578</v>
      </c>
      <c r="C20" s="1284">
        <v>2179012.0499999998</v>
      </c>
      <c r="D20" s="1285">
        <v>40</v>
      </c>
      <c r="E20" s="651">
        <v>1.9492000000000002E-2</v>
      </c>
      <c r="F20" s="651">
        <v>1.6086000000000003E-2</v>
      </c>
      <c r="G20" s="651">
        <v>1.0234E-2</v>
      </c>
      <c r="H20" s="1286">
        <v>7.0280000000000004E-3</v>
      </c>
      <c r="J20" s="187"/>
      <c r="K20" s="355"/>
      <c r="O20" s="261"/>
      <c r="P20" s="251"/>
      <c r="Q20" s="251"/>
      <c r="R20" s="251"/>
      <c r="S20" s="251"/>
      <c r="T20" s="261"/>
    </row>
    <row r="21" spans="1:20" ht="23.25" x14ac:dyDescent="0.25">
      <c r="A21" s="1716" t="s">
        <v>1301</v>
      </c>
      <c r="B21" s="1270" t="s">
        <v>1787</v>
      </c>
      <c r="C21" s="1287">
        <v>88563041.980000004</v>
      </c>
      <c r="D21" s="1288">
        <v>36</v>
      </c>
      <c r="E21" s="651">
        <v>1.6370000000000003E-2</v>
      </c>
      <c r="F21" s="651">
        <v>6.6703999999999999E-2</v>
      </c>
      <c r="G21" s="651">
        <v>0</v>
      </c>
      <c r="H21" s="1286">
        <v>0</v>
      </c>
      <c r="J21" s="187"/>
      <c r="K21" s="355"/>
      <c r="O21" s="261"/>
      <c r="P21" s="251"/>
      <c r="Q21" s="251"/>
      <c r="R21" s="251"/>
      <c r="S21" s="251"/>
      <c r="T21" s="261"/>
    </row>
    <row r="22" spans="1:20" ht="15" customHeight="1" x14ac:dyDescent="0.25">
      <c r="A22" s="1716"/>
      <c r="B22" s="1270" t="s">
        <v>1995</v>
      </c>
      <c r="C22" s="1287">
        <v>601800066.51999998</v>
      </c>
      <c r="D22" s="1288">
        <v>10284</v>
      </c>
      <c r="E22" s="651">
        <v>1.8692E-2</v>
      </c>
      <c r="F22" s="651">
        <v>1.9818000000000002E-2</v>
      </c>
      <c r="G22" s="651">
        <v>2.1817E-2</v>
      </c>
      <c r="H22" s="1286">
        <v>2.0530000000000003E-2</v>
      </c>
      <c r="J22" s="187"/>
      <c r="K22" s="355"/>
      <c r="O22" s="261"/>
      <c r="P22" s="251"/>
      <c r="Q22" s="251"/>
      <c r="R22" s="251"/>
      <c r="S22" s="251"/>
      <c r="T22" s="261"/>
    </row>
    <row r="23" spans="1:20" x14ac:dyDescent="0.25">
      <c r="A23" s="1716"/>
      <c r="B23" s="1280" t="s">
        <v>1737</v>
      </c>
      <c r="C23" s="1287">
        <v>10406747.550000001</v>
      </c>
      <c r="D23" s="1288">
        <v>7</v>
      </c>
      <c r="E23" s="651">
        <v>2.7950000000000002E-3</v>
      </c>
      <c r="F23" s="651">
        <v>4.0842000000000003E-2</v>
      </c>
      <c r="G23" s="651">
        <v>4.2217999999999999E-2</v>
      </c>
      <c r="H23" s="1286">
        <v>0</v>
      </c>
      <c r="J23" s="187"/>
      <c r="K23" s="355"/>
      <c r="O23" s="261"/>
      <c r="P23" s="251"/>
      <c r="Q23" s="251"/>
      <c r="R23" s="251"/>
      <c r="S23" s="251"/>
      <c r="T23" s="261"/>
    </row>
    <row r="24" spans="1:20" ht="15" customHeight="1" x14ac:dyDescent="0.25">
      <c r="A24" s="1716"/>
      <c r="B24" s="1270" t="s">
        <v>574</v>
      </c>
      <c r="C24" s="1287">
        <v>264462040.61000001</v>
      </c>
      <c r="D24" s="1288">
        <v>3694</v>
      </c>
      <c r="E24" s="651">
        <v>3.0651000000000005E-2</v>
      </c>
      <c r="F24" s="651">
        <v>3.2017999999999998E-2</v>
      </c>
      <c r="G24" s="651">
        <v>3.1063000000000004E-2</v>
      </c>
      <c r="H24" s="1286">
        <v>2.7945000000000001E-2</v>
      </c>
      <c r="J24" s="187"/>
      <c r="K24" s="355"/>
      <c r="O24" s="261"/>
      <c r="P24" s="251"/>
      <c r="Q24" s="251"/>
      <c r="R24" s="251"/>
      <c r="S24" s="251"/>
      <c r="T24" s="261"/>
    </row>
    <row r="25" spans="1:20" x14ac:dyDescent="0.25">
      <c r="A25" s="1716" t="s">
        <v>1303</v>
      </c>
      <c r="B25" s="256" t="s">
        <v>1991</v>
      </c>
      <c r="C25" s="1287">
        <v>232545985.84999999</v>
      </c>
      <c r="D25" s="1288">
        <v>1233</v>
      </c>
      <c r="E25" s="651">
        <v>4.1841000000000003E-2</v>
      </c>
      <c r="F25" s="651">
        <v>4.3890000000000005E-3</v>
      </c>
      <c r="G25" s="651">
        <v>9.7950000000000016E-3</v>
      </c>
      <c r="H25" s="1286">
        <v>1.3652000000000001E-2</v>
      </c>
      <c r="J25" s="187"/>
      <c r="K25" s="355"/>
      <c r="O25" s="261"/>
      <c r="P25" s="251"/>
      <c r="Q25" s="251"/>
      <c r="R25" s="251"/>
      <c r="S25" s="251"/>
      <c r="T25" s="261"/>
    </row>
    <row r="26" spans="1:20" x14ac:dyDescent="0.25">
      <c r="A26" s="1703" t="s">
        <v>1303</v>
      </c>
      <c r="B26" s="1270" t="s">
        <v>579</v>
      </c>
      <c r="C26" s="1287">
        <v>316693876.63999999</v>
      </c>
      <c r="D26" s="1288">
        <v>3014</v>
      </c>
      <c r="E26" s="651">
        <v>1.6721E-2</v>
      </c>
      <c r="F26" s="651">
        <v>1.6813000000000002E-2</v>
      </c>
      <c r="G26" s="651">
        <v>1.2172000000000001E-2</v>
      </c>
      <c r="H26" s="1286">
        <v>1.2851000000000003E-2</v>
      </c>
      <c r="J26" s="187"/>
      <c r="K26" s="355"/>
      <c r="O26" s="261"/>
      <c r="P26" s="251"/>
      <c r="Q26" s="251"/>
      <c r="R26" s="251"/>
      <c r="S26" s="251"/>
      <c r="T26" s="261"/>
    </row>
    <row r="27" spans="1:20" ht="15.75" thickBot="1" x14ac:dyDescent="0.3">
      <c r="A27" s="1703" t="s">
        <v>1303</v>
      </c>
      <c r="B27" s="1270" t="s">
        <v>580</v>
      </c>
      <c r="C27" s="1287">
        <v>157795511.47</v>
      </c>
      <c r="D27" s="1288">
        <v>1454</v>
      </c>
      <c r="E27" s="651">
        <v>9.2030000000000011E-3</v>
      </c>
      <c r="F27" s="651">
        <v>1.4268000000000001E-2</v>
      </c>
      <c r="G27" s="651">
        <v>1.2858000000000001E-2</v>
      </c>
      <c r="H27" s="1286">
        <v>1.5343000000000002E-2</v>
      </c>
      <c r="J27" s="187"/>
      <c r="K27" s="355"/>
      <c r="O27" s="261"/>
      <c r="P27" s="251"/>
      <c r="Q27" s="251"/>
      <c r="R27" s="251"/>
      <c r="S27" s="251"/>
      <c r="T27" s="261"/>
    </row>
    <row r="28" spans="1:20" ht="15.75" thickBot="1" x14ac:dyDescent="0.3">
      <c r="A28" s="1700" t="s">
        <v>566</v>
      </c>
      <c r="B28" s="1702"/>
      <c r="C28" s="1295">
        <f>SUM(C7:C27)</f>
        <v>4452095344.4400005</v>
      </c>
      <c r="D28" s="1296">
        <f>SUM(D7:D27)</f>
        <v>40687</v>
      </c>
      <c r="E28" s="1292"/>
      <c r="F28" s="1293"/>
      <c r="G28" s="1293"/>
      <c r="H28" s="1294"/>
      <c r="O28" s="261"/>
      <c r="P28" s="251"/>
      <c r="Q28" s="251"/>
      <c r="R28" s="251"/>
      <c r="S28" s="251"/>
      <c r="T28" s="261"/>
    </row>
    <row r="29" spans="1:20" ht="15.75" thickBot="1" x14ac:dyDescent="0.3">
      <c r="A29" s="1700" t="s">
        <v>1145</v>
      </c>
      <c r="B29" s="1701"/>
      <c r="C29" s="1701"/>
      <c r="D29" s="1702"/>
      <c r="E29" s="1297">
        <v>2.6610362278068692E-2</v>
      </c>
      <c r="F29" s="1297">
        <v>2.4101590541395945E-2</v>
      </c>
      <c r="G29" s="1297">
        <v>2.2931093484080768E-2</v>
      </c>
      <c r="H29" s="1298">
        <v>2.1249458168012551E-2</v>
      </c>
      <c r="O29" s="261"/>
      <c r="P29" s="251"/>
      <c r="Q29" s="251"/>
      <c r="R29" s="251"/>
      <c r="S29" s="251"/>
      <c r="T29" s="261"/>
    </row>
    <row r="30" spans="1:20" x14ac:dyDescent="0.25">
      <c r="A30" s="256" t="s">
        <v>1182</v>
      </c>
      <c r="B30" s="257"/>
      <c r="C30" s="257"/>
      <c r="D30" s="257"/>
      <c r="E30" s="258"/>
      <c r="F30" s="258"/>
      <c r="G30" s="258"/>
      <c r="H30" s="257"/>
      <c r="O30" s="261"/>
      <c r="P30" s="251"/>
      <c r="Q30" s="251"/>
      <c r="R30" s="251"/>
      <c r="S30" s="251"/>
      <c r="T30" s="261"/>
    </row>
    <row r="31" spans="1:20" x14ac:dyDescent="0.25">
      <c r="A31" s="245"/>
      <c r="B31" s="245"/>
      <c r="C31" s="245"/>
      <c r="D31" s="245"/>
      <c r="E31" s="245"/>
      <c r="F31" s="245"/>
      <c r="G31" s="245"/>
      <c r="H31" s="245"/>
      <c r="O31" s="261"/>
      <c r="P31" s="251"/>
      <c r="Q31" s="251"/>
      <c r="R31" s="251"/>
      <c r="S31" s="251"/>
      <c r="T31" s="261"/>
    </row>
    <row r="32" spans="1:20" x14ac:dyDescent="0.25">
      <c r="A32" s="1720" t="s">
        <v>1051</v>
      </c>
      <c r="B32" s="1720"/>
      <c r="C32" s="1720"/>
      <c r="D32" s="1720"/>
      <c r="E32" s="1720"/>
      <c r="F32" s="1720"/>
      <c r="G32" s="1720"/>
      <c r="H32" s="1720"/>
      <c r="O32" s="261"/>
      <c r="P32" s="251"/>
      <c r="Q32" s="251"/>
      <c r="R32" s="251"/>
      <c r="S32" s="251"/>
      <c r="T32" s="261"/>
    </row>
    <row r="33" spans="1:20" x14ac:dyDescent="0.25">
      <c r="A33" s="1721" t="s">
        <v>1978</v>
      </c>
      <c r="B33" s="1721"/>
      <c r="C33" s="1721"/>
      <c r="D33" s="1721"/>
      <c r="E33" s="1721"/>
      <c r="F33" s="1721"/>
      <c r="G33" s="1721"/>
      <c r="H33" s="1721"/>
      <c r="O33" s="261"/>
      <c r="P33" s="251"/>
      <c r="Q33" s="251"/>
      <c r="R33" s="251"/>
      <c r="S33" s="251"/>
      <c r="T33" s="261"/>
    </row>
    <row r="34" spans="1:20" x14ac:dyDescent="0.25">
      <c r="A34" s="1722" t="s">
        <v>1307</v>
      </c>
      <c r="B34" s="1722"/>
      <c r="C34" s="1722"/>
      <c r="D34" s="1722"/>
      <c r="E34" s="1722"/>
      <c r="F34" s="1722"/>
      <c r="G34" s="1722"/>
      <c r="H34" s="1722"/>
      <c r="O34" s="261"/>
      <c r="P34" s="251"/>
      <c r="Q34" s="251"/>
      <c r="R34" s="251"/>
      <c r="S34" s="251"/>
      <c r="T34" s="261"/>
    </row>
    <row r="35" spans="1:20" ht="3.75" customHeight="1" thickBot="1" x14ac:dyDescent="0.3">
      <c r="A35" s="246"/>
      <c r="B35" s="246"/>
      <c r="C35" s="246"/>
      <c r="D35" s="246"/>
      <c r="E35" s="246"/>
      <c r="F35" s="246"/>
      <c r="G35" s="246"/>
      <c r="H35" s="246"/>
      <c r="O35" s="261"/>
      <c r="P35" s="251"/>
      <c r="Q35" s="251"/>
      <c r="R35" s="251"/>
      <c r="S35" s="251"/>
      <c r="T35" s="261"/>
    </row>
    <row r="36" spans="1:20" ht="15.75" thickBot="1" x14ac:dyDescent="0.3">
      <c r="A36" s="1723" t="s">
        <v>547</v>
      </c>
      <c r="B36" s="1725" t="s">
        <v>548</v>
      </c>
      <c r="C36" s="1727" t="s">
        <v>1306</v>
      </c>
      <c r="D36" s="1727" t="s">
        <v>549</v>
      </c>
      <c r="E36" s="1729" t="s">
        <v>550</v>
      </c>
      <c r="F36" s="1730"/>
      <c r="G36" s="1730"/>
      <c r="H36" s="1731"/>
      <c r="O36" s="261"/>
      <c r="P36" s="251"/>
      <c r="Q36" s="251"/>
      <c r="R36" s="251"/>
      <c r="S36" s="251"/>
      <c r="T36" s="261"/>
    </row>
    <row r="37" spans="1:20" ht="15.75" thickBot="1" x14ac:dyDescent="0.3">
      <c r="A37" s="1724"/>
      <c r="B37" s="1726"/>
      <c r="C37" s="1728"/>
      <c r="D37" s="1728"/>
      <c r="E37" s="1289" t="s">
        <v>551</v>
      </c>
      <c r="F37" s="1289" t="s">
        <v>552</v>
      </c>
      <c r="G37" s="1289" t="s">
        <v>553</v>
      </c>
      <c r="H37" s="1290" t="s">
        <v>554</v>
      </c>
      <c r="O37" s="261"/>
      <c r="P37" s="251"/>
      <c r="Q37" s="251"/>
      <c r="R37" s="251"/>
      <c r="S37" s="251"/>
      <c r="T37" s="261"/>
    </row>
    <row r="38" spans="1:20" ht="15.75" thickBot="1" x14ac:dyDescent="0.3">
      <c r="A38" s="1337" t="s">
        <v>110</v>
      </c>
      <c r="B38" s="1338" t="s">
        <v>581</v>
      </c>
      <c r="C38" s="1339">
        <v>79196151.219999999</v>
      </c>
      <c r="D38" s="1340">
        <v>5298</v>
      </c>
      <c r="E38" s="1341">
        <v>1.6648000000000003E-2</v>
      </c>
      <c r="F38" s="1341">
        <v>-1.5970000000000001E-3</v>
      </c>
      <c r="G38" s="1341">
        <v>-5.7960000000000008E-3</v>
      </c>
      <c r="H38" s="1342">
        <v>-6.5710000000000005E-3</v>
      </c>
      <c r="O38" s="261"/>
      <c r="P38" s="251"/>
      <c r="Q38" s="251"/>
      <c r="R38" s="251"/>
      <c r="S38" s="251"/>
      <c r="T38" s="261"/>
    </row>
    <row r="39" spans="1:20" ht="409.6" hidden="1" customHeight="1" x14ac:dyDescent="0.25">
      <c r="A39" s="381"/>
      <c r="B39" s="380"/>
      <c r="C39" s="379"/>
      <c r="D39" s="382"/>
      <c r="E39" s="421"/>
      <c r="F39" s="421"/>
      <c r="G39" s="421"/>
      <c r="H39" s="421"/>
      <c r="O39" s="261"/>
      <c r="P39" s="251">
        <v>0</v>
      </c>
      <c r="Q39" s="251">
        <v>0</v>
      </c>
      <c r="R39" s="251">
        <v>0</v>
      </c>
      <c r="S39" s="251">
        <v>0</v>
      </c>
      <c r="T39" s="261"/>
    </row>
    <row r="40" spans="1:20" ht="409.6" hidden="1" customHeight="1" x14ac:dyDescent="0.25">
      <c r="A40" s="381"/>
      <c r="B40" s="380"/>
      <c r="C40" s="379"/>
      <c r="D40" s="382"/>
      <c r="E40" s="421"/>
      <c r="F40" s="421"/>
      <c r="G40" s="421"/>
      <c r="H40" s="421"/>
      <c r="O40" s="261"/>
      <c r="P40" s="251">
        <v>0</v>
      </c>
      <c r="Q40" s="251">
        <v>0</v>
      </c>
      <c r="R40" s="251">
        <v>0</v>
      </c>
      <c r="S40" s="251">
        <v>0</v>
      </c>
      <c r="T40" s="261"/>
    </row>
    <row r="41" spans="1:20" ht="409.6" hidden="1" customHeight="1" x14ac:dyDescent="0.25">
      <c r="A41" s="381"/>
      <c r="B41" s="380"/>
      <c r="C41" s="379"/>
      <c r="D41" s="382"/>
      <c r="E41" s="421"/>
      <c r="F41" s="421"/>
      <c r="G41" s="421"/>
      <c r="H41" s="421"/>
      <c r="O41" s="261"/>
      <c r="P41" s="251">
        <v>0</v>
      </c>
      <c r="Q41" s="251">
        <v>0</v>
      </c>
      <c r="R41" s="251">
        <v>0</v>
      </c>
      <c r="S41" s="251">
        <v>0</v>
      </c>
      <c r="T41" s="261"/>
    </row>
    <row r="42" spans="1:20" ht="409.6" hidden="1" customHeight="1" x14ac:dyDescent="0.25">
      <c r="A42" s="381"/>
      <c r="B42" s="380"/>
      <c r="C42" s="379"/>
      <c r="D42" s="382"/>
      <c r="E42" s="421"/>
      <c r="F42" s="421"/>
      <c r="G42" s="421"/>
      <c r="H42" s="421"/>
      <c r="O42" s="261"/>
      <c r="P42" s="251">
        <v>0</v>
      </c>
      <c r="Q42" s="251">
        <v>0</v>
      </c>
      <c r="R42" s="251">
        <v>0</v>
      </c>
      <c r="S42" s="251">
        <v>0</v>
      </c>
      <c r="T42" s="261"/>
    </row>
    <row r="43" spans="1:20" ht="409.6" hidden="1" customHeight="1" x14ac:dyDescent="0.25">
      <c r="A43" s="381"/>
      <c r="B43" s="380"/>
      <c r="C43" s="379"/>
      <c r="D43" s="382"/>
      <c r="E43" s="421"/>
      <c r="F43" s="421"/>
      <c r="G43" s="421"/>
      <c r="H43" s="421"/>
      <c r="O43" s="261"/>
      <c r="P43" s="251">
        <v>0</v>
      </c>
      <c r="Q43" s="251">
        <v>0</v>
      </c>
      <c r="R43" s="251">
        <v>0</v>
      </c>
      <c r="S43" s="251">
        <v>0</v>
      </c>
      <c r="T43" s="261"/>
    </row>
    <row r="44" spans="1:20" ht="409.6" hidden="1" customHeight="1" x14ac:dyDescent="0.25">
      <c r="A44" s="381"/>
      <c r="B44" s="380"/>
      <c r="C44" s="379"/>
      <c r="D44" s="382"/>
      <c r="E44" s="421"/>
      <c r="F44" s="421"/>
      <c r="G44" s="421"/>
      <c r="H44" s="421"/>
      <c r="O44" s="261"/>
      <c r="P44" s="251">
        <v>0</v>
      </c>
      <c r="Q44" s="251">
        <v>0</v>
      </c>
      <c r="R44" s="251">
        <v>0</v>
      </c>
      <c r="S44" s="251">
        <v>0</v>
      </c>
      <c r="T44" s="261"/>
    </row>
    <row r="45" spans="1:20" ht="409.6" hidden="1" customHeight="1" x14ac:dyDescent="0.25">
      <c r="A45" s="381"/>
      <c r="B45" s="380"/>
      <c r="C45" s="379"/>
      <c r="D45" s="382"/>
      <c r="E45" s="421"/>
      <c r="F45" s="421"/>
      <c r="G45" s="421"/>
      <c r="H45" s="421"/>
      <c r="O45" s="261"/>
      <c r="P45" s="251">
        <v>0</v>
      </c>
      <c r="Q45" s="251">
        <v>0</v>
      </c>
      <c r="R45" s="251">
        <v>0</v>
      </c>
      <c r="S45" s="251">
        <v>0</v>
      </c>
      <c r="T45" s="261"/>
    </row>
    <row r="46" spans="1:20" ht="409.6" hidden="1" customHeight="1" x14ac:dyDescent="0.25">
      <c r="A46" s="381"/>
      <c r="B46" s="380"/>
      <c r="C46" s="379"/>
      <c r="D46" s="382"/>
      <c r="E46" s="421"/>
      <c r="F46" s="421"/>
      <c r="G46" s="421"/>
      <c r="H46" s="421"/>
      <c r="O46" s="261"/>
      <c r="P46" s="251">
        <v>0</v>
      </c>
      <c r="Q46" s="251">
        <v>0</v>
      </c>
      <c r="R46" s="251">
        <v>0</v>
      </c>
      <c r="S46" s="251">
        <v>0</v>
      </c>
      <c r="T46" s="261"/>
    </row>
    <row r="47" spans="1:20" ht="409.6" hidden="1" customHeight="1" x14ac:dyDescent="0.25">
      <c r="A47" s="381"/>
      <c r="B47" s="380"/>
      <c r="C47" s="379"/>
      <c r="D47" s="382"/>
      <c r="E47" s="421"/>
      <c r="F47" s="421"/>
      <c r="G47" s="421"/>
      <c r="H47" s="421"/>
      <c r="O47" s="261"/>
      <c r="P47" s="251">
        <v>0</v>
      </c>
      <c r="Q47" s="251">
        <v>0</v>
      </c>
      <c r="R47" s="251">
        <v>0</v>
      </c>
      <c r="S47" s="251">
        <v>0</v>
      </c>
      <c r="T47" s="261"/>
    </row>
    <row r="48" spans="1:20" ht="15.75" thickBot="1" x14ac:dyDescent="0.3">
      <c r="A48" s="1717" t="s">
        <v>566</v>
      </c>
      <c r="B48" s="1718"/>
      <c r="C48" s="1295">
        <f>C38</f>
        <v>79196151.219999999</v>
      </c>
      <c r="D48" s="1296">
        <f>D38</f>
        <v>5298</v>
      </c>
      <c r="E48" s="420"/>
      <c r="F48" s="420"/>
      <c r="G48" s="420"/>
      <c r="H48" s="420"/>
      <c r="O48" s="261"/>
      <c r="P48" s="261"/>
      <c r="Q48" s="261"/>
      <c r="R48" s="261"/>
      <c r="S48" s="261"/>
      <c r="T48" s="261"/>
    </row>
    <row r="49" spans="1:8" ht="15.75" thickBot="1" x14ac:dyDescent="0.3">
      <c r="A49" s="1717" t="s">
        <v>1145</v>
      </c>
      <c r="B49" s="1719"/>
      <c r="C49" s="1719"/>
      <c r="D49" s="1718"/>
      <c r="E49" s="1297">
        <v>1.6648000000000003E-2</v>
      </c>
      <c r="F49" s="1297">
        <v>-1.5970000000000001E-3</v>
      </c>
      <c r="G49" s="1297">
        <v>-5.7960000000000008E-3</v>
      </c>
      <c r="H49" s="1298">
        <v>-6.5710000000000005E-3</v>
      </c>
    </row>
    <row r="50" spans="1:8" x14ac:dyDescent="0.25">
      <c r="A50" s="256" t="s">
        <v>1182</v>
      </c>
      <c r="B50" s="257"/>
      <c r="C50" s="257"/>
      <c r="D50" s="257"/>
      <c r="E50" s="258"/>
      <c r="F50" s="258"/>
      <c r="G50" s="258"/>
      <c r="H50" s="257"/>
    </row>
    <row r="51" spans="1:8" x14ac:dyDescent="0.25">
      <c r="A51" s="245"/>
      <c r="B51" s="245"/>
      <c r="C51" s="245"/>
      <c r="D51" s="245"/>
      <c r="E51" s="245"/>
      <c r="F51" s="245"/>
      <c r="G51" s="245"/>
      <c r="H51" s="245"/>
    </row>
    <row r="54" spans="1:8" ht="18" x14ac:dyDescent="0.25">
      <c r="C54" s="356"/>
    </row>
    <row r="55" spans="1:8" x14ac:dyDescent="0.25">
      <c r="B55" s="354"/>
    </row>
    <row r="56" spans="1:8" x14ac:dyDescent="0.25">
      <c r="C56" s="187"/>
    </row>
  </sheetData>
  <mergeCells count="26">
    <mergeCell ref="A25:A27"/>
    <mergeCell ref="A1:H1"/>
    <mergeCell ref="A2:H2"/>
    <mergeCell ref="A3:H3"/>
    <mergeCell ref="A5:A6"/>
    <mergeCell ref="B5:B6"/>
    <mergeCell ref="C5:C6"/>
    <mergeCell ref="D5:D6"/>
    <mergeCell ref="E5:H5"/>
    <mergeCell ref="A7:A8"/>
    <mergeCell ref="A9:A12"/>
    <mergeCell ref="A13:A15"/>
    <mergeCell ref="A16:A19"/>
    <mergeCell ref="A21:A24"/>
    <mergeCell ref="A28:B28"/>
    <mergeCell ref="A29:D29"/>
    <mergeCell ref="A48:B48"/>
    <mergeCell ref="A49:D49"/>
    <mergeCell ref="A32:H32"/>
    <mergeCell ref="A33:H33"/>
    <mergeCell ref="A34:H34"/>
    <mergeCell ref="A36:A37"/>
    <mergeCell ref="B36:B37"/>
    <mergeCell ref="C36:C37"/>
    <mergeCell ref="D36:D37"/>
    <mergeCell ref="E36:H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S59"/>
  <sheetViews>
    <sheetView topLeftCell="C1" zoomScaleNormal="100" workbookViewId="0">
      <selection sqref="A1:K1"/>
    </sheetView>
  </sheetViews>
  <sheetFormatPr baseColWidth="10" defaultColWidth="0" defaultRowHeight="15" zeroHeight="1" x14ac:dyDescent="0.25"/>
  <cols>
    <col min="1" max="1" width="63.85546875" style="437" customWidth="1"/>
    <col min="2" max="3" width="15.5703125" style="437" customWidth="1"/>
    <col min="4" max="4" width="16.42578125" style="437" customWidth="1"/>
    <col min="5" max="5" width="10.42578125" style="437" customWidth="1"/>
    <col min="6" max="6" width="17.42578125" style="437" customWidth="1"/>
    <col min="7" max="7" width="19.85546875" style="437" customWidth="1"/>
    <col min="8" max="8" width="19.7109375" style="437" customWidth="1"/>
    <col min="9" max="9" width="20.28515625" style="437" customWidth="1"/>
    <col min="10" max="10" width="19.7109375" style="437" customWidth="1"/>
    <col min="11" max="11" width="18.85546875" style="437" customWidth="1"/>
    <col min="12" max="256" width="11.42578125" style="437" hidden="1"/>
    <col min="257" max="257" width="63.85546875" style="437" customWidth="1"/>
    <col min="258" max="259" width="15.5703125" style="437" customWidth="1"/>
    <col min="260" max="260" width="16.42578125" style="437" customWidth="1"/>
    <col min="261" max="261" width="10.42578125" style="437" customWidth="1"/>
    <col min="262" max="262" width="17.42578125" style="437" customWidth="1"/>
    <col min="263" max="263" width="19.85546875" style="437" customWidth="1"/>
    <col min="264" max="264" width="19.7109375" style="437" customWidth="1"/>
    <col min="265" max="265" width="20.28515625" style="437" customWidth="1"/>
    <col min="266" max="266" width="22.5703125" style="437" customWidth="1"/>
    <col min="267" max="267" width="24.42578125" style="437" customWidth="1"/>
    <col min="268" max="512" width="11.42578125" style="437" hidden="1"/>
    <col min="513" max="513" width="63.85546875" style="437" customWidth="1"/>
    <col min="514" max="515" width="15.5703125" style="437" customWidth="1"/>
    <col min="516" max="516" width="16.42578125" style="437" customWidth="1"/>
    <col min="517" max="517" width="10.42578125" style="437" customWidth="1"/>
    <col min="518" max="518" width="17.42578125" style="437" customWidth="1"/>
    <col min="519" max="519" width="19.85546875" style="437" customWidth="1"/>
    <col min="520" max="520" width="19.7109375" style="437" customWidth="1"/>
    <col min="521" max="521" width="20.28515625" style="437" customWidth="1"/>
    <col min="522" max="522" width="22.5703125" style="437" customWidth="1"/>
    <col min="523" max="523" width="24.42578125" style="437" customWidth="1"/>
    <col min="524" max="768" width="11.42578125" style="437" hidden="1"/>
    <col min="769" max="769" width="63.85546875" style="437" customWidth="1"/>
    <col min="770" max="771" width="15.5703125" style="437" customWidth="1"/>
    <col min="772" max="772" width="16.42578125" style="437" customWidth="1"/>
    <col min="773" max="773" width="10.42578125" style="437" customWidth="1"/>
    <col min="774" max="774" width="17.42578125" style="437" customWidth="1"/>
    <col min="775" max="775" width="19.85546875" style="437" customWidth="1"/>
    <col min="776" max="776" width="19.7109375" style="437" customWidth="1"/>
    <col min="777" max="777" width="20.28515625" style="437" customWidth="1"/>
    <col min="778" max="778" width="22.5703125" style="437" customWidth="1"/>
    <col min="779" max="779" width="24.42578125" style="437" customWidth="1"/>
    <col min="780" max="1024" width="11.42578125" style="437" hidden="1"/>
    <col min="1025" max="1025" width="63.85546875" style="437" customWidth="1"/>
    <col min="1026" max="1027" width="15.5703125" style="437" customWidth="1"/>
    <col min="1028" max="1028" width="16.42578125" style="437" customWidth="1"/>
    <col min="1029" max="1029" width="10.42578125" style="437" customWidth="1"/>
    <col min="1030" max="1030" width="17.42578125" style="437" customWidth="1"/>
    <col min="1031" max="1031" width="19.85546875" style="437" customWidth="1"/>
    <col min="1032" max="1032" width="19.7109375" style="437" customWidth="1"/>
    <col min="1033" max="1033" width="20.28515625" style="437" customWidth="1"/>
    <col min="1034" max="1034" width="22.5703125" style="437" customWidth="1"/>
    <col min="1035" max="1035" width="24.42578125" style="437" customWidth="1"/>
    <col min="1036" max="1280" width="11.42578125" style="437" hidden="1"/>
    <col min="1281" max="1281" width="63.85546875" style="437" customWidth="1"/>
    <col min="1282" max="1283" width="15.5703125" style="437" customWidth="1"/>
    <col min="1284" max="1284" width="16.42578125" style="437" customWidth="1"/>
    <col min="1285" max="1285" width="10.42578125" style="437" customWidth="1"/>
    <col min="1286" max="1286" width="17.42578125" style="437" customWidth="1"/>
    <col min="1287" max="1287" width="19.85546875" style="437" customWidth="1"/>
    <col min="1288" max="1288" width="19.7109375" style="437" customWidth="1"/>
    <col min="1289" max="1289" width="20.28515625" style="437" customWidth="1"/>
    <col min="1290" max="1290" width="22.5703125" style="437" customWidth="1"/>
    <col min="1291" max="1291" width="24.42578125" style="437" customWidth="1"/>
    <col min="1292" max="1536" width="11.42578125" style="437" hidden="1"/>
    <col min="1537" max="1537" width="63.85546875" style="437" customWidth="1"/>
    <col min="1538" max="1539" width="15.5703125" style="437" customWidth="1"/>
    <col min="1540" max="1540" width="16.42578125" style="437" customWidth="1"/>
    <col min="1541" max="1541" width="10.42578125" style="437" customWidth="1"/>
    <col min="1542" max="1542" width="17.42578125" style="437" customWidth="1"/>
    <col min="1543" max="1543" width="19.85546875" style="437" customWidth="1"/>
    <col min="1544" max="1544" width="19.7109375" style="437" customWidth="1"/>
    <col min="1545" max="1545" width="20.28515625" style="437" customWidth="1"/>
    <col min="1546" max="1546" width="22.5703125" style="437" customWidth="1"/>
    <col min="1547" max="1547" width="24.42578125" style="437" customWidth="1"/>
    <col min="1548" max="1792" width="11.42578125" style="437" hidden="1"/>
    <col min="1793" max="1793" width="63.85546875" style="437" customWidth="1"/>
    <col min="1794" max="1795" width="15.5703125" style="437" customWidth="1"/>
    <col min="1796" max="1796" width="16.42578125" style="437" customWidth="1"/>
    <col min="1797" max="1797" width="10.42578125" style="437" customWidth="1"/>
    <col min="1798" max="1798" width="17.42578125" style="437" customWidth="1"/>
    <col min="1799" max="1799" width="19.85546875" style="437" customWidth="1"/>
    <col min="1800" max="1800" width="19.7109375" style="437" customWidth="1"/>
    <col min="1801" max="1801" width="20.28515625" style="437" customWidth="1"/>
    <col min="1802" max="1802" width="22.5703125" style="437" customWidth="1"/>
    <col min="1803" max="1803" width="24.42578125" style="437" customWidth="1"/>
    <col min="1804" max="2048" width="11.42578125" style="437" hidden="1"/>
    <col min="2049" max="2049" width="63.85546875" style="437" customWidth="1"/>
    <col min="2050" max="2051" width="15.5703125" style="437" customWidth="1"/>
    <col min="2052" max="2052" width="16.42578125" style="437" customWidth="1"/>
    <col min="2053" max="2053" width="10.42578125" style="437" customWidth="1"/>
    <col min="2054" max="2054" width="17.42578125" style="437" customWidth="1"/>
    <col min="2055" max="2055" width="19.85546875" style="437" customWidth="1"/>
    <col min="2056" max="2056" width="19.7109375" style="437" customWidth="1"/>
    <col min="2057" max="2057" width="20.28515625" style="437" customWidth="1"/>
    <col min="2058" max="2058" width="22.5703125" style="437" customWidth="1"/>
    <col min="2059" max="2059" width="24.42578125" style="437" customWidth="1"/>
    <col min="2060" max="2304" width="11.42578125" style="437" hidden="1"/>
    <col min="2305" max="2305" width="63.85546875" style="437" customWidth="1"/>
    <col min="2306" max="2307" width="15.5703125" style="437" customWidth="1"/>
    <col min="2308" max="2308" width="16.42578125" style="437" customWidth="1"/>
    <col min="2309" max="2309" width="10.42578125" style="437" customWidth="1"/>
    <col min="2310" max="2310" width="17.42578125" style="437" customWidth="1"/>
    <col min="2311" max="2311" width="19.85546875" style="437" customWidth="1"/>
    <col min="2312" max="2312" width="19.7109375" style="437" customWidth="1"/>
    <col min="2313" max="2313" width="20.28515625" style="437" customWidth="1"/>
    <col min="2314" max="2314" width="22.5703125" style="437" customWidth="1"/>
    <col min="2315" max="2315" width="24.42578125" style="437" customWidth="1"/>
    <col min="2316" max="2560" width="11.42578125" style="437" hidden="1"/>
    <col min="2561" max="2561" width="63.85546875" style="437" customWidth="1"/>
    <col min="2562" max="2563" width="15.5703125" style="437" customWidth="1"/>
    <col min="2564" max="2564" width="16.42578125" style="437" customWidth="1"/>
    <col min="2565" max="2565" width="10.42578125" style="437" customWidth="1"/>
    <col min="2566" max="2566" width="17.42578125" style="437" customWidth="1"/>
    <col min="2567" max="2567" width="19.85546875" style="437" customWidth="1"/>
    <col min="2568" max="2568" width="19.7109375" style="437" customWidth="1"/>
    <col min="2569" max="2569" width="20.28515625" style="437" customWidth="1"/>
    <col min="2570" max="2570" width="22.5703125" style="437" customWidth="1"/>
    <col min="2571" max="2571" width="24.42578125" style="437" customWidth="1"/>
    <col min="2572" max="2816" width="11.42578125" style="437" hidden="1"/>
    <col min="2817" max="2817" width="63.85546875" style="437" customWidth="1"/>
    <col min="2818" max="2819" width="15.5703125" style="437" customWidth="1"/>
    <col min="2820" max="2820" width="16.42578125" style="437" customWidth="1"/>
    <col min="2821" max="2821" width="10.42578125" style="437" customWidth="1"/>
    <col min="2822" max="2822" width="17.42578125" style="437" customWidth="1"/>
    <col min="2823" max="2823" width="19.85546875" style="437" customWidth="1"/>
    <col min="2824" max="2824" width="19.7109375" style="437" customWidth="1"/>
    <col min="2825" max="2825" width="20.28515625" style="437" customWidth="1"/>
    <col min="2826" max="2826" width="22.5703125" style="437" customWidth="1"/>
    <col min="2827" max="2827" width="24.42578125" style="437" customWidth="1"/>
    <col min="2828" max="3072" width="11.42578125" style="437" hidden="1"/>
    <col min="3073" max="3073" width="63.85546875" style="437" customWidth="1"/>
    <col min="3074" max="3075" width="15.5703125" style="437" customWidth="1"/>
    <col min="3076" max="3076" width="16.42578125" style="437" customWidth="1"/>
    <col min="3077" max="3077" width="10.42578125" style="437" customWidth="1"/>
    <col min="3078" max="3078" width="17.42578125" style="437" customWidth="1"/>
    <col min="3079" max="3079" width="19.85546875" style="437" customWidth="1"/>
    <col min="3080" max="3080" width="19.7109375" style="437" customWidth="1"/>
    <col min="3081" max="3081" width="20.28515625" style="437" customWidth="1"/>
    <col min="3082" max="3082" width="22.5703125" style="437" customWidth="1"/>
    <col min="3083" max="3083" width="24.42578125" style="437" customWidth="1"/>
    <col min="3084" max="3328" width="11.42578125" style="437" hidden="1"/>
    <col min="3329" max="3329" width="63.85546875" style="437" customWidth="1"/>
    <col min="3330" max="3331" width="15.5703125" style="437" customWidth="1"/>
    <col min="3332" max="3332" width="16.42578125" style="437" customWidth="1"/>
    <col min="3333" max="3333" width="10.42578125" style="437" customWidth="1"/>
    <col min="3334" max="3334" width="17.42578125" style="437" customWidth="1"/>
    <col min="3335" max="3335" width="19.85546875" style="437" customWidth="1"/>
    <col min="3336" max="3336" width="19.7109375" style="437" customWidth="1"/>
    <col min="3337" max="3337" width="20.28515625" style="437" customWidth="1"/>
    <col min="3338" max="3338" width="22.5703125" style="437" customWidth="1"/>
    <col min="3339" max="3339" width="24.42578125" style="437" customWidth="1"/>
    <col min="3340" max="3584" width="11.42578125" style="437" hidden="1"/>
    <col min="3585" max="3585" width="63.85546875" style="437" customWidth="1"/>
    <col min="3586" max="3587" width="15.5703125" style="437" customWidth="1"/>
    <col min="3588" max="3588" width="16.42578125" style="437" customWidth="1"/>
    <col min="3589" max="3589" width="10.42578125" style="437" customWidth="1"/>
    <col min="3590" max="3590" width="17.42578125" style="437" customWidth="1"/>
    <col min="3591" max="3591" width="19.85546875" style="437" customWidth="1"/>
    <col min="3592" max="3592" width="19.7109375" style="437" customWidth="1"/>
    <col min="3593" max="3593" width="20.28515625" style="437" customWidth="1"/>
    <col min="3594" max="3594" width="22.5703125" style="437" customWidth="1"/>
    <col min="3595" max="3595" width="24.42578125" style="437" customWidth="1"/>
    <col min="3596" max="3840" width="11.42578125" style="437" hidden="1"/>
    <col min="3841" max="3841" width="63.85546875" style="437" customWidth="1"/>
    <col min="3842" max="3843" width="15.5703125" style="437" customWidth="1"/>
    <col min="3844" max="3844" width="16.42578125" style="437" customWidth="1"/>
    <col min="3845" max="3845" width="10.42578125" style="437" customWidth="1"/>
    <col min="3846" max="3846" width="17.42578125" style="437" customWidth="1"/>
    <col min="3847" max="3847" width="19.85546875" style="437" customWidth="1"/>
    <col min="3848" max="3848" width="19.7109375" style="437" customWidth="1"/>
    <col min="3849" max="3849" width="20.28515625" style="437" customWidth="1"/>
    <col min="3850" max="3850" width="22.5703125" style="437" customWidth="1"/>
    <col min="3851" max="3851" width="24.42578125" style="437" customWidth="1"/>
    <col min="3852" max="4096" width="11.42578125" style="437" hidden="1"/>
    <col min="4097" max="4097" width="63.85546875" style="437" customWidth="1"/>
    <col min="4098" max="4099" width="15.5703125" style="437" customWidth="1"/>
    <col min="4100" max="4100" width="16.42578125" style="437" customWidth="1"/>
    <col min="4101" max="4101" width="10.42578125" style="437" customWidth="1"/>
    <col min="4102" max="4102" width="17.42578125" style="437" customWidth="1"/>
    <col min="4103" max="4103" width="19.85546875" style="437" customWidth="1"/>
    <col min="4104" max="4104" width="19.7109375" style="437" customWidth="1"/>
    <col min="4105" max="4105" width="20.28515625" style="437" customWidth="1"/>
    <col min="4106" max="4106" width="22.5703125" style="437" customWidth="1"/>
    <col min="4107" max="4107" width="24.42578125" style="437" customWidth="1"/>
    <col min="4108" max="4352" width="11.42578125" style="437" hidden="1"/>
    <col min="4353" max="4353" width="63.85546875" style="437" customWidth="1"/>
    <col min="4354" max="4355" width="15.5703125" style="437" customWidth="1"/>
    <col min="4356" max="4356" width="16.42578125" style="437" customWidth="1"/>
    <col min="4357" max="4357" width="10.42578125" style="437" customWidth="1"/>
    <col min="4358" max="4358" width="17.42578125" style="437" customWidth="1"/>
    <col min="4359" max="4359" width="19.85546875" style="437" customWidth="1"/>
    <col min="4360" max="4360" width="19.7109375" style="437" customWidth="1"/>
    <col min="4361" max="4361" width="20.28515625" style="437" customWidth="1"/>
    <col min="4362" max="4362" width="22.5703125" style="437" customWidth="1"/>
    <col min="4363" max="4363" width="24.42578125" style="437" customWidth="1"/>
    <col min="4364" max="4608" width="11.42578125" style="437" hidden="1"/>
    <col min="4609" max="4609" width="63.85546875" style="437" customWidth="1"/>
    <col min="4610" max="4611" width="15.5703125" style="437" customWidth="1"/>
    <col min="4612" max="4612" width="16.42578125" style="437" customWidth="1"/>
    <col min="4613" max="4613" width="10.42578125" style="437" customWidth="1"/>
    <col min="4614" max="4614" width="17.42578125" style="437" customWidth="1"/>
    <col min="4615" max="4615" width="19.85546875" style="437" customWidth="1"/>
    <col min="4616" max="4616" width="19.7109375" style="437" customWidth="1"/>
    <col min="4617" max="4617" width="20.28515625" style="437" customWidth="1"/>
    <col min="4618" max="4618" width="22.5703125" style="437" customWidth="1"/>
    <col min="4619" max="4619" width="24.42578125" style="437" customWidth="1"/>
    <col min="4620" max="4864" width="11.42578125" style="437" hidden="1"/>
    <col min="4865" max="4865" width="63.85546875" style="437" customWidth="1"/>
    <col min="4866" max="4867" width="15.5703125" style="437" customWidth="1"/>
    <col min="4868" max="4868" width="16.42578125" style="437" customWidth="1"/>
    <col min="4869" max="4869" width="10.42578125" style="437" customWidth="1"/>
    <col min="4870" max="4870" width="17.42578125" style="437" customWidth="1"/>
    <col min="4871" max="4871" width="19.85546875" style="437" customWidth="1"/>
    <col min="4872" max="4872" width="19.7109375" style="437" customWidth="1"/>
    <col min="4873" max="4873" width="20.28515625" style="437" customWidth="1"/>
    <col min="4874" max="4874" width="22.5703125" style="437" customWidth="1"/>
    <col min="4875" max="4875" width="24.42578125" style="437" customWidth="1"/>
    <col min="4876" max="5120" width="11.42578125" style="437" hidden="1"/>
    <col min="5121" max="5121" width="63.85546875" style="437" customWidth="1"/>
    <col min="5122" max="5123" width="15.5703125" style="437" customWidth="1"/>
    <col min="5124" max="5124" width="16.42578125" style="437" customWidth="1"/>
    <col min="5125" max="5125" width="10.42578125" style="437" customWidth="1"/>
    <col min="5126" max="5126" width="17.42578125" style="437" customWidth="1"/>
    <col min="5127" max="5127" width="19.85546875" style="437" customWidth="1"/>
    <col min="5128" max="5128" width="19.7109375" style="437" customWidth="1"/>
    <col min="5129" max="5129" width="20.28515625" style="437" customWidth="1"/>
    <col min="5130" max="5130" width="22.5703125" style="437" customWidth="1"/>
    <col min="5131" max="5131" width="24.42578125" style="437" customWidth="1"/>
    <col min="5132" max="5376" width="11.42578125" style="437" hidden="1"/>
    <col min="5377" max="5377" width="63.85546875" style="437" customWidth="1"/>
    <col min="5378" max="5379" width="15.5703125" style="437" customWidth="1"/>
    <col min="5380" max="5380" width="16.42578125" style="437" customWidth="1"/>
    <col min="5381" max="5381" width="10.42578125" style="437" customWidth="1"/>
    <col min="5382" max="5382" width="17.42578125" style="437" customWidth="1"/>
    <col min="5383" max="5383" width="19.85546875" style="437" customWidth="1"/>
    <col min="5384" max="5384" width="19.7109375" style="437" customWidth="1"/>
    <col min="5385" max="5385" width="20.28515625" style="437" customWidth="1"/>
    <col min="5386" max="5386" width="22.5703125" style="437" customWidth="1"/>
    <col min="5387" max="5387" width="24.42578125" style="437" customWidth="1"/>
    <col min="5388" max="5632" width="11.42578125" style="437" hidden="1"/>
    <col min="5633" max="5633" width="63.85546875" style="437" customWidth="1"/>
    <col min="5634" max="5635" width="15.5703125" style="437" customWidth="1"/>
    <col min="5636" max="5636" width="16.42578125" style="437" customWidth="1"/>
    <col min="5637" max="5637" width="10.42578125" style="437" customWidth="1"/>
    <col min="5638" max="5638" width="17.42578125" style="437" customWidth="1"/>
    <col min="5639" max="5639" width="19.85546875" style="437" customWidth="1"/>
    <col min="5640" max="5640" width="19.7109375" style="437" customWidth="1"/>
    <col min="5641" max="5641" width="20.28515625" style="437" customWidth="1"/>
    <col min="5642" max="5642" width="22.5703125" style="437" customWidth="1"/>
    <col min="5643" max="5643" width="24.42578125" style="437" customWidth="1"/>
    <col min="5644" max="5888" width="11.42578125" style="437" hidden="1"/>
    <col min="5889" max="5889" width="63.85546875" style="437" customWidth="1"/>
    <col min="5890" max="5891" width="15.5703125" style="437" customWidth="1"/>
    <col min="5892" max="5892" width="16.42578125" style="437" customWidth="1"/>
    <col min="5893" max="5893" width="10.42578125" style="437" customWidth="1"/>
    <col min="5894" max="5894" width="17.42578125" style="437" customWidth="1"/>
    <col min="5895" max="5895" width="19.85546875" style="437" customWidth="1"/>
    <col min="5896" max="5896" width="19.7109375" style="437" customWidth="1"/>
    <col min="5897" max="5897" width="20.28515625" style="437" customWidth="1"/>
    <col min="5898" max="5898" width="22.5703125" style="437" customWidth="1"/>
    <col min="5899" max="5899" width="24.42578125" style="437" customWidth="1"/>
    <col min="5900" max="6144" width="11.42578125" style="437" hidden="1"/>
    <col min="6145" max="6145" width="63.85546875" style="437" customWidth="1"/>
    <col min="6146" max="6147" width="15.5703125" style="437" customWidth="1"/>
    <col min="6148" max="6148" width="16.42578125" style="437" customWidth="1"/>
    <col min="6149" max="6149" width="10.42578125" style="437" customWidth="1"/>
    <col min="6150" max="6150" width="17.42578125" style="437" customWidth="1"/>
    <col min="6151" max="6151" width="19.85546875" style="437" customWidth="1"/>
    <col min="6152" max="6152" width="19.7109375" style="437" customWidth="1"/>
    <col min="6153" max="6153" width="20.28515625" style="437" customWidth="1"/>
    <col min="6154" max="6154" width="22.5703125" style="437" customWidth="1"/>
    <col min="6155" max="6155" width="24.42578125" style="437" customWidth="1"/>
    <col min="6156" max="6400" width="11.42578125" style="437" hidden="1"/>
    <col min="6401" max="6401" width="63.85546875" style="437" customWidth="1"/>
    <col min="6402" max="6403" width="15.5703125" style="437" customWidth="1"/>
    <col min="6404" max="6404" width="16.42578125" style="437" customWidth="1"/>
    <col min="6405" max="6405" width="10.42578125" style="437" customWidth="1"/>
    <col min="6406" max="6406" width="17.42578125" style="437" customWidth="1"/>
    <col min="6407" max="6407" width="19.85546875" style="437" customWidth="1"/>
    <col min="6408" max="6408" width="19.7109375" style="437" customWidth="1"/>
    <col min="6409" max="6409" width="20.28515625" style="437" customWidth="1"/>
    <col min="6410" max="6410" width="22.5703125" style="437" customWidth="1"/>
    <col min="6411" max="6411" width="24.42578125" style="437" customWidth="1"/>
    <col min="6412" max="6656" width="11.42578125" style="437" hidden="1"/>
    <col min="6657" max="6657" width="63.85546875" style="437" customWidth="1"/>
    <col min="6658" max="6659" width="15.5703125" style="437" customWidth="1"/>
    <col min="6660" max="6660" width="16.42578125" style="437" customWidth="1"/>
    <col min="6661" max="6661" width="10.42578125" style="437" customWidth="1"/>
    <col min="6662" max="6662" width="17.42578125" style="437" customWidth="1"/>
    <col min="6663" max="6663" width="19.85546875" style="437" customWidth="1"/>
    <col min="6664" max="6664" width="19.7109375" style="437" customWidth="1"/>
    <col min="6665" max="6665" width="20.28515625" style="437" customWidth="1"/>
    <col min="6666" max="6666" width="22.5703125" style="437" customWidth="1"/>
    <col min="6667" max="6667" width="24.42578125" style="437" customWidth="1"/>
    <col min="6668" max="6912" width="11.42578125" style="437" hidden="1"/>
    <col min="6913" max="6913" width="63.85546875" style="437" customWidth="1"/>
    <col min="6914" max="6915" width="15.5703125" style="437" customWidth="1"/>
    <col min="6916" max="6916" width="16.42578125" style="437" customWidth="1"/>
    <col min="6917" max="6917" width="10.42578125" style="437" customWidth="1"/>
    <col min="6918" max="6918" width="17.42578125" style="437" customWidth="1"/>
    <col min="6919" max="6919" width="19.85546875" style="437" customWidth="1"/>
    <col min="6920" max="6920" width="19.7109375" style="437" customWidth="1"/>
    <col min="6921" max="6921" width="20.28515625" style="437" customWidth="1"/>
    <col min="6922" max="6922" width="22.5703125" style="437" customWidth="1"/>
    <col min="6923" max="6923" width="24.42578125" style="437" customWidth="1"/>
    <col min="6924" max="7168" width="11.42578125" style="437" hidden="1"/>
    <col min="7169" max="7169" width="63.85546875" style="437" customWidth="1"/>
    <col min="7170" max="7171" width="15.5703125" style="437" customWidth="1"/>
    <col min="7172" max="7172" width="16.42578125" style="437" customWidth="1"/>
    <col min="7173" max="7173" width="10.42578125" style="437" customWidth="1"/>
    <col min="7174" max="7174" width="17.42578125" style="437" customWidth="1"/>
    <col min="7175" max="7175" width="19.85546875" style="437" customWidth="1"/>
    <col min="7176" max="7176" width="19.7109375" style="437" customWidth="1"/>
    <col min="7177" max="7177" width="20.28515625" style="437" customWidth="1"/>
    <col min="7178" max="7178" width="22.5703125" style="437" customWidth="1"/>
    <col min="7179" max="7179" width="24.42578125" style="437" customWidth="1"/>
    <col min="7180" max="7424" width="11.42578125" style="437" hidden="1"/>
    <col min="7425" max="7425" width="63.85546875" style="437" customWidth="1"/>
    <col min="7426" max="7427" width="15.5703125" style="437" customWidth="1"/>
    <col min="7428" max="7428" width="16.42578125" style="437" customWidth="1"/>
    <col min="7429" max="7429" width="10.42578125" style="437" customWidth="1"/>
    <col min="7430" max="7430" width="17.42578125" style="437" customWidth="1"/>
    <col min="7431" max="7431" width="19.85546875" style="437" customWidth="1"/>
    <col min="7432" max="7432" width="19.7109375" style="437" customWidth="1"/>
    <col min="7433" max="7433" width="20.28515625" style="437" customWidth="1"/>
    <col min="7434" max="7434" width="22.5703125" style="437" customWidth="1"/>
    <col min="7435" max="7435" width="24.42578125" style="437" customWidth="1"/>
    <col min="7436" max="7680" width="11.42578125" style="437" hidden="1"/>
    <col min="7681" max="7681" width="63.85546875" style="437" customWidth="1"/>
    <col min="7682" max="7683" width="15.5703125" style="437" customWidth="1"/>
    <col min="7684" max="7684" width="16.42578125" style="437" customWidth="1"/>
    <col min="7685" max="7685" width="10.42578125" style="437" customWidth="1"/>
    <col min="7686" max="7686" width="17.42578125" style="437" customWidth="1"/>
    <col min="7687" max="7687" width="19.85546875" style="437" customWidth="1"/>
    <col min="7688" max="7688" width="19.7109375" style="437" customWidth="1"/>
    <col min="7689" max="7689" width="20.28515625" style="437" customWidth="1"/>
    <col min="7690" max="7690" width="22.5703125" style="437" customWidth="1"/>
    <col min="7691" max="7691" width="24.42578125" style="437" customWidth="1"/>
    <col min="7692" max="7936" width="11.42578125" style="437" hidden="1"/>
    <col min="7937" max="7937" width="63.85546875" style="437" customWidth="1"/>
    <col min="7938" max="7939" width="15.5703125" style="437" customWidth="1"/>
    <col min="7940" max="7940" width="16.42578125" style="437" customWidth="1"/>
    <col min="7941" max="7941" width="10.42578125" style="437" customWidth="1"/>
    <col min="7942" max="7942" width="17.42578125" style="437" customWidth="1"/>
    <col min="7943" max="7943" width="19.85546875" style="437" customWidth="1"/>
    <col min="7944" max="7944" width="19.7109375" style="437" customWidth="1"/>
    <col min="7945" max="7945" width="20.28515625" style="437" customWidth="1"/>
    <col min="7946" max="7946" width="22.5703125" style="437" customWidth="1"/>
    <col min="7947" max="7947" width="24.42578125" style="437" customWidth="1"/>
    <col min="7948" max="8192" width="11.42578125" style="437" hidden="1"/>
    <col min="8193" max="8193" width="63.85546875" style="437" customWidth="1"/>
    <col min="8194" max="8195" width="15.5703125" style="437" customWidth="1"/>
    <col min="8196" max="8196" width="16.42578125" style="437" customWidth="1"/>
    <col min="8197" max="8197" width="10.42578125" style="437" customWidth="1"/>
    <col min="8198" max="8198" width="17.42578125" style="437" customWidth="1"/>
    <col min="8199" max="8199" width="19.85546875" style="437" customWidth="1"/>
    <col min="8200" max="8200" width="19.7109375" style="437" customWidth="1"/>
    <col min="8201" max="8201" width="20.28515625" style="437" customWidth="1"/>
    <col min="8202" max="8202" width="22.5703125" style="437" customWidth="1"/>
    <col min="8203" max="8203" width="24.42578125" style="437" customWidth="1"/>
    <col min="8204" max="8448" width="11.42578125" style="437" hidden="1"/>
    <col min="8449" max="8449" width="63.85546875" style="437" customWidth="1"/>
    <col min="8450" max="8451" width="15.5703125" style="437" customWidth="1"/>
    <col min="8452" max="8452" width="16.42578125" style="437" customWidth="1"/>
    <col min="8453" max="8453" width="10.42578125" style="437" customWidth="1"/>
    <col min="8454" max="8454" width="17.42578125" style="437" customWidth="1"/>
    <col min="8455" max="8455" width="19.85546875" style="437" customWidth="1"/>
    <col min="8456" max="8456" width="19.7109375" style="437" customWidth="1"/>
    <col min="8457" max="8457" width="20.28515625" style="437" customWidth="1"/>
    <col min="8458" max="8458" width="22.5703125" style="437" customWidth="1"/>
    <col min="8459" max="8459" width="24.42578125" style="437" customWidth="1"/>
    <col min="8460" max="8704" width="11.42578125" style="437" hidden="1"/>
    <col min="8705" max="8705" width="63.85546875" style="437" customWidth="1"/>
    <col min="8706" max="8707" width="15.5703125" style="437" customWidth="1"/>
    <col min="8708" max="8708" width="16.42578125" style="437" customWidth="1"/>
    <col min="8709" max="8709" width="10.42578125" style="437" customWidth="1"/>
    <col min="8710" max="8710" width="17.42578125" style="437" customWidth="1"/>
    <col min="8711" max="8711" width="19.85546875" style="437" customWidth="1"/>
    <col min="8712" max="8712" width="19.7109375" style="437" customWidth="1"/>
    <col min="8713" max="8713" width="20.28515625" style="437" customWidth="1"/>
    <col min="8714" max="8714" width="22.5703125" style="437" customWidth="1"/>
    <col min="8715" max="8715" width="24.42578125" style="437" customWidth="1"/>
    <col min="8716" max="8960" width="11.42578125" style="437" hidden="1"/>
    <col min="8961" max="8961" width="63.85546875" style="437" customWidth="1"/>
    <col min="8962" max="8963" width="15.5703125" style="437" customWidth="1"/>
    <col min="8964" max="8964" width="16.42578125" style="437" customWidth="1"/>
    <col min="8965" max="8965" width="10.42578125" style="437" customWidth="1"/>
    <col min="8966" max="8966" width="17.42578125" style="437" customWidth="1"/>
    <col min="8967" max="8967" width="19.85546875" style="437" customWidth="1"/>
    <col min="8968" max="8968" width="19.7109375" style="437" customWidth="1"/>
    <col min="8969" max="8969" width="20.28515625" style="437" customWidth="1"/>
    <col min="8970" max="8970" width="22.5703125" style="437" customWidth="1"/>
    <col min="8971" max="8971" width="24.42578125" style="437" customWidth="1"/>
    <col min="8972" max="9216" width="11.42578125" style="437" hidden="1"/>
    <col min="9217" max="9217" width="63.85546875" style="437" customWidth="1"/>
    <col min="9218" max="9219" width="15.5703125" style="437" customWidth="1"/>
    <col min="9220" max="9220" width="16.42578125" style="437" customWidth="1"/>
    <col min="9221" max="9221" width="10.42578125" style="437" customWidth="1"/>
    <col min="9222" max="9222" width="17.42578125" style="437" customWidth="1"/>
    <col min="9223" max="9223" width="19.85546875" style="437" customWidth="1"/>
    <col min="9224" max="9224" width="19.7109375" style="437" customWidth="1"/>
    <col min="9225" max="9225" width="20.28515625" style="437" customWidth="1"/>
    <col min="9226" max="9226" width="22.5703125" style="437" customWidth="1"/>
    <col min="9227" max="9227" width="24.42578125" style="437" customWidth="1"/>
    <col min="9228" max="9472" width="11.42578125" style="437" hidden="1"/>
    <col min="9473" max="9473" width="63.85546875" style="437" customWidth="1"/>
    <col min="9474" max="9475" width="15.5703125" style="437" customWidth="1"/>
    <col min="9476" max="9476" width="16.42578125" style="437" customWidth="1"/>
    <col min="9477" max="9477" width="10.42578125" style="437" customWidth="1"/>
    <col min="9478" max="9478" width="17.42578125" style="437" customWidth="1"/>
    <col min="9479" max="9479" width="19.85546875" style="437" customWidth="1"/>
    <col min="9480" max="9480" width="19.7109375" style="437" customWidth="1"/>
    <col min="9481" max="9481" width="20.28515625" style="437" customWidth="1"/>
    <col min="9482" max="9482" width="22.5703125" style="437" customWidth="1"/>
    <col min="9483" max="9483" width="24.42578125" style="437" customWidth="1"/>
    <col min="9484" max="9728" width="11.42578125" style="437" hidden="1"/>
    <col min="9729" max="9729" width="63.85546875" style="437" customWidth="1"/>
    <col min="9730" max="9731" width="15.5703125" style="437" customWidth="1"/>
    <col min="9732" max="9732" width="16.42578125" style="437" customWidth="1"/>
    <col min="9733" max="9733" width="10.42578125" style="437" customWidth="1"/>
    <col min="9734" max="9734" width="17.42578125" style="437" customWidth="1"/>
    <col min="9735" max="9735" width="19.85546875" style="437" customWidth="1"/>
    <col min="9736" max="9736" width="19.7109375" style="437" customWidth="1"/>
    <col min="9737" max="9737" width="20.28515625" style="437" customWidth="1"/>
    <col min="9738" max="9738" width="22.5703125" style="437" customWidth="1"/>
    <col min="9739" max="9739" width="24.42578125" style="437" customWidth="1"/>
    <col min="9740" max="9984" width="11.42578125" style="437" hidden="1"/>
    <col min="9985" max="9985" width="63.85546875" style="437" customWidth="1"/>
    <col min="9986" max="9987" width="15.5703125" style="437" customWidth="1"/>
    <col min="9988" max="9988" width="16.42578125" style="437" customWidth="1"/>
    <col min="9989" max="9989" width="10.42578125" style="437" customWidth="1"/>
    <col min="9990" max="9990" width="17.42578125" style="437" customWidth="1"/>
    <col min="9991" max="9991" width="19.85546875" style="437" customWidth="1"/>
    <col min="9992" max="9992" width="19.7109375" style="437" customWidth="1"/>
    <col min="9993" max="9993" width="20.28515625" style="437" customWidth="1"/>
    <col min="9994" max="9994" width="22.5703125" style="437" customWidth="1"/>
    <col min="9995" max="9995" width="24.42578125" style="437" customWidth="1"/>
    <col min="9996" max="10240" width="11.42578125" style="437" hidden="1"/>
    <col min="10241" max="10241" width="63.85546875" style="437" customWidth="1"/>
    <col min="10242" max="10243" width="15.5703125" style="437" customWidth="1"/>
    <col min="10244" max="10244" width="16.42578125" style="437" customWidth="1"/>
    <col min="10245" max="10245" width="10.42578125" style="437" customWidth="1"/>
    <col min="10246" max="10246" width="17.42578125" style="437" customWidth="1"/>
    <col min="10247" max="10247" width="19.85546875" style="437" customWidth="1"/>
    <col min="10248" max="10248" width="19.7109375" style="437" customWidth="1"/>
    <col min="10249" max="10249" width="20.28515625" style="437" customWidth="1"/>
    <col min="10250" max="10250" width="22.5703125" style="437" customWidth="1"/>
    <col min="10251" max="10251" width="24.42578125" style="437" customWidth="1"/>
    <col min="10252" max="10496" width="11.42578125" style="437" hidden="1"/>
    <col min="10497" max="10497" width="63.85546875" style="437" customWidth="1"/>
    <col min="10498" max="10499" width="15.5703125" style="437" customWidth="1"/>
    <col min="10500" max="10500" width="16.42578125" style="437" customWidth="1"/>
    <col min="10501" max="10501" width="10.42578125" style="437" customWidth="1"/>
    <col min="10502" max="10502" width="17.42578125" style="437" customWidth="1"/>
    <col min="10503" max="10503" width="19.85546875" style="437" customWidth="1"/>
    <col min="10504" max="10504" width="19.7109375" style="437" customWidth="1"/>
    <col min="10505" max="10505" width="20.28515625" style="437" customWidth="1"/>
    <col min="10506" max="10506" width="22.5703125" style="437" customWidth="1"/>
    <col min="10507" max="10507" width="24.42578125" style="437" customWidth="1"/>
    <col min="10508" max="10752" width="11.42578125" style="437" hidden="1"/>
    <col min="10753" max="10753" width="63.85546875" style="437" customWidth="1"/>
    <col min="10754" max="10755" width="15.5703125" style="437" customWidth="1"/>
    <col min="10756" max="10756" width="16.42578125" style="437" customWidth="1"/>
    <col min="10757" max="10757" width="10.42578125" style="437" customWidth="1"/>
    <col min="10758" max="10758" width="17.42578125" style="437" customWidth="1"/>
    <col min="10759" max="10759" width="19.85546875" style="437" customWidth="1"/>
    <col min="10760" max="10760" width="19.7109375" style="437" customWidth="1"/>
    <col min="10761" max="10761" width="20.28515625" style="437" customWidth="1"/>
    <col min="10762" max="10762" width="22.5703125" style="437" customWidth="1"/>
    <col min="10763" max="10763" width="24.42578125" style="437" customWidth="1"/>
    <col min="10764" max="11008" width="11.42578125" style="437" hidden="1"/>
    <col min="11009" max="11009" width="63.85546875" style="437" customWidth="1"/>
    <col min="11010" max="11011" width="15.5703125" style="437" customWidth="1"/>
    <col min="11012" max="11012" width="16.42578125" style="437" customWidth="1"/>
    <col min="11013" max="11013" width="10.42578125" style="437" customWidth="1"/>
    <col min="11014" max="11014" width="17.42578125" style="437" customWidth="1"/>
    <col min="11015" max="11015" width="19.85546875" style="437" customWidth="1"/>
    <col min="11016" max="11016" width="19.7109375" style="437" customWidth="1"/>
    <col min="11017" max="11017" width="20.28515625" style="437" customWidth="1"/>
    <col min="11018" max="11018" width="22.5703125" style="437" customWidth="1"/>
    <col min="11019" max="11019" width="24.42578125" style="437" customWidth="1"/>
    <col min="11020" max="11264" width="11.42578125" style="437" hidden="1"/>
    <col min="11265" max="11265" width="63.85546875" style="437" customWidth="1"/>
    <col min="11266" max="11267" width="15.5703125" style="437" customWidth="1"/>
    <col min="11268" max="11268" width="16.42578125" style="437" customWidth="1"/>
    <col min="11269" max="11269" width="10.42578125" style="437" customWidth="1"/>
    <col min="11270" max="11270" width="17.42578125" style="437" customWidth="1"/>
    <col min="11271" max="11271" width="19.85546875" style="437" customWidth="1"/>
    <col min="11272" max="11272" width="19.7109375" style="437" customWidth="1"/>
    <col min="11273" max="11273" width="20.28515625" style="437" customWidth="1"/>
    <col min="11274" max="11274" width="22.5703125" style="437" customWidth="1"/>
    <col min="11275" max="11275" width="24.42578125" style="437" customWidth="1"/>
    <col min="11276" max="11520" width="11.42578125" style="437" hidden="1"/>
    <col min="11521" max="11521" width="63.85546875" style="437" customWidth="1"/>
    <col min="11522" max="11523" width="15.5703125" style="437" customWidth="1"/>
    <col min="11524" max="11524" width="16.42578125" style="437" customWidth="1"/>
    <col min="11525" max="11525" width="10.42578125" style="437" customWidth="1"/>
    <col min="11526" max="11526" width="17.42578125" style="437" customWidth="1"/>
    <col min="11527" max="11527" width="19.85546875" style="437" customWidth="1"/>
    <col min="11528" max="11528" width="19.7109375" style="437" customWidth="1"/>
    <col min="11529" max="11529" width="20.28515625" style="437" customWidth="1"/>
    <col min="11530" max="11530" width="22.5703125" style="437" customWidth="1"/>
    <col min="11531" max="11531" width="24.42578125" style="437" customWidth="1"/>
    <col min="11532" max="11776" width="11.42578125" style="437" hidden="1"/>
    <col min="11777" max="11777" width="63.85546875" style="437" customWidth="1"/>
    <col min="11778" max="11779" width="15.5703125" style="437" customWidth="1"/>
    <col min="11780" max="11780" width="16.42578125" style="437" customWidth="1"/>
    <col min="11781" max="11781" width="10.42578125" style="437" customWidth="1"/>
    <col min="11782" max="11782" width="17.42578125" style="437" customWidth="1"/>
    <col min="11783" max="11783" width="19.85546875" style="437" customWidth="1"/>
    <col min="11784" max="11784" width="19.7109375" style="437" customWidth="1"/>
    <col min="11785" max="11785" width="20.28515625" style="437" customWidth="1"/>
    <col min="11786" max="11786" width="22.5703125" style="437" customWidth="1"/>
    <col min="11787" max="11787" width="24.42578125" style="437" customWidth="1"/>
    <col min="11788" max="12032" width="11.42578125" style="437" hidden="1"/>
    <col min="12033" max="12033" width="63.85546875" style="437" customWidth="1"/>
    <col min="12034" max="12035" width="15.5703125" style="437" customWidth="1"/>
    <col min="12036" max="12036" width="16.42578125" style="437" customWidth="1"/>
    <col min="12037" max="12037" width="10.42578125" style="437" customWidth="1"/>
    <col min="12038" max="12038" width="17.42578125" style="437" customWidth="1"/>
    <col min="12039" max="12039" width="19.85546875" style="437" customWidth="1"/>
    <col min="12040" max="12040" width="19.7109375" style="437" customWidth="1"/>
    <col min="12041" max="12041" width="20.28515625" style="437" customWidth="1"/>
    <col min="12042" max="12042" width="22.5703125" style="437" customWidth="1"/>
    <col min="12043" max="12043" width="24.42578125" style="437" customWidth="1"/>
    <col min="12044" max="12288" width="11.42578125" style="437" hidden="1"/>
    <col min="12289" max="12289" width="63.85546875" style="437" customWidth="1"/>
    <col min="12290" max="12291" width="15.5703125" style="437" customWidth="1"/>
    <col min="12292" max="12292" width="16.42578125" style="437" customWidth="1"/>
    <col min="12293" max="12293" width="10.42578125" style="437" customWidth="1"/>
    <col min="12294" max="12294" width="17.42578125" style="437" customWidth="1"/>
    <col min="12295" max="12295" width="19.85546875" style="437" customWidth="1"/>
    <col min="12296" max="12296" width="19.7109375" style="437" customWidth="1"/>
    <col min="12297" max="12297" width="20.28515625" style="437" customWidth="1"/>
    <col min="12298" max="12298" width="22.5703125" style="437" customWidth="1"/>
    <col min="12299" max="12299" width="24.42578125" style="437" customWidth="1"/>
    <col min="12300" max="12544" width="11.42578125" style="437" hidden="1"/>
    <col min="12545" max="12545" width="63.85546875" style="437" customWidth="1"/>
    <col min="12546" max="12547" width="15.5703125" style="437" customWidth="1"/>
    <col min="12548" max="12548" width="16.42578125" style="437" customWidth="1"/>
    <col min="12549" max="12549" width="10.42578125" style="437" customWidth="1"/>
    <col min="12550" max="12550" width="17.42578125" style="437" customWidth="1"/>
    <col min="12551" max="12551" width="19.85546875" style="437" customWidth="1"/>
    <col min="12552" max="12552" width="19.7109375" style="437" customWidth="1"/>
    <col min="12553" max="12553" width="20.28515625" style="437" customWidth="1"/>
    <col min="12554" max="12554" width="22.5703125" style="437" customWidth="1"/>
    <col min="12555" max="12555" width="24.42578125" style="437" customWidth="1"/>
    <col min="12556" max="12800" width="11.42578125" style="437" hidden="1"/>
    <col min="12801" max="12801" width="63.85546875" style="437" customWidth="1"/>
    <col min="12802" max="12803" width="15.5703125" style="437" customWidth="1"/>
    <col min="12804" max="12804" width="16.42578125" style="437" customWidth="1"/>
    <col min="12805" max="12805" width="10.42578125" style="437" customWidth="1"/>
    <col min="12806" max="12806" width="17.42578125" style="437" customWidth="1"/>
    <col min="12807" max="12807" width="19.85546875" style="437" customWidth="1"/>
    <col min="12808" max="12808" width="19.7109375" style="437" customWidth="1"/>
    <col min="12809" max="12809" width="20.28515625" style="437" customWidth="1"/>
    <col min="12810" max="12810" width="22.5703125" style="437" customWidth="1"/>
    <col min="12811" max="12811" width="24.42578125" style="437" customWidth="1"/>
    <col min="12812" max="13056" width="11.42578125" style="437" hidden="1"/>
    <col min="13057" max="13057" width="63.85546875" style="437" customWidth="1"/>
    <col min="13058" max="13059" width="15.5703125" style="437" customWidth="1"/>
    <col min="13060" max="13060" width="16.42578125" style="437" customWidth="1"/>
    <col min="13061" max="13061" width="10.42578125" style="437" customWidth="1"/>
    <col min="13062" max="13062" width="17.42578125" style="437" customWidth="1"/>
    <col min="13063" max="13063" width="19.85546875" style="437" customWidth="1"/>
    <col min="13064" max="13064" width="19.7109375" style="437" customWidth="1"/>
    <col min="13065" max="13065" width="20.28515625" style="437" customWidth="1"/>
    <col min="13066" max="13066" width="22.5703125" style="437" customWidth="1"/>
    <col min="13067" max="13067" width="24.42578125" style="437" customWidth="1"/>
    <col min="13068" max="13312" width="11.42578125" style="437" hidden="1"/>
    <col min="13313" max="13313" width="63.85546875" style="437" customWidth="1"/>
    <col min="13314" max="13315" width="15.5703125" style="437" customWidth="1"/>
    <col min="13316" max="13316" width="16.42578125" style="437" customWidth="1"/>
    <col min="13317" max="13317" width="10.42578125" style="437" customWidth="1"/>
    <col min="13318" max="13318" width="17.42578125" style="437" customWidth="1"/>
    <col min="13319" max="13319" width="19.85546875" style="437" customWidth="1"/>
    <col min="13320" max="13320" width="19.7109375" style="437" customWidth="1"/>
    <col min="13321" max="13321" width="20.28515625" style="437" customWidth="1"/>
    <col min="13322" max="13322" width="22.5703125" style="437" customWidth="1"/>
    <col min="13323" max="13323" width="24.42578125" style="437" customWidth="1"/>
    <col min="13324" max="13568" width="11.42578125" style="437" hidden="1"/>
    <col min="13569" max="13569" width="63.85546875" style="437" customWidth="1"/>
    <col min="13570" max="13571" width="15.5703125" style="437" customWidth="1"/>
    <col min="13572" max="13572" width="16.42578125" style="437" customWidth="1"/>
    <col min="13573" max="13573" width="10.42578125" style="437" customWidth="1"/>
    <col min="13574" max="13574" width="17.42578125" style="437" customWidth="1"/>
    <col min="13575" max="13575" width="19.85546875" style="437" customWidth="1"/>
    <col min="13576" max="13576" width="19.7109375" style="437" customWidth="1"/>
    <col min="13577" max="13577" width="20.28515625" style="437" customWidth="1"/>
    <col min="13578" max="13578" width="22.5703125" style="437" customWidth="1"/>
    <col min="13579" max="13579" width="24.42578125" style="437" customWidth="1"/>
    <col min="13580" max="13824" width="11.42578125" style="437" hidden="1"/>
    <col min="13825" max="13825" width="63.85546875" style="437" customWidth="1"/>
    <col min="13826" max="13827" width="15.5703125" style="437" customWidth="1"/>
    <col min="13828" max="13828" width="16.42578125" style="437" customWidth="1"/>
    <col min="13829" max="13829" width="10.42578125" style="437" customWidth="1"/>
    <col min="13830" max="13830" width="17.42578125" style="437" customWidth="1"/>
    <col min="13831" max="13831" width="19.85546875" style="437" customWidth="1"/>
    <col min="13832" max="13832" width="19.7109375" style="437" customWidth="1"/>
    <col min="13833" max="13833" width="20.28515625" style="437" customWidth="1"/>
    <col min="13834" max="13834" width="22.5703125" style="437" customWidth="1"/>
    <col min="13835" max="13835" width="24.42578125" style="437" customWidth="1"/>
    <col min="13836" max="14080" width="11.42578125" style="437" hidden="1"/>
    <col min="14081" max="14081" width="63.85546875" style="437" customWidth="1"/>
    <col min="14082" max="14083" width="15.5703125" style="437" customWidth="1"/>
    <col min="14084" max="14084" width="16.42578125" style="437" customWidth="1"/>
    <col min="14085" max="14085" width="10.42578125" style="437" customWidth="1"/>
    <col min="14086" max="14086" width="17.42578125" style="437" customWidth="1"/>
    <col min="14087" max="14087" width="19.85546875" style="437" customWidth="1"/>
    <col min="14088" max="14088" width="19.7109375" style="437" customWidth="1"/>
    <col min="14089" max="14089" width="20.28515625" style="437" customWidth="1"/>
    <col min="14090" max="14090" width="22.5703125" style="437" customWidth="1"/>
    <col min="14091" max="14091" width="24.42578125" style="437" customWidth="1"/>
    <col min="14092" max="14336" width="11.42578125" style="437" hidden="1"/>
    <col min="14337" max="14337" width="63.85546875" style="437" customWidth="1"/>
    <col min="14338" max="14339" width="15.5703125" style="437" customWidth="1"/>
    <col min="14340" max="14340" width="16.42578125" style="437" customWidth="1"/>
    <col min="14341" max="14341" width="10.42578125" style="437" customWidth="1"/>
    <col min="14342" max="14342" width="17.42578125" style="437" customWidth="1"/>
    <col min="14343" max="14343" width="19.85546875" style="437" customWidth="1"/>
    <col min="14344" max="14344" width="19.7109375" style="437" customWidth="1"/>
    <col min="14345" max="14345" width="20.28515625" style="437" customWidth="1"/>
    <col min="14346" max="14346" width="22.5703125" style="437" customWidth="1"/>
    <col min="14347" max="14347" width="24.42578125" style="437" customWidth="1"/>
    <col min="14348" max="14592" width="11.42578125" style="437" hidden="1"/>
    <col min="14593" max="14593" width="63.85546875" style="437" customWidth="1"/>
    <col min="14594" max="14595" width="15.5703125" style="437" customWidth="1"/>
    <col min="14596" max="14596" width="16.42578125" style="437" customWidth="1"/>
    <col min="14597" max="14597" width="10.42578125" style="437" customWidth="1"/>
    <col min="14598" max="14598" width="17.42578125" style="437" customWidth="1"/>
    <col min="14599" max="14599" width="19.85546875" style="437" customWidth="1"/>
    <col min="14600" max="14600" width="19.7109375" style="437" customWidth="1"/>
    <col min="14601" max="14601" width="20.28515625" style="437" customWidth="1"/>
    <col min="14602" max="14602" width="22.5703125" style="437" customWidth="1"/>
    <col min="14603" max="14603" width="24.42578125" style="437" customWidth="1"/>
    <col min="14604" max="14848" width="11.42578125" style="437" hidden="1"/>
    <col min="14849" max="14849" width="63.85546875" style="437" customWidth="1"/>
    <col min="14850" max="14851" width="15.5703125" style="437" customWidth="1"/>
    <col min="14852" max="14852" width="16.42578125" style="437" customWidth="1"/>
    <col min="14853" max="14853" width="10.42578125" style="437" customWidth="1"/>
    <col min="14854" max="14854" width="17.42578125" style="437" customWidth="1"/>
    <col min="14855" max="14855" width="19.85546875" style="437" customWidth="1"/>
    <col min="14856" max="14856" width="19.7109375" style="437" customWidth="1"/>
    <col min="14857" max="14857" width="20.28515625" style="437" customWidth="1"/>
    <col min="14858" max="14858" width="22.5703125" style="437" customWidth="1"/>
    <col min="14859" max="14859" width="24.42578125" style="437" customWidth="1"/>
    <col min="14860" max="15104" width="11.42578125" style="437" hidden="1"/>
    <col min="15105" max="15105" width="63.85546875" style="437" customWidth="1"/>
    <col min="15106" max="15107" width="15.5703125" style="437" customWidth="1"/>
    <col min="15108" max="15108" width="16.42578125" style="437" customWidth="1"/>
    <col min="15109" max="15109" width="10.42578125" style="437" customWidth="1"/>
    <col min="15110" max="15110" width="17.42578125" style="437" customWidth="1"/>
    <col min="15111" max="15111" width="19.85546875" style="437" customWidth="1"/>
    <col min="15112" max="15112" width="19.7109375" style="437" customWidth="1"/>
    <col min="15113" max="15113" width="20.28515625" style="437" customWidth="1"/>
    <col min="15114" max="15114" width="22.5703125" style="437" customWidth="1"/>
    <col min="15115" max="15115" width="24.42578125" style="437" customWidth="1"/>
    <col min="15116" max="15360" width="11.42578125" style="437" hidden="1"/>
    <col min="15361" max="15361" width="63.85546875" style="437" customWidth="1"/>
    <col min="15362" max="15363" width="15.5703125" style="437" customWidth="1"/>
    <col min="15364" max="15364" width="16.42578125" style="437" customWidth="1"/>
    <col min="15365" max="15365" width="10.42578125" style="437" customWidth="1"/>
    <col min="15366" max="15366" width="17.42578125" style="437" customWidth="1"/>
    <col min="15367" max="15367" width="19.85546875" style="437" customWidth="1"/>
    <col min="15368" max="15368" width="19.7109375" style="437" customWidth="1"/>
    <col min="15369" max="15369" width="20.28515625" style="437" customWidth="1"/>
    <col min="15370" max="15370" width="22.5703125" style="437" customWidth="1"/>
    <col min="15371" max="15371" width="24.42578125" style="437" customWidth="1"/>
    <col min="15372" max="15616" width="11.42578125" style="437" hidden="1"/>
    <col min="15617" max="15617" width="63.85546875" style="437" customWidth="1"/>
    <col min="15618" max="15619" width="15.5703125" style="437" customWidth="1"/>
    <col min="15620" max="15620" width="16.42578125" style="437" customWidth="1"/>
    <col min="15621" max="15621" width="10.42578125" style="437" customWidth="1"/>
    <col min="15622" max="15622" width="17.42578125" style="437" customWidth="1"/>
    <col min="15623" max="15623" width="19.85546875" style="437" customWidth="1"/>
    <col min="15624" max="15624" width="19.7109375" style="437" customWidth="1"/>
    <col min="15625" max="15625" width="20.28515625" style="437" customWidth="1"/>
    <col min="15626" max="15626" width="22.5703125" style="437" customWidth="1"/>
    <col min="15627" max="15627" width="24.42578125" style="437" customWidth="1"/>
    <col min="15628" max="15872" width="11.42578125" style="437" hidden="1"/>
    <col min="15873" max="15873" width="63.85546875" style="437" customWidth="1"/>
    <col min="15874" max="15875" width="15.5703125" style="437" customWidth="1"/>
    <col min="15876" max="15876" width="16.42578125" style="437" customWidth="1"/>
    <col min="15877" max="15877" width="10.42578125" style="437" customWidth="1"/>
    <col min="15878" max="15878" width="17.42578125" style="437" customWidth="1"/>
    <col min="15879" max="15879" width="19.85546875" style="437" customWidth="1"/>
    <col min="15880" max="15880" width="19.7109375" style="437" customWidth="1"/>
    <col min="15881" max="15881" width="20.28515625" style="437" customWidth="1"/>
    <col min="15882" max="15882" width="22.5703125" style="437" customWidth="1"/>
    <col min="15883" max="15883" width="24.42578125" style="437" customWidth="1"/>
    <col min="15884" max="16128" width="11.42578125" style="437" hidden="1"/>
    <col min="16129" max="16129" width="63.85546875" style="437" customWidth="1"/>
    <col min="16130" max="16131" width="15.5703125" style="437" customWidth="1"/>
    <col min="16132" max="16132" width="16.42578125" style="437" customWidth="1"/>
    <col min="16133" max="16133" width="10.42578125" style="437" customWidth="1"/>
    <col min="16134" max="16134" width="17.42578125" style="437" customWidth="1"/>
    <col min="16135" max="16135" width="19.85546875" style="437" customWidth="1"/>
    <col min="16136" max="16136" width="19.7109375" style="437" customWidth="1"/>
    <col min="16137" max="16137" width="20.28515625" style="437" customWidth="1"/>
    <col min="16138" max="16138" width="22.5703125" style="437" customWidth="1"/>
    <col min="16139" max="16139" width="24.42578125" style="437" customWidth="1"/>
    <col min="16140" max="16384" width="11.42578125" style="437" hidden="1"/>
  </cols>
  <sheetData>
    <row r="1" spans="1:11" ht="20.25" x14ac:dyDescent="0.3">
      <c r="A1" s="1549" t="s">
        <v>1423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</row>
    <row r="2" spans="1:11" ht="20.25" x14ac:dyDescent="0.3">
      <c r="A2" s="1549" t="s">
        <v>1811</v>
      </c>
      <c r="B2" s="1549"/>
      <c r="C2" s="1549"/>
      <c r="D2" s="1549"/>
      <c r="E2" s="1549"/>
      <c r="F2" s="1549"/>
      <c r="G2" s="1549"/>
      <c r="H2" s="1549"/>
      <c r="I2" s="1549"/>
      <c r="J2" s="1549"/>
      <c r="K2" s="1549"/>
    </row>
    <row r="3" spans="1:11" x14ac:dyDescent="0.25">
      <c r="A3" s="1550"/>
      <c r="B3" s="1551"/>
      <c r="C3" s="1551"/>
      <c r="D3" s="1551"/>
      <c r="E3" s="1551"/>
      <c r="F3" s="1551"/>
      <c r="G3" s="1551"/>
      <c r="H3" s="1551"/>
      <c r="I3" s="1551"/>
      <c r="J3" s="1551"/>
      <c r="K3" s="1551"/>
    </row>
    <row r="4" spans="1:11" x14ac:dyDescent="0.25">
      <c r="A4" s="1550"/>
      <c r="B4" s="1551"/>
      <c r="C4" s="1551"/>
      <c r="D4" s="1551"/>
      <c r="E4" s="1551"/>
      <c r="F4" s="1551"/>
      <c r="G4" s="1551"/>
      <c r="H4" s="1551"/>
      <c r="I4" s="1551"/>
      <c r="J4" s="1551"/>
      <c r="K4" s="1551"/>
    </row>
    <row r="5" spans="1:11" ht="9" customHeight="1" thickBot="1" x14ac:dyDescent="0.3"/>
    <row r="6" spans="1:11" ht="21" customHeight="1" thickBot="1" x14ac:dyDescent="0.3">
      <c r="A6" s="1552" t="s">
        <v>171</v>
      </c>
      <c r="B6" s="1554" t="s">
        <v>169</v>
      </c>
      <c r="C6" s="1554"/>
      <c r="D6" s="1554"/>
      <c r="E6" s="1555"/>
      <c r="F6" s="1556" t="s">
        <v>170</v>
      </c>
      <c r="G6" s="1554"/>
      <c r="H6" s="1554"/>
      <c r="I6" s="1554"/>
      <c r="J6" s="1557" t="s">
        <v>1424</v>
      </c>
      <c r="K6" s="1557" t="s">
        <v>170</v>
      </c>
    </row>
    <row r="7" spans="1:11" s="441" customFormat="1" ht="27" customHeight="1" thickBot="1" x14ac:dyDescent="0.25">
      <c r="A7" s="1553"/>
      <c r="B7" s="813" t="s">
        <v>172</v>
      </c>
      <c r="C7" s="814" t="s">
        <v>1425</v>
      </c>
      <c r="D7" s="814" t="s">
        <v>173</v>
      </c>
      <c r="E7" s="815" t="s">
        <v>174</v>
      </c>
      <c r="F7" s="438" t="s">
        <v>172</v>
      </c>
      <c r="G7" s="439" t="s">
        <v>1425</v>
      </c>
      <c r="H7" s="439" t="s">
        <v>173</v>
      </c>
      <c r="I7" s="440" t="s">
        <v>174</v>
      </c>
      <c r="J7" s="1558"/>
      <c r="K7" s="1558"/>
    </row>
    <row r="8" spans="1:11" s="442" customFormat="1" x14ac:dyDescent="0.25">
      <c r="A8" s="810" t="s">
        <v>1074</v>
      </c>
      <c r="B8" s="827">
        <v>1663</v>
      </c>
      <c r="C8" s="826">
        <v>718</v>
      </c>
      <c r="D8" s="826">
        <v>0</v>
      </c>
      <c r="E8" s="825">
        <v>8</v>
      </c>
      <c r="F8" s="845">
        <v>124705022.56</v>
      </c>
      <c r="G8" s="845">
        <v>75004783.170000002</v>
      </c>
      <c r="H8" s="845">
        <v>0</v>
      </c>
      <c r="I8" s="845">
        <v>620948.47</v>
      </c>
      <c r="J8" s="595">
        <f>SUM(B8:E8)</f>
        <v>2389</v>
      </c>
      <c r="K8" s="595">
        <f>SUM(F8:I8)</f>
        <v>200330754.20000002</v>
      </c>
    </row>
    <row r="9" spans="1:11" s="442" customFormat="1" x14ac:dyDescent="0.25">
      <c r="A9" s="811" t="s">
        <v>175</v>
      </c>
      <c r="B9" s="824">
        <v>1912</v>
      </c>
      <c r="C9" s="828">
        <v>256</v>
      </c>
      <c r="D9" s="828">
        <v>0</v>
      </c>
      <c r="E9" s="823">
        <v>0</v>
      </c>
      <c r="F9" s="845">
        <v>76431515.900000006</v>
      </c>
      <c r="G9" s="845">
        <v>25707658.059999999</v>
      </c>
      <c r="H9" s="845">
        <v>0</v>
      </c>
      <c r="I9" s="845">
        <v>0</v>
      </c>
      <c r="J9" s="594">
        <f t="shared" ref="J9:J24" si="0">SUM(B9:E9)</f>
        <v>2168</v>
      </c>
      <c r="K9" s="594">
        <f t="shared" ref="K9:K24" si="1">SUM(F9:I9)</f>
        <v>102139173.96000001</v>
      </c>
    </row>
    <row r="10" spans="1:11" s="442" customFormat="1" x14ac:dyDescent="0.25">
      <c r="A10" s="811" t="s">
        <v>698</v>
      </c>
      <c r="B10" s="824">
        <v>450</v>
      </c>
      <c r="C10" s="828">
        <v>0</v>
      </c>
      <c r="D10" s="828">
        <v>0</v>
      </c>
      <c r="E10" s="823">
        <v>0</v>
      </c>
      <c r="F10" s="845">
        <v>300000000</v>
      </c>
      <c r="G10" s="845">
        <v>0</v>
      </c>
      <c r="H10" s="845">
        <v>0</v>
      </c>
      <c r="I10" s="845">
        <v>0</v>
      </c>
      <c r="J10" s="594">
        <f t="shared" si="0"/>
        <v>450</v>
      </c>
      <c r="K10" s="594">
        <f t="shared" si="1"/>
        <v>300000000</v>
      </c>
    </row>
    <row r="11" spans="1:11" s="442" customFormat="1" x14ac:dyDescent="0.25">
      <c r="A11" s="811" t="s">
        <v>1426</v>
      </c>
      <c r="B11" s="824">
        <v>45</v>
      </c>
      <c r="C11" s="828">
        <v>0</v>
      </c>
      <c r="D11" s="828">
        <v>0</v>
      </c>
      <c r="E11" s="823">
        <v>0</v>
      </c>
      <c r="F11" s="845">
        <v>30055887.25</v>
      </c>
      <c r="G11" s="845">
        <v>0</v>
      </c>
      <c r="H11" s="845">
        <v>0</v>
      </c>
      <c r="I11" s="845">
        <v>0</v>
      </c>
      <c r="J11" s="594">
        <f t="shared" si="0"/>
        <v>45</v>
      </c>
      <c r="K11" s="594">
        <f t="shared" si="1"/>
        <v>30055887.25</v>
      </c>
    </row>
    <row r="12" spans="1:11" s="442" customFormat="1" x14ac:dyDescent="0.25">
      <c r="A12" s="811" t="s">
        <v>1</v>
      </c>
      <c r="B12" s="824">
        <v>1536</v>
      </c>
      <c r="C12" s="828">
        <v>236</v>
      </c>
      <c r="D12" s="828">
        <v>0</v>
      </c>
      <c r="E12" s="823">
        <v>0</v>
      </c>
      <c r="F12" s="845">
        <v>159736889.52000001</v>
      </c>
      <c r="G12" s="845">
        <v>21445450.399999999</v>
      </c>
      <c r="H12" s="845">
        <v>0</v>
      </c>
      <c r="I12" s="845">
        <v>0</v>
      </c>
      <c r="J12" s="594">
        <f t="shared" si="0"/>
        <v>1772</v>
      </c>
      <c r="K12" s="594">
        <f t="shared" si="1"/>
        <v>181182339.92000002</v>
      </c>
    </row>
    <row r="13" spans="1:11" s="442" customFormat="1" x14ac:dyDescent="0.25">
      <c r="A13" s="811" t="s">
        <v>176</v>
      </c>
      <c r="B13" s="824">
        <v>3484</v>
      </c>
      <c r="C13" s="828">
        <v>351</v>
      </c>
      <c r="D13" s="828">
        <v>0</v>
      </c>
      <c r="E13" s="823">
        <v>0</v>
      </c>
      <c r="F13" s="845">
        <v>119270689.48</v>
      </c>
      <c r="G13" s="845">
        <v>23800231.109999999</v>
      </c>
      <c r="H13" s="845">
        <v>0</v>
      </c>
      <c r="I13" s="845">
        <v>0</v>
      </c>
      <c r="J13" s="594">
        <f t="shared" si="0"/>
        <v>3835</v>
      </c>
      <c r="K13" s="594">
        <f t="shared" si="1"/>
        <v>143070920.59</v>
      </c>
    </row>
    <row r="14" spans="1:11" s="442" customFormat="1" x14ac:dyDescent="0.25">
      <c r="A14" s="811" t="s">
        <v>654</v>
      </c>
      <c r="B14" s="824">
        <v>1227</v>
      </c>
      <c r="C14" s="828">
        <v>230</v>
      </c>
      <c r="D14" s="828">
        <v>0</v>
      </c>
      <c r="E14" s="823">
        <v>0</v>
      </c>
      <c r="F14" s="845">
        <v>183277554.90000001</v>
      </c>
      <c r="G14" s="845">
        <v>9905602.1699999999</v>
      </c>
      <c r="H14" s="845">
        <v>0</v>
      </c>
      <c r="I14" s="845">
        <v>0</v>
      </c>
      <c r="J14" s="594">
        <f t="shared" si="0"/>
        <v>1457</v>
      </c>
      <c r="K14" s="594">
        <f t="shared" si="1"/>
        <v>193183157.06999999</v>
      </c>
    </row>
    <row r="15" spans="1:11" s="442" customFormat="1" x14ac:dyDescent="0.25">
      <c r="A15" s="811" t="s">
        <v>177</v>
      </c>
      <c r="B15" s="824">
        <v>1050</v>
      </c>
      <c r="C15" s="828">
        <v>229</v>
      </c>
      <c r="D15" s="828">
        <v>0</v>
      </c>
      <c r="E15" s="823">
        <v>1</v>
      </c>
      <c r="F15" s="845">
        <v>28013608.710000001</v>
      </c>
      <c r="G15" s="845">
        <v>14359404.77</v>
      </c>
      <c r="H15" s="845">
        <v>0</v>
      </c>
      <c r="I15" s="845">
        <v>14907.92</v>
      </c>
      <c r="J15" s="594">
        <f t="shared" si="0"/>
        <v>1280</v>
      </c>
      <c r="K15" s="594">
        <f t="shared" si="1"/>
        <v>42387921.400000006</v>
      </c>
    </row>
    <row r="16" spans="1:11" s="442" customFormat="1" x14ac:dyDescent="0.25">
      <c r="A16" s="811" t="s">
        <v>10</v>
      </c>
      <c r="B16" s="824">
        <v>8179</v>
      </c>
      <c r="C16" s="828">
        <v>2033</v>
      </c>
      <c r="D16" s="828">
        <v>0</v>
      </c>
      <c r="E16" s="823">
        <v>0</v>
      </c>
      <c r="F16" s="845">
        <v>303116058.47000003</v>
      </c>
      <c r="G16" s="845">
        <v>18273851.010000002</v>
      </c>
      <c r="H16" s="845">
        <v>0</v>
      </c>
      <c r="I16" s="845">
        <v>0</v>
      </c>
      <c r="J16" s="594">
        <f t="shared" si="0"/>
        <v>10212</v>
      </c>
      <c r="K16" s="594">
        <f t="shared" si="1"/>
        <v>321389909.48000002</v>
      </c>
    </row>
    <row r="17" spans="1:256" s="442" customFormat="1" x14ac:dyDescent="0.25">
      <c r="A17" s="811" t="s">
        <v>3</v>
      </c>
      <c r="B17" s="824">
        <v>3412</v>
      </c>
      <c r="C17" s="828">
        <v>1327</v>
      </c>
      <c r="D17" s="828">
        <v>0</v>
      </c>
      <c r="E17" s="823">
        <v>2</v>
      </c>
      <c r="F17" s="845">
        <v>247768870.56</v>
      </c>
      <c r="G17" s="845">
        <v>32811313.289999999</v>
      </c>
      <c r="H17" s="845">
        <v>0</v>
      </c>
      <c r="I17" s="845">
        <v>0</v>
      </c>
      <c r="J17" s="594">
        <f t="shared" si="0"/>
        <v>4741</v>
      </c>
      <c r="K17" s="594">
        <f t="shared" si="1"/>
        <v>280580183.85000002</v>
      </c>
    </row>
    <row r="18" spans="1:256" s="442" customFormat="1" x14ac:dyDescent="0.25">
      <c r="A18" s="811" t="s">
        <v>94</v>
      </c>
      <c r="B18" s="824">
        <v>10506</v>
      </c>
      <c r="C18" s="828">
        <v>882</v>
      </c>
      <c r="D18" s="828">
        <v>0</v>
      </c>
      <c r="E18" s="823">
        <v>11</v>
      </c>
      <c r="F18" s="845">
        <v>252142154.22</v>
      </c>
      <c r="G18" s="845">
        <v>10274471.57</v>
      </c>
      <c r="H18" s="845">
        <v>0</v>
      </c>
      <c r="I18" s="845">
        <v>1436516.66</v>
      </c>
      <c r="J18" s="594">
        <f t="shared" si="0"/>
        <v>11399</v>
      </c>
      <c r="K18" s="594">
        <f t="shared" si="1"/>
        <v>263853142.44999999</v>
      </c>
    </row>
    <row r="19" spans="1:256" s="442" customFormat="1" x14ac:dyDescent="0.25">
      <c r="A19" s="811" t="s">
        <v>178</v>
      </c>
      <c r="B19" s="824">
        <v>6076</v>
      </c>
      <c r="C19" s="828">
        <v>371</v>
      </c>
      <c r="D19" s="828">
        <v>0</v>
      </c>
      <c r="E19" s="823">
        <v>0</v>
      </c>
      <c r="F19" s="845">
        <v>123068541.55</v>
      </c>
      <c r="G19" s="845">
        <v>15286745.109999999</v>
      </c>
      <c r="H19" s="845">
        <v>0</v>
      </c>
      <c r="I19" s="845">
        <v>0</v>
      </c>
      <c r="J19" s="594">
        <f t="shared" si="0"/>
        <v>6447</v>
      </c>
      <c r="K19" s="594">
        <f t="shared" si="1"/>
        <v>138355286.66</v>
      </c>
    </row>
    <row r="20" spans="1:256" s="442" customFormat="1" x14ac:dyDescent="0.25">
      <c r="A20" s="811" t="s">
        <v>1427</v>
      </c>
      <c r="B20" s="824">
        <v>465</v>
      </c>
      <c r="C20" s="828">
        <v>224</v>
      </c>
      <c r="D20" s="828">
        <v>0</v>
      </c>
      <c r="E20" s="823">
        <v>0</v>
      </c>
      <c r="F20" s="845">
        <v>10584733.439999999</v>
      </c>
      <c r="G20" s="845">
        <v>4889365.8899999997</v>
      </c>
      <c r="H20" s="845">
        <v>0</v>
      </c>
      <c r="I20" s="845">
        <v>0</v>
      </c>
      <c r="J20" s="594">
        <f t="shared" si="0"/>
        <v>689</v>
      </c>
      <c r="K20" s="594">
        <f t="shared" si="1"/>
        <v>15474099.329999998</v>
      </c>
    </row>
    <row r="21" spans="1:256" s="442" customFormat="1" x14ac:dyDescent="0.25">
      <c r="A21" s="811" t="s">
        <v>1346</v>
      </c>
      <c r="B21" s="824">
        <v>4920</v>
      </c>
      <c r="C21" s="828">
        <v>88</v>
      </c>
      <c r="D21" s="828">
        <v>0</v>
      </c>
      <c r="E21" s="823">
        <v>0</v>
      </c>
      <c r="F21" s="845">
        <v>51240023</v>
      </c>
      <c r="G21" s="845">
        <v>1641794.1</v>
      </c>
      <c r="H21" s="845">
        <v>0</v>
      </c>
      <c r="I21" s="845">
        <v>0</v>
      </c>
      <c r="J21" s="594">
        <f t="shared" si="0"/>
        <v>5008</v>
      </c>
      <c r="K21" s="594">
        <f t="shared" si="1"/>
        <v>52881817.100000001</v>
      </c>
    </row>
    <row r="22" spans="1:256" s="442" customFormat="1" x14ac:dyDescent="0.25">
      <c r="A22" s="811" t="s">
        <v>12</v>
      </c>
      <c r="B22" s="824">
        <v>14708</v>
      </c>
      <c r="C22" s="828">
        <v>383</v>
      </c>
      <c r="D22" s="828">
        <v>0</v>
      </c>
      <c r="E22" s="823">
        <v>0</v>
      </c>
      <c r="F22" s="845">
        <v>320556010.07999998</v>
      </c>
      <c r="G22" s="845">
        <v>988421.17</v>
      </c>
      <c r="H22" s="845">
        <v>0</v>
      </c>
      <c r="I22" s="845">
        <v>0</v>
      </c>
      <c r="J22" s="594">
        <f t="shared" si="0"/>
        <v>15091</v>
      </c>
      <c r="K22" s="594">
        <f t="shared" si="1"/>
        <v>321544431.25</v>
      </c>
    </row>
    <row r="23" spans="1:256" s="442" customFormat="1" x14ac:dyDescent="0.25">
      <c r="A23" s="811" t="s">
        <v>97</v>
      </c>
      <c r="B23" s="824">
        <v>3832</v>
      </c>
      <c r="C23" s="828">
        <v>552</v>
      </c>
      <c r="D23" s="828">
        <v>0</v>
      </c>
      <c r="E23" s="823">
        <v>6</v>
      </c>
      <c r="F23" s="845">
        <v>370369801.79000002</v>
      </c>
      <c r="G23" s="845">
        <v>36505816.689999998</v>
      </c>
      <c r="H23" s="845">
        <v>0</v>
      </c>
      <c r="I23" s="845">
        <v>464004.8</v>
      </c>
      <c r="J23" s="594">
        <f t="shared" si="0"/>
        <v>4390</v>
      </c>
      <c r="K23" s="594">
        <f t="shared" si="1"/>
        <v>407339623.28000003</v>
      </c>
    </row>
    <row r="24" spans="1:256" s="442" customFormat="1" ht="15.75" thickBot="1" x14ac:dyDescent="0.3">
      <c r="A24" s="812" t="s">
        <v>909</v>
      </c>
      <c r="B24" s="822">
        <v>3368</v>
      </c>
      <c r="C24" s="821">
        <v>1122</v>
      </c>
      <c r="D24" s="821">
        <v>0</v>
      </c>
      <c r="E24" s="820">
        <v>0</v>
      </c>
      <c r="F24" s="845">
        <v>63986015.560000002</v>
      </c>
      <c r="G24" s="845">
        <v>25958976.010000002</v>
      </c>
      <c r="H24" s="845">
        <v>0</v>
      </c>
      <c r="I24" s="845">
        <v>0</v>
      </c>
      <c r="J24" s="593">
        <f t="shared" si="0"/>
        <v>4490</v>
      </c>
      <c r="K24" s="593">
        <f t="shared" si="1"/>
        <v>89944991.570000008</v>
      </c>
    </row>
    <row r="25" spans="1:256" s="442" customFormat="1" ht="15.75" thickBot="1" x14ac:dyDescent="0.3">
      <c r="A25" s="588" t="s">
        <v>1428</v>
      </c>
      <c r="B25" s="816">
        <f t="shared" ref="B25:G25" si="2">SUM(B8:B24)</f>
        <v>66833</v>
      </c>
      <c r="C25" s="817">
        <f t="shared" si="2"/>
        <v>9002</v>
      </c>
      <c r="D25" s="817">
        <f t="shared" si="2"/>
        <v>0</v>
      </c>
      <c r="E25" s="818">
        <f t="shared" si="2"/>
        <v>28</v>
      </c>
      <c r="F25" s="591">
        <f t="shared" si="2"/>
        <v>2764323376.9899998</v>
      </c>
      <c r="G25" s="590">
        <f t="shared" si="2"/>
        <v>316853884.51999992</v>
      </c>
      <c r="H25" s="590"/>
      <c r="I25" s="589">
        <f t="shared" ref="I25:BT25" si="3">SUM(I8:I24)</f>
        <v>2536377.8499999996</v>
      </c>
      <c r="J25" s="592">
        <f t="shared" si="3"/>
        <v>75863</v>
      </c>
      <c r="K25" s="592">
        <f>SUM(K8:K24)</f>
        <v>3083713639.3600006</v>
      </c>
      <c r="L25" s="443">
        <f t="shared" si="3"/>
        <v>0</v>
      </c>
      <c r="M25" s="443">
        <f t="shared" si="3"/>
        <v>0</v>
      </c>
      <c r="N25" s="443">
        <f t="shared" si="3"/>
        <v>0</v>
      </c>
      <c r="O25" s="443">
        <f t="shared" si="3"/>
        <v>0</v>
      </c>
      <c r="P25" s="443">
        <f t="shared" si="3"/>
        <v>0</v>
      </c>
      <c r="Q25" s="443">
        <f t="shared" si="3"/>
        <v>0</v>
      </c>
      <c r="R25" s="443">
        <f t="shared" si="3"/>
        <v>0</v>
      </c>
      <c r="S25" s="443">
        <f t="shared" si="3"/>
        <v>0</v>
      </c>
      <c r="T25" s="443">
        <f t="shared" si="3"/>
        <v>0</v>
      </c>
      <c r="U25" s="443">
        <f t="shared" si="3"/>
        <v>0</v>
      </c>
      <c r="V25" s="443">
        <f t="shared" si="3"/>
        <v>0</v>
      </c>
      <c r="W25" s="443">
        <f t="shared" si="3"/>
        <v>0</v>
      </c>
      <c r="X25" s="443">
        <f t="shared" si="3"/>
        <v>0</v>
      </c>
      <c r="Y25" s="443">
        <f t="shared" si="3"/>
        <v>0</v>
      </c>
      <c r="Z25" s="443">
        <f t="shared" si="3"/>
        <v>0</v>
      </c>
      <c r="AA25" s="443">
        <f t="shared" si="3"/>
        <v>0</v>
      </c>
      <c r="AB25" s="443">
        <f t="shared" si="3"/>
        <v>0</v>
      </c>
      <c r="AC25" s="443">
        <f t="shared" si="3"/>
        <v>0</v>
      </c>
      <c r="AD25" s="443">
        <f t="shared" si="3"/>
        <v>0</v>
      </c>
      <c r="AE25" s="443">
        <f t="shared" si="3"/>
        <v>0</v>
      </c>
      <c r="AF25" s="443">
        <f t="shared" si="3"/>
        <v>0</v>
      </c>
      <c r="AG25" s="443">
        <f t="shared" si="3"/>
        <v>0</v>
      </c>
      <c r="AH25" s="443">
        <f t="shared" si="3"/>
        <v>0</v>
      </c>
      <c r="AI25" s="443">
        <f t="shared" si="3"/>
        <v>0</v>
      </c>
      <c r="AJ25" s="443">
        <f t="shared" si="3"/>
        <v>0</v>
      </c>
      <c r="AK25" s="443">
        <f t="shared" si="3"/>
        <v>0</v>
      </c>
      <c r="AL25" s="443">
        <f t="shared" si="3"/>
        <v>0</v>
      </c>
      <c r="AM25" s="443">
        <f t="shared" si="3"/>
        <v>0</v>
      </c>
      <c r="AN25" s="443">
        <f t="shared" si="3"/>
        <v>0</v>
      </c>
      <c r="AO25" s="443">
        <f t="shared" si="3"/>
        <v>0</v>
      </c>
      <c r="AP25" s="443">
        <f t="shared" si="3"/>
        <v>0</v>
      </c>
      <c r="AQ25" s="443">
        <f t="shared" si="3"/>
        <v>0</v>
      </c>
      <c r="AR25" s="443">
        <f t="shared" si="3"/>
        <v>0</v>
      </c>
      <c r="AS25" s="443">
        <f t="shared" si="3"/>
        <v>0</v>
      </c>
      <c r="AT25" s="443">
        <f t="shared" si="3"/>
        <v>0</v>
      </c>
      <c r="AU25" s="443">
        <f t="shared" si="3"/>
        <v>0</v>
      </c>
      <c r="AV25" s="443">
        <f t="shared" si="3"/>
        <v>0</v>
      </c>
      <c r="AW25" s="443">
        <f t="shared" si="3"/>
        <v>0</v>
      </c>
      <c r="AX25" s="443">
        <f t="shared" si="3"/>
        <v>0</v>
      </c>
      <c r="AY25" s="443">
        <f t="shared" si="3"/>
        <v>0</v>
      </c>
      <c r="AZ25" s="443">
        <f t="shared" si="3"/>
        <v>0</v>
      </c>
      <c r="BA25" s="443">
        <f t="shared" si="3"/>
        <v>0</v>
      </c>
      <c r="BB25" s="443">
        <f t="shared" si="3"/>
        <v>0</v>
      </c>
      <c r="BC25" s="443">
        <f t="shared" si="3"/>
        <v>0</v>
      </c>
      <c r="BD25" s="443">
        <f t="shared" si="3"/>
        <v>0</v>
      </c>
      <c r="BE25" s="443">
        <f t="shared" si="3"/>
        <v>0</v>
      </c>
      <c r="BF25" s="443">
        <f t="shared" si="3"/>
        <v>0</v>
      </c>
      <c r="BG25" s="443">
        <f t="shared" si="3"/>
        <v>0</v>
      </c>
      <c r="BH25" s="443">
        <f t="shared" si="3"/>
        <v>0</v>
      </c>
      <c r="BI25" s="443">
        <f t="shared" si="3"/>
        <v>0</v>
      </c>
      <c r="BJ25" s="443">
        <f t="shared" si="3"/>
        <v>0</v>
      </c>
      <c r="BK25" s="443">
        <f t="shared" si="3"/>
        <v>0</v>
      </c>
      <c r="BL25" s="443">
        <f t="shared" si="3"/>
        <v>0</v>
      </c>
      <c r="BM25" s="443">
        <f t="shared" si="3"/>
        <v>0</v>
      </c>
      <c r="BN25" s="443">
        <f t="shared" si="3"/>
        <v>0</v>
      </c>
      <c r="BO25" s="443">
        <f t="shared" si="3"/>
        <v>0</v>
      </c>
      <c r="BP25" s="443">
        <f t="shared" si="3"/>
        <v>0</v>
      </c>
      <c r="BQ25" s="443">
        <f t="shared" si="3"/>
        <v>0</v>
      </c>
      <c r="BR25" s="443">
        <f t="shared" si="3"/>
        <v>0</v>
      </c>
      <c r="BS25" s="443">
        <f t="shared" si="3"/>
        <v>0</v>
      </c>
      <c r="BT25" s="443">
        <f t="shared" si="3"/>
        <v>0</v>
      </c>
      <c r="BU25" s="443">
        <f t="shared" ref="BU25:EF25" si="4">SUM(BU8:BU24)</f>
        <v>0</v>
      </c>
      <c r="BV25" s="443">
        <f t="shared" si="4"/>
        <v>0</v>
      </c>
      <c r="BW25" s="443">
        <f t="shared" si="4"/>
        <v>0</v>
      </c>
      <c r="BX25" s="443">
        <f t="shared" si="4"/>
        <v>0</v>
      </c>
      <c r="BY25" s="443">
        <f t="shared" si="4"/>
        <v>0</v>
      </c>
      <c r="BZ25" s="443">
        <f t="shared" si="4"/>
        <v>0</v>
      </c>
      <c r="CA25" s="443">
        <f t="shared" si="4"/>
        <v>0</v>
      </c>
      <c r="CB25" s="443">
        <f t="shared" si="4"/>
        <v>0</v>
      </c>
      <c r="CC25" s="443">
        <f t="shared" si="4"/>
        <v>0</v>
      </c>
      <c r="CD25" s="443">
        <f t="shared" si="4"/>
        <v>0</v>
      </c>
      <c r="CE25" s="443">
        <f t="shared" si="4"/>
        <v>0</v>
      </c>
      <c r="CF25" s="443">
        <f t="shared" si="4"/>
        <v>0</v>
      </c>
      <c r="CG25" s="443">
        <f t="shared" si="4"/>
        <v>0</v>
      </c>
      <c r="CH25" s="443">
        <f t="shared" si="4"/>
        <v>0</v>
      </c>
      <c r="CI25" s="443">
        <f t="shared" si="4"/>
        <v>0</v>
      </c>
      <c r="CJ25" s="443">
        <f t="shared" si="4"/>
        <v>0</v>
      </c>
      <c r="CK25" s="443">
        <f t="shared" si="4"/>
        <v>0</v>
      </c>
      <c r="CL25" s="443">
        <f t="shared" si="4"/>
        <v>0</v>
      </c>
      <c r="CM25" s="443">
        <f t="shared" si="4"/>
        <v>0</v>
      </c>
      <c r="CN25" s="443">
        <f t="shared" si="4"/>
        <v>0</v>
      </c>
      <c r="CO25" s="443">
        <f t="shared" si="4"/>
        <v>0</v>
      </c>
      <c r="CP25" s="443">
        <f t="shared" si="4"/>
        <v>0</v>
      </c>
      <c r="CQ25" s="443">
        <f t="shared" si="4"/>
        <v>0</v>
      </c>
      <c r="CR25" s="443">
        <f t="shared" si="4"/>
        <v>0</v>
      </c>
      <c r="CS25" s="443">
        <f t="shared" si="4"/>
        <v>0</v>
      </c>
      <c r="CT25" s="443">
        <f t="shared" si="4"/>
        <v>0</v>
      </c>
      <c r="CU25" s="443">
        <f t="shared" si="4"/>
        <v>0</v>
      </c>
      <c r="CV25" s="443">
        <f t="shared" si="4"/>
        <v>0</v>
      </c>
      <c r="CW25" s="443">
        <f t="shared" si="4"/>
        <v>0</v>
      </c>
      <c r="CX25" s="443">
        <f t="shared" si="4"/>
        <v>0</v>
      </c>
      <c r="CY25" s="443">
        <f t="shared" si="4"/>
        <v>0</v>
      </c>
      <c r="CZ25" s="443">
        <f t="shared" si="4"/>
        <v>0</v>
      </c>
      <c r="DA25" s="443">
        <f t="shared" si="4"/>
        <v>0</v>
      </c>
      <c r="DB25" s="443">
        <f t="shared" si="4"/>
        <v>0</v>
      </c>
      <c r="DC25" s="443">
        <f t="shared" si="4"/>
        <v>0</v>
      </c>
      <c r="DD25" s="443">
        <f t="shared" si="4"/>
        <v>0</v>
      </c>
      <c r="DE25" s="443">
        <f t="shared" si="4"/>
        <v>0</v>
      </c>
      <c r="DF25" s="443">
        <f t="shared" si="4"/>
        <v>0</v>
      </c>
      <c r="DG25" s="443">
        <f t="shared" si="4"/>
        <v>0</v>
      </c>
      <c r="DH25" s="443">
        <f t="shared" si="4"/>
        <v>0</v>
      </c>
      <c r="DI25" s="443">
        <f t="shared" si="4"/>
        <v>0</v>
      </c>
      <c r="DJ25" s="443">
        <f t="shared" si="4"/>
        <v>0</v>
      </c>
      <c r="DK25" s="443">
        <f t="shared" si="4"/>
        <v>0</v>
      </c>
      <c r="DL25" s="443">
        <f t="shared" si="4"/>
        <v>0</v>
      </c>
      <c r="DM25" s="443">
        <f t="shared" si="4"/>
        <v>0</v>
      </c>
      <c r="DN25" s="443">
        <f t="shared" si="4"/>
        <v>0</v>
      </c>
      <c r="DO25" s="443">
        <f t="shared" si="4"/>
        <v>0</v>
      </c>
      <c r="DP25" s="443">
        <f t="shared" si="4"/>
        <v>0</v>
      </c>
      <c r="DQ25" s="443">
        <f t="shared" si="4"/>
        <v>0</v>
      </c>
      <c r="DR25" s="443">
        <f t="shared" si="4"/>
        <v>0</v>
      </c>
      <c r="DS25" s="443">
        <f t="shared" si="4"/>
        <v>0</v>
      </c>
      <c r="DT25" s="443">
        <f t="shared" si="4"/>
        <v>0</v>
      </c>
      <c r="DU25" s="443">
        <f t="shared" si="4"/>
        <v>0</v>
      </c>
      <c r="DV25" s="443">
        <f t="shared" si="4"/>
        <v>0</v>
      </c>
      <c r="DW25" s="443">
        <f t="shared" si="4"/>
        <v>0</v>
      </c>
      <c r="DX25" s="443">
        <f t="shared" si="4"/>
        <v>0</v>
      </c>
      <c r="DY25" s="443">
        <f t="shared" si="4"/>
        <v>0</v>
      </c>
      <c r="DZ25" s="443">
        <f t="shared" si="4"/>
        <v>0</v>
      </c>
      <c r="EA25" s="443">
        <f t="shared" si="4"/>
        <v>0</v>
      </c>
      <c r="EB25" s="443">
        <f t="shared" si="4"/>
        <v>0</v>
      </c>
      <c r="EC25" s="443">
        <f t="shared" si="4"/>
        <v>0</v>
      </c>
      <c r="ED25" s="443">
        <f t="shared" si="4"/>
        <v>0</v>
      </c>
      <c r="EE25" s="443">
        <f t="shared" si="4"/>
        <v>0</v>
      </c>
      <c r="EF25" s="443">
        <f t="shared" si="4"/>
        <v>0</v>
      </c>
      <c r="EG25" s="443">
        <f t="shared" ref="EG25:GR25" si="5">SUM(EG8:EG24)</f>
        <v>0</v>
      </c>
      <c r="EH25" s="443">
        <f t="shared" si="5"/>
        <v>0</v>
      </c>
      <c r="EI25" s="443">
        <f t="shared" si="5"/>
        <v>0</v>
      </c>
      <c r="EJ25" s="443">
        <f t="shared" si="5"/>
        <v>0</v>
      </c>
      <c r="EK25" s="443">
        <f t="shared" si="5"/>
        <v>0</v>
      </c>
      <c r="EL25" s="443">
        <f t="shared" si="5"/>
        <v>0</v>
      </c>
      <c r="EM25" s="443">
        <f t="shared" si="5"/>
        <v>0</v>
      </c>
      <c r="EN25" s="443">
        <f t="shared" si="5"/>
        <v>0</v>
      </c>
      <c r="EO25" s="443">
        <f t="shared" si="5"/>
        <v>0</v>
      </c>
      <c r="EP25" s="443">
        <f t="shared" si="5"/>
        <v>0</v>
      </c>
      <c r="EQ25" s="443">
        <f t="shared" si="5"/>
        <v>0</v>
      </c>
      <c r="ER25" s="443">
        <f t="shared" si="5"/>
        <v>0</v>
      </c>
      <c r="ES25" s="443">
        <f t="shared" si="5"/>
        <v>0</v>
      </c>
      <c r="ET25" s="443">
        <f t="shared" si="5"/>
        <v>0</v>
      </c>
      <c r="EU25" s="443">
        <f t="shared" si="5"/>
        <v>0</v>
      </c>
      <c r="EV25" s="443">
        <f t="shared" si="5"/>
        <v>0</v>
      </c>
      <c r="EW25" s="443">
        <f t="shared" si="5"/>
        <v>0</v>
      </c>
      <c r="EX25" s="443">
        <f t="shared" si="5"/>
        <v>0</v>
      </c>
      <c r="EY25" s="443">
        <f t="shared" si="5"/>
        <v>0</v>
      </c>
      <c r="EZ25" s="443">
        <f t="shared" si="5"/>
        <v>0</v>
      </c>
      <c r="FA25" s="443">
        <f t="shared" si="5"/>
        <v>0</v>
      </c>
      <c r="FB25" s="443">
        <f t="shared" si="5"/>
        <v>0</v>
      </c>
      <c r="FC25" s="443">
        <f t="shared" si="5"/>
        <v>0</v>
      </c>
      <c r="FD25" s="443">
        <f t="shared" si="5"/>
        <v>0</v>
      </c>
      <c r="FE25" s="443">
        <f t="shared" si="5"/>
        <v>0</v>
      </c>
      <c r="FF25" s="443">
        <f t="shared" si="5"/>
        <v>0</v>
      </c>
      <c r="FG25" s="443">
        <f t="shared" si="5"/>
        <v>0</v>
      </c>
      <c r="FH25" s="443">
        <f t="shared" si="5"/>
        <v>0</v>
      </c>
      <c r="FI25" s="443">
        <f t="shared" si="5"/>
        <v>0</v>
      </c>
      <c r="FJ25" s="443">
        <f t="shared" si="5"/>
        <v>0</v>
      </c>
      <c r="FK25" s="443">
        <f t="shared" si="5"/>
        <v>0</v>
      </c>
      <c r="FL25" s="443">
        <f t="shared" si="5"/>
        <v>0</v>
      </c>
      <c r="FM25" s="443">
        <f t="shared" si="5"/>
        <v>0</v>
      </c>
      <c r="FN25" s="443">
        <f t="shared" si="5"/>
        <v>0</v>
      </c>
      <c r="FO25" s="443">
        <f t="shared" si="5"/>
        <v>0</v>
      </c>
      <c r="FP25" s="443">
        <f t="shared" si="5"/>
        <v>0</v>
      </c>
      <c r="FQ25" s="443">
        <f t="shared" si="5"/>
        <v>0</v>
      </c>
      <c r="FR25" s="443">
        <f t="shared" si="5"/>
        <v>0</v>
      </c>
      <c r="FS25" s="443">
        <f t="shared" si="5"/>
        <v>0</v>
      </c>
      <c r="FT25" s="443">
        <f t="shared" si="5"/>
        <v>0</v>
      </c>
      <c r="FU25" s="443">
        <f t="shared" si="5"/>
        <v>0</v>
      </c>
      <c r="FV25" s="443">
        <f t="shared" si="5"/>
        <v>0</v>
      </c>
      <c r="FW25" s="443">
        <f t="shared" si="5"/>
        <v>0</v>
      </c>
      <c r="FX25" s="443">
        <f t="shared" si="5"/>
        <v>0</v>
      </c>
      <c r="FY25" s="443">
        <f t="shared" si="5"/>
        <v>0</v>
      </c>
      <c r="FZ25" s="443">
        <f t="shared" si="5"/>
        <v>0</v>
      </c>
      <c r="GA25" s="443">
        <f t="shared" si="5"/>
        <v>0</v>
      </c>
      <c r="GB25" s="443">
        <f t="shared" si="5"/>
        <v>0</v>
      </c>
      <c r="GC25" s="443">
        <f t="shared" si="5"/>
        <v>0</v>
      </c>
      <c r="GD25" s="443">
        <f t="shared" si="5"/>
        <v>0</v>
      </c>
      <c r="GE25" s="443">
        <f t="shared" si="5"/>
        <v>0</v>
      </c>
      <c r="GF25" s="443">
        <f t="shared" si="5"/>
        <v>0</v>
      </c>
      <c r="GG25" s="443">
        <f t="shared" si="5"/>
        <v>0</v>
      </c>
      <c r="GH25" s="443">
        <f t="shared" si="5"/>
        <v>0</v>
      </c>
      <c r="GI25" s="443">
        <f t="shared" si="5"/>
        <v>0</v>
      </c>
      <c r="GJ25" s="443">
        <f t="shared" si="5"/>
        <v>0</v>
      </c>
      <c r="GK25" s="443">
        <f t="shared" si="5"/>
        <v>0</v>
      </c>
      <c r="GL25" s="443">
        <f t="shared" si="5"/>
        <v>0</v>
      </c>
      <c r="GM25" s="443">
        <f t="shared" si="5"/>
        <v>0</v>
      </c>
      <c r="GN25" s="443">
        <f t="shared" si="5"/>
        <v>0</v>
      </c>
      <c r="GO25" s="443">
        <f t="shared" si="5"/>
        <v>0</v>
      </c>
      <c r="GP25" s="443">
        <f t="shared" si="5"/>
        <v>0</v>
      </c>
      <c r="GQ25" s="443">
        <f t="shared" si="5"/>
        <v>0</v>
      </c>
      <c r="GR25" s="443">
        <f t="shared" si="5"/>
        <v>0</v>
      </c>
      <c r="GS25" s="443">
        <f t="shared" ref="GS25:IV25" si="6">SUM(GS8:GS24)</f>
        <v>0</v>
      </c>
      <c r="GT25" s="443">
        <f t="shared" si="6"/>
        <v>0</v>
      </c>
      <c r="GU25" s="443">
        <f t="shared" si="6"/>
        <v>0</v>
      </c>
      <c r="GV25" s="443">
        <f t="shared" si="6"/>
        <v>0</v>
      </c>
      <c r="GW25" s="443">
        <f t="shared" si="6"/>
        <v>0</v>
      </c>
      <c r="GX25" s="443">
        <f t="shared" si="6"/>
        <v>0</v>
      </c>
      <c r="GY25" s="443">
        <f t="shared" si="6"/>
        <v>0</v>
      </c>
      <c r="GZ25" s="443">
        <f t="shared" si="6"/>
        <v>0</v>
      </c>
      <c r="HA25" s="443">
        <f t="shared" si="6"/>
        <v>0</v>
      </c>
      <c r="HB25" s="443">
        <f t="shared" si="6"/>
        <v>0</v>
      </c>
      <c r="HC25" s="443">
        <f t="shared" si="6"/>
        <v>0</v>
      </c>
      <c r="HD25" s="443">
        <f t="shared" si="6"/>
        <v>0</v>
      </c>
      <c r="HE25" s="443">
        <f t="shared" si="6"/>
        <v>0</v>
      </c>
      <c r="HF25" s="443">
        <f t="shared" si="6"/>
        <v>0</v>
      </c>
      <c r="HG25" s="443">
        <f t="shared" si="6"/>
        <v>0</v>
      </c>
      <c r="HH25" s="443">
        <f t="shared" si="6"/>
        <v>0</v>
      </c>
      <c r="HI25" s="443">
        <f t="shared" si="6"/>
        <v>0</v>
      </c>
      <c r="HJ25" s="443">
        <f t="shared" si="6"/>
        <v>0</v>
      </c>
      <c r="HK25" s="443">
        <f t="shared" si="6"/>
        <v>0</v>
      </c>
      <c r="HL25" s="443">
        <f t="shared" si="6"/>
        <v>0</v>
      </c>
      <c r="HM25" s="443">
        <f t="shared" si="6"/>
        <v>0</v>
      </c>
      <c r="HN25" s="443">
        <f t="shared" si="6"/>
        <v>0</v>
      </c>
      <c r="HO25" s="443">
        <f t="shared" si="6"/>
        <v>0</v>
      </c>
      <c r="HP25" s="443">
        <f t="shared" si="6"/>
        <v>0</v>
      </c>
      <c r="HQ25" s="443">
        <f t="shared" si="6"/>
        <v>0</v>
      </c>
      <c r="HR25" s="443">
        <f t="shared" si="6"/>
        <v>0</v>
      </c>
      <c r="HS25" s="443">
        <f t="shared" si="6"/>
        <v>0</v>
      </c>
      <c r="HT25" s="443">
        <f t="shared" si="6"/>
        <v>0</v>
      </c>
      <c r="HU25" s="443">
        <f t="shared" si="6"/>
        <v>0</v>
      </c>
      <c r="HV25" s="443">
        <f t="shared" si="6"/>
        <v>0</v>
      </c>
      <c r="HW25" s="443">
        <f t="shared" si="6"/>
        <v>0</v>
      </c>
      <c r="HX25" s="443">
        <f t="shared" si="6"/>
        <v>0</v>
      </c>
      <c r="HY25" s="443">
        <f t="shared" si="6"/>
        <v>0</v>
      </c>
      <c r="HZ25" s="443">
        <f t="shared" si="6"/>
        <v>0</v>
      </c>
      <c r="IA25" s="443">
        <f t="shared" si="6"/>
        <v>0</v>
      </c>
      <c r="IB25" s="443">
        <f t="shared" si="6"/>
        <v>0</v>
      </c>
      <c r="IC25" s="443">
        <f t="shared" si="6"/>
        <v>0</v>
      </c>
      <c r="ID25" s="443">
        <f t="shared" si="6"/>
        <v>0</v>
      </c>
      <c r="IE25" s="443">
        <f t="shared" si="6"/>
        <v>0</v>
      </c>
      <c r="IF25" s="443">
        <f t="shared" si="6"/>
        <v>0</v>
      </c>
      <c r="IG25" s="443">
        <f t="shared" si="6"/>
        <v>0</v>
      </c>
      <c r="IH25" s="443">
        <f t="shared" si="6"/>
        <v>0</v>
      </c>
      <c r="II25" s="443">
        <f t="shared" si="6"/>
        <v>0</v>
      </c>
      <c r="IJ25" s="443">
        <f t="shared" si="6"/>
        <v>0</v>
      </c>
      <c r="IK25" s="443">
        <f t="shared" si="6"/>
        <v>0</v>
      </c>
      <c r="IL25" s="443">
        <f t="shared" si="6"/>
        <v>0</v>
      </c>
      <c r="IM25" s="443">
        <f t="shared" si="6"/>
        <v>0</v>
      </c>
      <c r="IN25" s="443">
        <f t="shared" si="6"/>
        <v>0</v>
      </c>
      <c r="IO25" s="443">
        <f t="shared" si="6"/>
        <v>0</v>
      </c>
      <c r="IP25" s="443">
        <f t="shared" si="6"/>
        <v>0</v>
      </c>
      <c r="IQ25" s="443">
        <f t="shared" si="6"/>
        <v>0</v>
      </c>
      <c r="IR25" s="443">
        <f t="shared" si="6"/>
        <v>0</v>
      </c>
      <c r="IS25" s="443">
        <f t="shared" si="6"/>
        <v>0</v>
      </c>
      <c r="IT25" s="443">
        <f t="shared" si="6"/>
        <v>0</v>
      </c>
      <c r="IU25" s="443">
        <f t="shared" si="6"/>
        <v>0</v>
      </c>
      <c r="IV25" s="443">
        <f t="shared" si="6"/>
        <v>0</v>
      </c>
    </row>
    <row r="26" spans="1:256" ht="6.75" customHeight="1" x14ac:dyDescent="0.25">
      <c r="A26" s="444"/>
      <c r="B26" s="444"/>
      <c r="C26" s="444"/>
      <c r="D26" s="444"/>
      <c r="E26" s="444"/>
      <c r="F26" s="444"/>
      <c r="G26" s="444"/>
      <c r="H26" s="444"/>
      <c r="I26" s="444"/>
      <c r="J26" s="444"/>
      <c r="K26" s="444"/>
    </row>
    <row r="27" spans="1:256" x14ac:dyDescent="0.2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</row>
    <row r="28" spans="1:256" x14ac:dyDescent="0.25">
      <c r="A28" s="1548" t="s">
        <v>1429</v>
      </c>
      <c r="B28" s="1548"/>
      <c r="C28" s="1548"/>
      <c r="D28" s="1548"/>
      <c r="E28" s="1548"/>
      <c r="F28" s="1548"/>
      <c r="G28" s="1548"/>
    </row>
    <row r="29" spans="1:256" ht="14.25" customHeight="1" x14ac:dyDescent="0.25">
      <c r="A29" s="1548" t="s">
        <v>1071</v>
      </c>
      <c r="B29" s="1548"/>
      <c r="C29" s="1548"/>
      <c r="D29" s="1548"/>
      <c r="E29" s="1548"/>
      <c r="F29" s="1548"/>
      <c r="G29" s="1548"/>
    </row>
    <row r="30" spans="1:256" x14ac:dyDescent="0.25"/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1">
    <mergeCell ref="A28:G28"/>
    <mergeCell ref="A29:G29"/>
    <mergeCell ref="A1:K1"/>
    <mergeCell ref="A2:K2"/>
    <mergeCell ref="A3:K3"/>
    <mergeCell ref="A4:K4"/>
    <mergeCell ref="A6:A7"/>
    <mergeCell ref="B6:E6"/>
    <mergeCell ref="F6:I6"/>
    <mergeCell ref="J6:J7"/>
    <mergeCell ref="K6:K7"/>
  </mergeCells>
  <pageMargins left="0.7" right="0.7" top="0.75" bottom="0.75" header="0.3" footer="0.3"/>
  <pageSetup orientation="portrait" r:id="rId1"/>
  <ignoredErrors>
    <ignoredError sqref="J8:J24 K8:K2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 tint="-0.14999847407452621"/>
  </sheetPr>
  <dimension ref="A1:N52"/>
  <sheetViews>
    <sheetView workbookViewId="0">
      <selection activeCell="J7" sqref="J7"/>
    </sheetView>
  </sheetViews>
  <sheetFormatPr baseColWidth="10" defaultRowHeight="15" x14ac:dyDescent="0.25"/>
  <cols>
    <col min="1" max="1" width="31.5703125" style="244" customWidth="1"/>
    <col min="2" max="2" width="34.85546875" style="244" customWidth="1"/>
    <col min="3" max="16384" width="11.42578125" style="244"/>
  </cols>
  <sheetData>
    <row r="1" spans="1:14" ht="15.75" x14ac:dyDescent="0.25">
      <c r="A1" s="1735" t="s">
        <v>582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M1" s="249">
        <v>1000</v>
      </c>
    </row>
    <row r="2" spans="1:14" ht="15.75" x14ac:dyDescent="0.25">
      <c r="A2" s="1736" t="s">
        <v>1996</v>
      </c>
      <c r="B2" s="1736"/>
      <c r="C2" s="1736"/>
      <c r="D2" s="1736"/>
      <c r="E2" s="1736"/>
      <c r="F2" s="1736"/>
      <c r="G2" s="1736"/>
      <c r="H2" s="1736"/>
      <c r="I2" s="1736"/>
      <c r="J2" s="1736"/>
      <c r="K2" s="1736"/>
    </row>
    <row r="3" spans="1:14" ht="15.75" x14ac:dyDescent="0.25">
      <c r="A3" s="1735" t="s">
        <v>437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</row>
    <row r="4" spans="1:14" ht="2.25" customHeight="1" x14ac:dyDescent="0.2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4" ht="24" x14ac:dyDescent="0.25">
      <c r="A5" s="273" t="s">
        <v>547</v>
      </c>
      <c r="B5" s="273" t="s">
        <v>548</v>
      </c>
      <c r="C5" s="541">
        <v>43008</v>
      </c>
      <c r="D5" s="541">
        <v>43100</v>
      </c>
      <c r="E5" s="649">
        <v>43190</v>
      </c>
      <c r="F5" s="649">
        <v>43281</v>
      </c>
      <c r="G5" s="649">
        <v>43311</v>
      </c>
      <c r="H5" s="649">
        <v>43343</v>
      </c>
      <c r="I5" s="649">
        <v>43373</v>
      </c>
      <c r="J5" s="274" t="s">
        <v>1311</v>
      </c>
      <c r="K5" s="275" t="s">
        <v>440</v>
      </c>
    </row>
    <row r="6" spans="1:14" x14ac:dyDescent="0.25">
      <c r="A6" s="1734" t="s">
        <v>107</v>
      </c>
      <c r="B6" s="256" t="s">
        <v>569</v>
      </c>
      <c r="C6" s="542">
        <v>28769572.48</v>
      </c>
      <c r="D6" s="542">
        <v>25543434.649999999</v>
      </c>
      <c r="E6" s="648">
        <v>24059991.66</v>
      </c>
      <c r="F6" s="648">
        <v>28063451.149999999</v>
      </c>
      <c r="G6" s="648">
        <v>26388407.43</v>
      </c>
      <c r="H6" s="648">
        <v>25717346.579999998</v>
      </c>
      <c r="I6" s="648">
        <v>25658960.52</v>
      </c>
      <c r="J6" s="384">
        <f>(I6-F6)/F6</f>
        <v>-8.5680503696709417E-2</v>
      </c>
      <c r="K6" s="384">
        <f>(I6-C6)/C6</f>
        <v>-0.10812159138487139</v>
      </c>
    </row>
    <row r="7" spans="1:14" x14ac:dyDescent="0.25">
      <c r="A7" s="1734" t="s">
        <v>107</v>
      </c>
      <c r="B7" s="256" t="s">
        <v>555</v>
      </c>
      <c r="C7" s="542">
        <v>41573206.229999997</v>
      </c>
      <c r="D7" s="542">
        <v>39915657.100000001</v>
      </c>
      <c r="E7" s="648">
        <v>42584585.439999998</v>
      </c>
      <c r="F7" s="648">
        <v>39058114.68</v>
      </c>
      <c r="G7" s="648">
        <v>38939065.729999997</v>
      </c>
      <c r="H7" s="648">
        <v>39351047.509999998</v>
      </c>
      <c r="I7" s="648">
        <v>41802338.25</v>
      </c>
      <c r="J7" s="384">
        <f t="shared" ref="J7:J45" si="0">(I7-F7)/F7</f>
        <v>7.0260011075373302E-2</v>
      </c>
      <c r="K7" s="384">
        <f>(I7-C7)/C7</f>
        <v>5.5115311225300053E-3</v>
      </c>
      <c r="M7" s="517"/>
      <c r="N7" s="517"/>
    </row>
    <row r="8" spans="1:14" x14ac:dyDescent="0.25">
      <c r="A8" s="1734" t="s">
        <v>107</v>
      </c>
      <c r="B8" s="256" t="s">
        <v>1699</v>
      </c>
      <c r="C8" s="542">
        <v>43430515.880000003</v>
      </c>
      <c r="D8" s="542">
        <v>42796729.210000001</v>
      </c>
      <c r="E8" s="648">
        <v>45011728.450000003</v>
      </c>
      <c r="F8" s="648">
        <v>39624529.399999999</v>
      </c>
      <c r="G8" s="648">
        <v>40592415.140000001</v>
      </c>
      <c r="H8" s="648">
        <v>39562811.189999998</v>
      </c>
      <c r="I8" s="648">
        <v>40403166.689999998</v>
      </c>
      <c r="J8" s="384">
        <f t="shared" si="0"/>
        <v>1.9650385803698635E-2</v>
      </c>
      <c r="K8" s="384">
        <f>(I8-C8)/C8</f>
        <v>-6.9705577487605128E-2</v>
      </c>
      <c r="M8" s="517"/>
      <c r="N8" s="517"/>
    </row>
    <row r="9" spans="1:14" x14ac:dyDescent="0.25">
      <c r="A9" s="1734" t="s">
        <v>107</v>
      </c>
      <c r="B9" s="256" t="s">
        <v>570</v>
      </c>
      <c r="C9" s="542">
        <v>46698619.909999996</v>
      </c>
      <c r="D9" s="542">
        <v>43656219.060000002</v>
      </c>
      <c r="E9" s="648">
        <v>41090414.229999997</v>
      </c>
      <c r="F9" s="648">
        <v>43175923.859999999</v>
      </c>
      <c r="G9" s="648">
        <v>46275955.280000001</v>
      </c>
      <c r="H9" s="648">
        <v>46687616.520000003</v>
      </c>
      <c r="I9" s="648">
        <v>46810834.399999999</v>
      </c>
      <c r="J9" s="384">
        <f>(I9-F9)/F9</f>
        <v>8.4188367382395116E-2</v>
      </c>
      <c r="K9" s="384">
        <f t="shared" ref="K9:K44" si="1">(I9-C9)/C9</f>
        <v>2.4029508841217936E-3</v>
      </c>
      <c r="M9" s="517"/>
      <c r="N9" s="517"/>
    </row>
    <row r="10" spans="1:14" x14ac:dyDescent="0.25">
      <c r="A10" s="1734" t="s">
        <v>1312</v>
      </c>
      <c r="B10" s="256" t="s">
        <v>563</v>
      </c>
      <c r="C10" s="542">
        <v>43876216.740000002</v>
      </c>
      <c r="D10" s="542">
        <v>40887162.259999998</v>
      </c>
      <c r="E10" s="648">
        <v>40317918.020000003</v>
      </c>
      <c r="F10" s="648">
        <v>40550314.68</v>
      </c>
      <c r="G10" s="20">
        <v>35929186.799999997</v>
      </c>
      <c r="H10" s="648">
        <v>35252828.969999999</v>
      </c>
      <c r="I10" s="648">
        <v>35498626.619999997</v>
      </c>
      <c r="J10" s="384">
        <f>(I10-F10)/F10</f>
        <v>-0.12457827022712521</v>
      </c>
      <c r="K10" s="384">
        <f>(I10-C10)/C10</f>
        <v>-0.19093692990085281</v>
      </c>
      <c r="M10" s="517"/>
      <c r="N10" s="517"/>
    </row>
    <row r="11" spans="1:14" x14ac:dyDescent="0.25">
      <c r="A11" s="1734" t="s">
        <v>1312</v>
      </c>
      <c r="B11" s="256" t="s">
        <v>575</v>
      </c>
      <c r="C11" s="542">
        <v>21273742.620000001</v>
      </c>
      <c r="D11" s="542">
        <v>23093641.140000001</v>
      </c>
      <c r="E11" s="648">
        <v>20531977.440000001</v>
      </c>
      <c r="F11" s="648">
        <v>22788866.18</v>
      </c>
      <c r="G11" s="648">
        <v>22910160.219999999</v>
      </c>
      <c r="H11" s="648">
        <v>23425620.210000001</v>
      </c>
      <c r="I11" s="648">
        <v>19007592.190000001</v>
      </c>
      <c r="J11" s="384">
        <f>(I11-F11)/F11</f>
        <v>-0.16592637650917999</v>
      </c>
      <c r="K11" s="384">
        <f t="shared" si="1"/>
        <v>-0.1065233546573762</v>
      </c>
      <c r="M11" s="517"/>
      <c r="N11" s="517"/>
    </row>
    <row r="12" spans="1:14" x14ac:dyDescent="0.25">
      <c r="A12" s="1734" t="s">
        <v>1312</v>
      </c>
      <c r="B12" s="256" t="s">
        <v>1987</v>
      </c>
      <c r="C12" s="542">
        <v>1975559.53</v>
      </c>
      <c r="D12" s="542">
        <v>2194280.91</v>
      </c>
      <c r="E12" s="648">
        <v>2470902.5299999998</v>
      </c>
      <c r="F12" s="648">
        <v>2762111.85</v>
      </c>
      <c r="G12" s="648">
        <v>3433594.03</v>
      </c>
      <c r="H12" s="648">
        <v>4341595.8499999996</v>
      </c>
      <c r="I12" s="648">
        <v>4807326.3499999996</v>
      </c>
      <c r="J12" s="384">
        <f t="shared" si="0"/>
        <v>0.74045317896883844</v>
      </c>
      <c r="K12" s="384">
        <f>(I12-C12)/C12</f>
        <v>1.4333998935481329</v>
      </c>
      <c r="M12" s="517"/>
      <c r="N12" s="517"/>
    </row>
    <row r="13" spans="1:14" x14ac:dyDescent="0.25">
      <c r="A13" s="1734" t="s">
        <v>1312</v>
      </c>
      <c r="B13" s="256" t="s">
        <v>576</v>
      </c>
      <c r="C13" s="542">
        <v>65549649.700000003</v>
      </c>
      <c r="D13" s="542">
        <v>58498307.020000003</v>
      </c>
      <c r="E13" s="648">
        <v>46842419.119999997</v>
      </c>
      <c r="F13" s="648">
        <v>42323087.140000001</v>
      </c>
      <c r="G13" s="648">
        <v>42733738.359999999</v>
      </c>
      <c r="H13" s="648">
        <v>46866104.789999999</v>
      </c>
      <c r="I13" s="648">
        <v>50220273.850000001</v>
      </c>
      <c r="J13" s="384">
        <f>(I13-F13)/F13</f>
        <v>0.18659287976505584</v>
      </c>
      <c r="K13" s="384">
        <f t="shared" si="1"/>
        <v>-0.23385900489411771</v>
      </c>
      <c r="M13" s="517"/>
      <c r="N13" s="517"/>
    </row>
    <row r="14" spans="1:14" x14ac:dyDescent="0.25">
      <c r="A14" s="1734" t="s">
        <v>1312</v>
      </c>
      <c r="B14" s="256" t="s">
        <v>577</v>
      </c>
      <c r="C14" s="542">
        <v>49771819.969999999</v>
      </c>
      <c r="D14" s="542">
        <v>49815353.259999998</v>
      </c>
      <c r="E14" s="648">
        <v>45439104.609999999</v>
      </c>
      <c r="F14" s="648">
        <v>48187401.810000002</v>
      </c>
      <c r="G14" s="648">
        <v>47320968.259999998</v>
      </c>
      <c r="H14" s="648">
        <v>44782493.560000002</v>
      </c>
      <c r="I14" s="648">
        <v>46588123.329999998</v>
      </c>
      <c r="J14" s="384">
        <f>(I14-F14)/F14</f>
        <v>-3.3188726097038018E-2</v>
      </c>
      <c r="K14" s="384">
        <f>(I14-C14)/C14</f>
        <v>-6.3965847379480523E-2</v>
      </c>
      <c r="M14" s="517"/>
      <c r="N14" s="517"/>
    </row>
    <row r="15" spans="1:14" x14ac:dyDescent="0.25">
      <c r="A15" s="1734" t="s">
        <v>1312</v>
      </c>
      <c r="B15" s="256" t="s">
        <v>564</v>
      </c>
      <c r="C15" s="542">
        <v>115827846.7</v>
      </c>
      <c r="D15" s="542">
        <v>115769003.54000001</v>
      </c>
      <c r="E15" s="648">
        <v>113845984.84999999</v>
      </c>
      <c r="F15" s="648">
        <v>111668339.67</v>
      </c>
      <c r="G15" s="648">
        <v>112965181.52</v>
      </c>
      <c r="H15" s="648">
        <v>113927448</v>
      </c>
      <c r="I15" s="648">
        <v>114492733.73</v>
      </c>
      <c r="J15" s="384">
        <f t="shared" si="0"/>
        <v>2.5292702196044053E-2</v>
      </c>
      <c r="K15" s="384">
        <f t="shared" si="1"/>
        <v>-1.1526701117547399E-2</v>
      </c>
      <c r="M15" s="517"/>
      <c r="N15" s="517"/>
    </row>
    <row r="16" spans="1:14" x14ac:dyDescent="0.25">
      <c r="A16" s="1734" t="s">
        <v>109</v>
      </c>
      <c r="B16" s="256" t="s">
        <v>571</v>
      </c>
      <c r="C16" s="542">
        <v>66575294.799999997</v>
      </c>
      <c r="D16" s="542">
        <v>67033462.789999999</v>
      </c>
      <c r="E16" s="648">
        <v>49733957.770000003</v>
      </c>
      <c r="F16" s="648">
        <v>49720649.32</v>
      </c>
      <c r="G16" s="648">
        <v>52538234.799999997</v>
      </c>
      <c r="H16" s="648">
        <v>52411696.369999997</v>
      </c>
      <c r="I16" s="648">
        <v>47305880.189999998</v>
      </c>
      <c r="J16" s="384">
        <f t="shared" si="0"/>
        <v>-4.8566725556189953E-2</v>
      </c>
      <c r="K16" s="384">
        <f t="shared" si="1"/>
        <v>-0.28943791639057076</v>
      </c>
      <c r="M16" s="517"/>
      <c r="N16" s="517"/>
    </row>
    <row r="17" spans="1:14" x14ac:dyDescent="0.25">
      <c r="A17" s="1734"/>
      <c r="B17" s="1343" t="s">
        <v>1993</v>
      </c>
      <c r="C17" s="542"/>
      <c r="D17" s="542"/>
      <c r="E17" s="648">
        <v>22127688.73</v>
      </c>
      <c r="F17" s="648">
        <v>22835434.620000001</v>
      </c>
      <c r="G17" s="648">
        <v>26338518.329999998</v>
      </c>
      <c r="H17" s="648">
        <v>26632503.469999999</v>
      </c>
      <c r="I17" s="648">
        <v>33304868.829999998</v>
      </c>
      <c r="J17" s="384">
        <f t="shared" si="0"/>
        <v>0.45847317488017214</v>
      </c>
      <c r="K17" s="384" t="s">
        <v>1313</v>
      </c>
      <c r="M17" s="517"/>
      <c r="N17" s="517"/>
    </row>
    <row r="18" spans="1:14" x14ac:dyDescent="0.25">
      <c r="A18" s="1734"/>
      <c r="B18" s="1343" t="s">
        <v>1994</v>
      </c>
      <c r="C18" s="542"/>
      <c r="D18" s="542"/>
      <c r="E18" s="648">
        <v>4919810.0599999996</v>
      </c>
      <c r="F18" s="648">
        <v>7516671.3300000001</v>
      </c>
      <c r="G18" s="648">
        <v>7849143.7199999997</v>
      </c>
      <c r="H18" s="648">
        <v>8328161.5199999996</v>
      </c>
      <c r="I18" s="648">
        <v>9486083.1500000004</v>
      </c>
      <c r="J18" s="384">
        <f t="shared" si="0"/>
        <v>0.26200584454715015</v>
      </c>
      <c r="K18" s="384" t="s">
        <v>1313</v>
      </c>
      <c r="M18" s="517"/>
      <c r="N18" s="517"/>
    </row>
    <row r="19" spans="1:14" x14ac:dyDescent="0.25">
      <c r="A19" s="1734" t="s">
        <v>109</v>
      </c>
      <c r="B19" s="256" t="s">
        <v>572</v>
      </c>
      <c r="C19" s="542">
        <v>37396265.630000003</v>
      </c>
      <c r="D19" s="542">
        <v>39389633.460000001</v>
      </c>
      <c r="E19" s="648">
        <v>33643512.509999998</v>
      </c>
      <c r="F19" s="648">
        <v>30044115.530000001</v>
      </c>
      <c r="G19" s="648">
        <v>37172573.93</v>
      </c>
      <c r="H19" s="648">
        <v>40472370.719999999</v>
      </c>
      <c r="I19" s="648">
        <v>37646365.200000003</v>
      </c>
      <c r="J19" s="384">
        <f t="shared" si="0"/>
        <v>0.2530362280896209</v>
      </c>
      <c r="K19" s="384">
        <f t="shared" si="1"/>
        <v>6.6878220535305432E-3</v>
      </c>
      <c r="M19" s="517"/>
      <c r="N19" s="517"/>
    </row>
    <row r="20" spans="1:14" x14ac:dyDescent="0.25">
      <c r="A20" s="1734" t="s">
        <v>109</v>
      </c>
      <c r="B20" s="256" t="s">
        <v>556</v>
      </c>
      <c r="C20" s="542">
        <v>20919356.129999999</v>
      </c>
      <c r="D20" s="542">
        <v>21958244.98</v>
      </c>
      <c r="E20" s="648">
        <v>23457855.300000001</v>
      </c>
      <c r="F20" s="648">
        <v>22691561.18</v>
      </c>
      <c r="G20" s="648">
        <v>22000958.43</v>
      </c>
      <c r="H20" s="648">
        <v>21517154.870000001</v>
      </c>
      <c r="I20" s="648">
        <v>21792516.120000001</v>
      </c>
      <c r="J20" s="384">
        <f t="shared" si="0"/>
        <v>-3.9620238240478729E-2</v>
      </c>
      <c r="K20" s="384">
        <f t="shared" si="1"/>
        <v>4.1739333876907529E-2</v>
      </c>
      <c r="M20" s="517"/>
      <c r="N20" s="517"/>
    </row>
    <row r="21" spans="1:14" x14ac:dyDescent="0.25">
      <c r="A21" s="1734" t="s">
        <v>109</v>
      </c>
      <c r="B21" s="256" t="s">
        <v>557</v>
      </c>
      <c r="C21" s="542">
        <v>44192465.130000003</v>
      </c>
      <c r="D21" s="542">
        <v>43737809.909999996</v>
      </c>
      <c r="E21" s="648">
        <v>41813484.170000002</v>
      </c>
      <c r="F21" s="648">
        <v>40207376.170000002</v>
      </c>
      <c r="G21" s="648">
        <v>39817943.509999998</v>
      </c>
      <c r="H21" s="648">
        <v>39678726.950000003</v>
      </c>
      <c r="I21" s="648">
        <v>40218073.789999999</v>
      </c>
      <c r="J21" s="384">
        <f t="shared" si="0"/>
        <v>2.6606113153882324E-4</v>
      </c>
      <c r="K21" s="384">
        <f t="shared" si="1"/>
        <v>-8.9933687299602411E-2</v>
      </c>
      <c r="M21" s="517"/>
      <c r="N21" s="517"/>
    </row>
    <row r="22" spans="1:14" x14ac:dyDescent="0.25">
      <c r="A22" s="1734" t="s">
        <v>110</v>
      </c>
      <c r="B22" s="256" t="s">
        <v>1298</v>
      </c>
      <c r="C22" s="542">
        <v>6256266.6799999997</v>
      </c>
      <c r="D22" s="542">
        <v>5322098.3499999996</v>
      </c>
      <c r="E22" s="648">
        <v>1251986.55</v>
      </c>
      <c r="F22" s="648">
        <v>1773898.68</v>
      </c>
      <c r="G22" s="648">
        <v>1500167.12</v>
      </c>
      <c r="H22" s="648">
        <v>1220769.49</v>
      </c>
      <c r="I22" s="648">
        <v>1172833.6000000001</v>
      </c>
      <c r="J22" s="384">
        <f t="shared" si="0"/>
        <v>-0.33883845045761007</v>
      </c>
      <c r="K22" s="384">
        <f t="shared" si="1"/>
        <v>-0.81253458971796899</v>
      </c>
      <c r="M22" s="517"/>
      <c r="N22" s="517"/>
    </row>
    <row r="23" spans="1:14" x14ac:dyDescent="0.25">
      <c r="A23" s="1734" t="s">
        <v>110</v>
      </c>
      <c r="B23" s="256" t="s">
        <v>1299</v>
      </c>
      <c r="C23" s="542">
        <v>18344724.170000002</v>
      </c>
      <c r="D23" s="542">
        <v>25699617.399999999</v>
      </c>
      <c r="E23" s="648">
        <v>26497108.899999999</v>
      </c>
      <c r="F23" s="648">
        <v>32600036.34</v>
      </c>
      <c r="G23" s="648">
        <v>33848933.259999998</v>
      </c>
      <c r="H23" s="648">
        <v>31736282.43</v>
      </c>
      <c r="I23" s="648">
        <v>31633551.329999998</v>
      </c>
      <c r="J23" s="384">
        <f t="shared" si="0"/>
        <v>-2.9646746399915259E-2</v>
      </c>
      <c r="K23" s="384">
        <f t="shared" si="1"/>
        <v>0.72439503787862047</v>
      </c>
      <c r="M23" s="517"/>
      <c r="N23" s="517"/>
    </row>
    <row r="24" spans="1:14" x14ac:dyDescent="0.25">
      <c r="A24" s="1734" t="s">
        <v>110</v>
      </c>
      <c r="B24" s="256" t="s">
        <v>1990</v>
      </c>
      <c r="C24" s="542">
        <v>40948104.469999999</v>
      </c>
      <c r="D24" s="542">
        <v>40186632.229999997</v>
      </c>
      <c r="E24" s="648">
        <v>40003599.530000001</v>
      </c>
      <c r="F24" s="648">
        <v>39373016.759999998</v>
      </c>
      <c r="G24" s="648">
        <v>38714104.670000002</v>
      </c>
      <c r="H24" s="648">
        <v>38847167.090000004</v>
      </c>
      <c r="I24" s="648">
        <v>38367793.490000002</v>
      </c>
      <c r="J24" s="384">
        <f t="shared" si="0"/>
        <v>-2.5530765806627918E-2</v>
      </c>
      <c r="K24" s="384">
        <f t="shared" si="1"/>
        <v>-6.301417399895573E-2</v>
      </c>
      <c r="M24" s="517"/>
      <c r="N24" s="517"/>
    </row>
    <row r="25" spans="1:14" x14ac:dyDescent="0.25">
      <c r="A25" s="1734" t="s">
        <v>110</v>
      </c>
      <c r="B25" s="1270" t="s">
        <v>1988</v>
      </c>
      <c r="C25" s="542">
        <v>47011824.600000001</v>
      </c>
      <c r="D25" s="542">
        <v>42632738.479999997</v>
      </c>
      <c r="E25" s="648">
        <v>38958836.810000002</v>
      </c>
      <c r="F25" s="648">
        <v>35796826.810000002</v>
      </c>
      <c r="G25" s="648">
        <v>35222108.460000001</v>
      </c>
      <c r="H25" s="648">
        <v>34588524.159999996</v>
      </c>
      <c r="I25" s="648">
        <v>34776049.280000001</v>
      </c>
      <c r="J25" s="384">
        <f t="shared" si="0"/>
        <v>-2.8515866376034271E-2</v>
      </c>
      <c r="K25" s="384">
        <f t="shared" si="1"/>
        <v>-0.2602701644556038</v>
      </c>
      <c r="M25" s="517"/>
      <c r="N25" s="517"/>
    </row>
    <row r="26" spans="1:14" x14ac:dyDescent="0.25">
      <c r="A26" s="1734" t="s">
        <v>110</v>
      </c>
      <c r="B26" s="256" t="s">
        <v>1989</v>
      </c>
      <c r="C26" s="542">
        <v>21164981.949999999</v>
      </c>
      <c r="D26" s="542">
        <v>20522517.059999999</v>
      </c>
      <c r="E26" s="648">
        <v>21123514.710000001</v>
      </c>
      <c r="F26" s="648">
        <v>21190725.32</v>
      </c>
      <c r="G26" s="648">
        <v>21348360.140000001</v>
      </c>
      <c r="H26" s="648">
        <v>21822125.66</v>
      </c>
      <c r="I26" s="648">
        <v>22378758.379999999</v>
      </c>
      <c r="J26" s="384">
        <f t="shared" si="0"/>
        <v>5.6063822359054515E-2</v>
      </c>
      <c r="K26" s="384">
        <f t="shared" si="1"/>
        <v>5.7348332867347411E-2</v>
      </c>
      <c r="M26" s="517"/>
      <c r="N26" s="517"/>
    </row>
    <row r="27" spans="1:14" x14ac:dyDescent="0.25">
      <c r="A27" s="1734" t="s">
        <v>110</v>
      </c>
      <c r="B27" s="256" t="s">
        <v>573</v>
      </c>
      <c r="C27" s="542">
        <v>21869245.75</v>
      </c>
      <c r="D27" s="542">
        <v>22165126.760000002</v>
      </c>
      <c r="E27" s="648">
        <v>21291949.16</v>
      </c>
      <c r="F27" s="648">
        <v>24549150.82</v>
      </c>
      <c r="G27" s="648">
        <v>23913789.609999999</v>
      </c>
      <c r="H27" s="648">
        <v>23780556.57</v>
      </c>
      <c r="I27" s="648">
        <v>25972451.98</v>
      </c>
      <c r="J27" s="384">
        <f t="shared" si="0"/>
        <v>5.7977612766973913E-2</v>
      </c>
      <c r="K27" s="384">
        <f t="shared" si="1"/>
        <v>0.18762449683478455</v>
      </c>
      <c r="M27" s="517"/>
      <c r="N27" s="517"/>
    </row>
    <row r="28" spans="1:14" x14ac:dyDescent="0.25">
      <c r="A28" s="1734" t="s">
        <v>110</v>
      </c>
      <c r="B28" s="256" t="s">
        <v>558</v>
      </c>
      <c r="C28" s="542">
        <v>5487909.1500000004</v>
      </c>
      <c r="D28" s="542">
        <v>5994676.5499999998</v>
      </c>
      <c r="E28" s="648">
        <v>6597833.6100000003</v>
      </c>
      <c r="F28" s="648">
        <v>6716332.4500000002</v>
      </c>
      <c r="G28" s="648">
        <v>6584151.21</v>
      </c>
      <c r="H28" s="648">
        <v>6516956.0199999996</v>
      </c>
      <c r="I28" s="648">
        <v>5992934.8399999999</v>
      </c>
      <c r="J28" s="384">
        <f>(I28-F28)/F28</f>
        <v>-0.10770723685662706</v>
      </c>
      <c r="K28" s="384">
        <f t="shared" si="1"/>
        <v>9.2025154971816445E-2</v>
      </c>
      <c r="M28" s="517"/>
      <c r="N28" s="517"/>
    </row>
    <row r="29" spans="1:14" x14ac:dyDescent="0.25">
      <c r="A29" s="1734" t="s">
        <v>110</v>
      </c>
      <c r="B29" s="256" t="s">
        <v>370</v>
      </c>
      <c r="C29" s="542">
        <v>10667865.84</v>
      </c>
      <c r="D29" s="542">
        <v>10914172.4</v>
      </c>
      <c r="E29" s="648">
        <v>11168026.859999999</v>
      </c>
      <c r="F29" s="648">
        <v>9649656.9900000002</v>
      </c>
      <c r="G29" s="648">
        <v>9631858.5099999998</v>
      </c>
      <c r="H29" s="648">
        <v>9538903.7899999991</v>
      </c>
      <c r="I29" s="648">
        <v>9417061.4800000004</v>
      </c>
      <c r="J29" s="384">
        <f t="shared" si="0"/>
        <v>-2.4104018437239784E-2</v>
      </c>
      <c r="K29" s="384">
        <f t="shared" si="1"/>
        <v>-0.11724972724253901</v>
      </c>
      <c r="M29" s="517"/>
      <c r="N29" s="517"/>
    </row>
    <row r="30" spans="1:14" x14ac:dyDescent="0.25">
      <c r="A30" s="1734" t="s">
        <v>110</v>
      </c>
      <c r="B30" s="256" t="s">
        <v>559</v>
      </c>
      <c r="C30" s="542">
        <v>10782953.6</v>
      </c>
      <c r="D30" s="542">
        <v>10507891.390000001</v>
      </c>
      <c r="E30" s="648">
        <v>11292931.08</v>
      </c>
      <c r="F30" s="648">
        <v>10106883.51</v>
      </c>
      <c r="G30" s="648">
        <v>10024287.07</v>
      </c>
      <c r="H30" s="648">
        <v>9735460.2599999998</v>
      </c>
      <c r="I30" s="648">
        <v>9348452.7300000004</v>
      </c>
      <c r="J30" s="384">
        <f t="shared" si="0"/>
        <v>-7.504101331034331E-2</v>
      </c>
      <c r="K30" s="384">
        <f t="shared" si="1"/>
        <v>-0.13303413176144979</v>
      </c>
      <c r="M30" s="517"/>
      <c r="N30" s="517"/>
    </row>
    <row r="31" spans="1:14" x14ac:dyDescent="0.25">
      <c r="A31" s="1734" t="s">
        <v>110</v>
      </c>
      <c r="B31" s="256" t="s">
        <v>581</v>
      </c>
      <c r="C31" s="542">
        <v>32763507.710000001</v>
      </c>
      <c r="D31" s="542">
        <v>31415752.02</v>
      </c>
      <c r="E31" s="648">
        <v>29622703.600000001</v>
      </c>
      <c r="F31" s="648">
        <v>29151265.57</v>
      </c>
      <c r="G31" s="648">
        <v>31748015.73</v>
      </c>
      <c r="H31" s="648">
        <v>26033994.719999999</v>
      </c>
      <c r="I31" s="648">
        <v>26362274.530000001</v>
      </c>
      <c r="J31" s="384">
        <f t="shared" si="0"/>
        <v>-9.5673068920554549E-2</v>
      </c>
      <c r="K31" s="384">
        <f t="shared" si="1"/>
        <v>-0.19537691863335593</v>
      </c>
      <c r="M31" s="517"/>
      <c r="N31" s="517"/>
    </row>
    <row r="32" spans="1:14" x14ac:dyDescent="0.25">
      <c r="A32" s="1734" t="s">
        <v>1300</v>
      </c>
      <c r="B32" s="256" t="s">
        <v>578</v>
      </c>
      <c r="C32" s="542">
        <v>315479.33</v>
      </c>
      <c r="D32" s="542">
        <v>315698.46000000002</v>
      </c>
      <c r="E32" s="648">
        <v>316006.42</v>
      </c>
      <c r="F32" s="648">
        <v>316347.69</v>
      </c>
      <c r="G32" s="648">
        <v>316754.12</v>
      </c>
      <c r="H32" s="648">
        <v>317126.11</v>
      </c>
      <c r="I32" s="648">
        <v>317640.24</v>
      </c>
      <c r="J32" s="384">
        <f t="shared" si="0"/>
        <v>4.0858524998238117E-3</v>
      </c>
      <c r="K32" s="384">
        <f t="shared" si="1"/>
        <v>6.8496088158928646E-3</v>
      </c>
      <c r="M32" s="517"/>
      <c r="N32" s="517"/>
    </row>
    <row r="33" spans="1:14" x14ac:dyDescent="0.25">
      <c r="A33" s="1734" t="s">
        <v>1300</v>
      </c>
      <c r="B33" s="256" t="s">
        <v>565</v>
      </c>
      <c r="C33" s="542">
        <v>477400.99</v>
      </c>
      <c r="D33" s="542">
        <v>479174.14</v>
      </c>
      <c r="E33" s="648">
        <v>480909.24</v>
      </c>
      <c r="F33" s="648">
        <v>482644.03</v>
      </c>
      <c r="G33" s="648">
        <v>483236.72</v>
      </c>
      <c r="H33" s="648">
        <v>483831.11</v>
      </c>
      <c r="I33" s="648">
        <v>484099.74</v>
      </c>
      <c r="J33" s="384">
        <f t="shared" si="0"/>
        <v>3.0161152102098159E-3</v>
      </c>
      <c r="K33" s="384">
        <f t="shared" si="1"/>
        <v>1.4031705296631246E-2</v>
      </c>
      <c r="M33" s="517"/>
      <c r="N33" s="517"/>
    </row>
    <row r="34" spans="1:14" x14ac:dyDescent="0.25">
      <c r="A34" s="1737" t="s">
        <v>1301</v>
      </c>
      <c r="B34" s="256" t="s">
        <v>561</v>
      </c>
      <c r="C34" s="648">
        <v>54831669.93</v>
      </c>
      <c r="D34" s="648">
        <v>52868647.170000002</v>
      </c>
      <c r="E34" s="648">
        <v>48422455.289999999</v>
      </c>
      <c r="F34" s="648">
        <v>47742142.670000002</v>
      </c>
      <c r="G34" s="648">
        <v>45390923.729999997</v>
      </c>
      <c r="H34" s="648">
        <v>49659488.07</v>
      </c>
      <c r="I34" s="648">
        <v>47026146.549999997</v>
      </c>
      <c r="J34" s="384">
        <f t="shared" si="0"/>
        <v>-1.499715094374931E-2</v>
      </c>
      <c r="K34" s="384">
        <f t="shared" si="1"/>
        <v>-0.14235428886198073</v>
      </c>
      <c r="M34" s="517"/>
      <c r="N34" s="517"/>
    </row>
    <row r="35" spans="1:14" ht="15" customHeight="1" x14ac:dyDescent="0.25">
      <c r="A35" s="1737"/>
      <c r="B35" s="253" t="s">
        <v>1787</v>
      </c>
      <c r="C35" s="648"/>
      <c r="D35" s="648"/>
      <c r="E35" s="648"/>
      <c r="F35" s="648">
        <v>5926349.1500000004</v>
      </c>
      <c r="G35" s="648">
        <v>8933569.0700000003</v>
      </c>
      <c r="H35" s="648">
        <v>12051069.9</v>
      </c>
      <c r="I35" s="648">
        <v>12910064.43</v>
      </c>
      <c r="J35" s="384" t="s">
        <v>1313</v>
      </c>
      <c r="K35" s="384" t="s">
        <v>1313</v>
      </c>
      <c r="M35" s="517"/>
      <c r="N35" s="517"/>
    </row>
    <row r="36" spans="1:14" ht="15" customHeight="1" x14ac:dyDescent="0.25">
      <c r="A36" s="1737"/>
      <c r="B36" s="256" t="s">
        <v>1995</v>
      </c>
      <c r="C36" s="648">
        <v>101967791.18000001</v>
      </c>
      <c r="D36" s="648">
        <v>100264935.68000001</v>
      </c>
      <c r="E36" s="648">
        <v>95016565.849999994</v>
      </c>
      <c r="F36" s="648">
        <v>93467205.030000001</v>
      </c>
      <c r="G36" s="648">
        <v>91271630.790000007</v>
      </c>
      <c r="H36" s="648">
        <v>86962805.849999994</v>
      </c>
      <c r="I36" s="648">
        <v>87725957.219999999</v>
      </c>
      <c r="J36" s="384">
        <f t="shared" si="0"/>
        <v>-6.1425264702814689E-2</v>
      </c>
      <c r="K36" s="384">
        <f t="shared" si="1"/>
        <v>-0.13966992709354095</v>
      </c>
      <c r="M36" s="517"/>
      <c r="N36" s="517"/>
    </row>
    <row r="37" spans="1:14" ht="15" customHeight="1" x14ac:dyDescent="0.25">
      <c r="A37" s="1737"/>
      <c r="B37" s="256" t="s">
        <v>560</v>
      </c>
      <c r="C37" s="648">
        <v>38225763.219999999</v>
      </c>
      <c r="D37" s="648">
        <v>39689015.770000003</v>
      </c>
      <c r="E37" s="648">
        <v>39592348</v>
      </c>
      <c r="F37" s="648">
        <v>39039920.899999999</v>
      </c>
      <c r="G37" s="648">
        <v>39704703.659999996</v>
      </c>
      <c r="H37" s="648">
        <v>39633608.259999998</v>
      </c>
      <c r="I37" s="648">
        <v>39547618.060000002</v>
      </c>
      <c r="J37" s="384">
        <f t="shared" si="0"/>
        <v>1.3004564258735573E-2</v>
      </c>
      <c r="K37" s="384">
        <f t="shared" si="1"/>
        <v>3.4580207918736845E-2</v>
      </c>
      <c r="M37" s="517"/>
      <c r="N37" s="517"/>
    </row>
    <row r="38" spans="1:14" ht="15" customHeight="1" x14ac:dyDescent="0.25">
      <c r="A38" s="1737"/>
      <c r="B38" s="20" t="s">
        <v>1682</v>
      </c>
      <c r="C38" s="648"/>
      <c r="D38" s="648"/>
      <c r="E38" s="648">
        <v>1462246.22</v>
      </c>
      <c r="F38" s="648">
        <v>1500134.05</v>
      </c>
      <c r="G38" s="648">
        <v>1502891.96</v>
      </c>
      <c r="H38" s="648">
        <v>1515384.13</v>
      </c>
      <c r="I38" s="648">
        <v>1517018.59</v>
      </c>
      <c r="J38" s="384">
        <f>(I38-F38)/F38</f>
        <v>1.1255354146517797E-2</v>
      </c>
      <c r="K38" s="384" t="s">
        <v>1313</v>
      </c>
      <c r="M38" s="517"/>
      <c r="N38" s="517"/>
    </row>
    <row r="39" spans="1:14" ht="15" customHeight="1" x14ac:dyDescent="0.25">
      <c r="A39" s="1737"/>
      <c r="B39" s="256" t="s">
        <v>562</v>
      </c>
      <c r="C39" s="648">
        <v>87884691.060000002</v>
      </c>
      <c r="D39" s="648">
        <v>86236844.599999994</v>
      </c>
      <c r="E39" s="648">
        <v>84015592.359999999</v>
      </c>
      <c r="F39" s="648">
        <v>85089464.420000002</v>
      </c>
      <c r="G39" s="648">
        <v>83755993.900000006</v>
      </c>
      <c r="H39" s="648">
        <v>78429806.659999996</v>
      </c>
      <c r="I39" s="648">
        <v>70755706.670000002</v>
      </c>
      <c r="J39" s="384">
        <f t="shared" si="0"/>
        <v>-0.16845514127634933</v>
      </c>
      <c r="K39" s="384">
        <f t="shared" si="1"/>
        <v>-0.1949029368300996</v>
      </c>
      <c r="M39" s="517"/>
      <c r="N39" s="517"/>
    </row>
    <row r="40" spans="1:14" ht="15" customHeight="1" x14ac:dyDescent="0.25">
      <c r="A40" s="1737"/>
      <c r="B40" s="256" t="s">
        <v>574</v>
      </c>
      <c r="C40" s="648">
        <v>33951049.350000001</v>
      </c>
      <c r="D40" s="648">
        <v>36874748.93</v>
      </c>
      <c r="E40" s="648">
        <v>37999266.75</v>
      </c>
      <c r="F40" s="648">
        <v>38437552.130000003</v>
      </c>
      <c r="G40" s="648">
        <v>38416094.390000001</v>
      </c>
      <c r="H40" s="648">
        <v>38634959.909999996</v>
      </c>
      <c r="I40" s="648">
        <v>38551317.869999997</v>
      </c>
      <c r="J40" s="384">
        <f t="shared" si="0"/>
        <v>2.9597550753291072E-3</v>
      </c>
      <c r="K40" s="384">
        <f t="shared" si="1"/>
        <v>0.1354970938475572</v>
      </c>
      <c r="M40" s="517"/>
      <c r="N40" s="517"/>
    </row>
    <row r="41" spans="1:14" x14ac:dyDescent="0.25">
      <c r="A41" s="1734" t="s">
        <v>1303</v>
      </c>
      <c r="B41" s="256" t="s">
        <v>1991</v>
      </c>
      <c r="C41" s="648">
        <v>36961665.939999998</v>
      </c>
      <c r="D41" s="648">
        <v>33028152.010000002</v>
      </c>
      <c r="E41" s="648">
        <v>36722123.869999997</v>
      </c>
      <c r="F41" s="648">
        <v>35170995.700000003</v>
      </c>
      <c r="G41" s="648">
        <v>35113679.100000001</v>
      </c>
      <c r="H41" s="648">
        <v>34949734.960000001</v>
      </c>
      <c r="I41" s="648">
        <v>33898831.759999998</v>
      </c>
      <c r="J41" s="384">
        <f t="shared" si="0"/>
        <v>-3.6170825268958907E-2</v>
      </c>
      <c r="K41" s="384">
        <f t="shared" si="1"/>
        <v>-8.2865155076394803E-2</v>
      </c>
      <c r="M41" s="517"/>
      <c r="N41" s="517"/>
    </row>
    <row r="42" spans="1:14" x14ac:dyDescent="0.25">
      <c r="A42" s="1734" t="s">
        <v>1303</v>
      </c>
      <c r="B42" s="256" t="s">
        <v>579</v>
      </c>
      <c r="C42" s="648">
        <v>39368551.25</v>
      </c>
      <c r="D42" s="648">
        <v>39537200.609999999</v>
      </c>
      <c r="E42" s="648">
        <v>35911731.219999999</v>
      </c>
      <c r="F42" s="648">
        <v>38071847.100000001</v>
      </c>
      <c r="G42" s="648">
        <v>37947779.649999999</v>
      </c>
      <c r="H42" s="648">
        <v>42189387.770000003</v>
      </c>
      <c r="I42" s="648">
        <v>46165288.140000001</v>
      </c>
      <c r="J42" s="384">
        <f t="shared" si="0"/>
        <v>0.21258335637726383</v>
      </c>
      <c r="K42" s="384">
        <f t="shared" si="1"/>
        <v>0.17264381528390635</v>
      </c>
      <c r="M42" s="517"/>
      <c r="N42" s="517"/>
    </row>
    <row r="43" spans="1:14" x14ac:dyDescent="0.25">
      <c r="A43" s="1734" t="s">
        <v>1303</v>
      </c>
      <c r="B43" s="256" t="s">
        <v>1382</v>
      </c>
      <c r="C43" s="648">
        <v>20191898.329999998</v>
      </c>
      <c r="D43" s="648">
        <v>18575807.079999998</v>
      </c>
      <c r="E43" s="648">
        <v>16285034.84</v>
      </c>
      <c r="F43" s="648">
        <v>16416213.75</v>
      </c>
      <c r="G43" s="648">
        <v>16298517.67</v>
      </c>
      <c r="H43" s="648">
        <v>16515045.59</v>
      </c>
      <c r="I43" s="648">
        <v>16045084.119999999</v>
      </c>
      <c r="J43" s="384">
        <f t="shared" si="0"/>
        <v>-2.2607504729889424E-2</v>
      </c>
      <c r="K43" s="384">
        <f t="shared" si="1"/>
        <v>-0.20537020057390509</v>
      </c>
      <c r="M43" s="517"/>
      <c r="N43" s="517"/>
    </row>
    <row r="44" spans="1:14" x14ac:dyDescent="0.25">
      <c r="A44" s="1734" t="s">
        <v>1303</v>
      </c>
      <c r="B44" s="256" t="s">
        <v>1992</v>
      </c>
      <c r="C44" s="648">
        <v>14881716.77</v>
      </c>
      <c r="D44" s="648">
        <v>13329007.02</v>
      </c>
      <c r="E44" s="648">
        <v>12425686.65</v>
      </c>
      <c r="F44" s="648">
        <v>13332699.140000001</v>
      </c>
      <c r="G44" s="648">
        <v>13360374.369999999</v>
      </c>
      <c r="H44" s="648">
        <v>13118176.970000001</v>
      </c>
      <c r="I44" s="648">
        <v>13255972.41</v>
      </c>
      <c r="J44" s="384">
        <f t="shared" si="0"/>
        <v>-5.7547784731607201E-3</v>
      </c>
      <c r="K44" s="384">
        <f t="shared" si="1"/>
        <v>-0.10924440944053791</v>
      </c>
      <c r="M44" s="517"/>
      <c r="N44" s="517"/>
    </row>
    <row r="45" spans="1:14" x14ac:dyDescent="0.25">
      <c r="A45" s="1734" t="s">
        <v>1303</v>
      </c>
      <c r="B45" s="256" t="s">
        <v>580</v>
      </c>
      <c r="C45" s="648">
        <v>25935002.43</v>
      </c>
      <c r="D45" s="648">
        <v>22552159.899999999</v>
      </c>
      <c r="E45" s="648">
        <v>21824737.050000001</v>
      </c>
      <c r="F45" s="648">
        <v>21750228.510000002</v>
      </c>
      <c r="G45" s="648">
        <v>21766416</v>
      </c>
      <c r="H45" s="648">
        <v>22229672.030000001</v>
      </c>
      <c r="I45" s="648">
        <v>23002261.149999999</v>
      </c>
      <c r="J45" s="384">
        <f t="shared" si="0"/>
        <v>5.7564114299964969E-2</v>
      </c>
      <c r="K45" s="384">
        <f>(I45-C45)/C45</f>
        <v>-0.11308043204991522</v>
      </c>
      <c r="M45" s="517"/>
      <c r="N45" s="517"/>
    </row>
    <row r="46" spans="1:14" x14ac:dyDescent="0.25">
      <c r="A46" s="254" t="s">
        <v>566</v>
      </c>
      <c r="B46" s="259"/>
      <c r="C46" s="260">
        <f t="shared" ref="C46:F46" si="2">SUM(C6:C45)</f>
        <v>1298120195.1500001</v>
      </c>
      <c r="D46" s="260">
        <f t="shared" si="2"/>
        <v>1273401553.2999997</v>
      </c>
      <c r="E46" s="260">
        <f t="shared" si="2"/>
        <v>1236174529.4599998</v>
      </c>
      <c r="F46" s="260">
        <f t="shared" si="2"/>
        <v>1238869486.0900002</v>
      </c>
      <c r="G46" s="260">
        <f>SUM(G6:G45)</f>
        <v>1250004386.4000001</v>
      </c>
      <c r="H46" s="260">
        <f>SUM(H6:H45)</f>
        <v>1249466364.5900002</v>
      </c>
      <c r="I46" s="260">
        <f t="shared" ref="I46" si="3">SUM(I6:I45)</f>
        <v>1251668931.8</v>
      </c>
      <c r="J46" s="647">
        <f>(I46-F46)/F46</f>
        <v>1.0331552963174652E-2</v>
      </c>
      <c r="K46" s="647">
        <f>(I46-C46)/C46</f>
        <v>-3.5783484089955644E-2</v>
      </c>
      <c r="M46" s="517"/>
      <c r="N46" s="517"/>
    </row>
    <row r="47" spans="1:14" x14ac:dyDescent="0.25">
      <c r="A47" s="277"/>
      <c r="B47" s="268"/>
      <c r="C47" s="278"/>
      <c r="D47" s="278"/>
      <c r="E47" s="278"/>
      <c r="F47" s="278"/>
      <c r="G47" s="278"/>
      <c r="H47" s="278"/>
      <c r="I47" s="278"/>
      <c r="J47" s="279"/>
      <c r="K47" s="279"/>
    </row>
    <row r="48" spans="1:14" x14ac:dyDescent="0.25">
      <c r="A48" s="256" t="s">
        <v>1182</v>
      </c>
      <c r="B48" s="257"/>
      <c r="C48" s="257"/>
      <c r="D48" s="257"/>
      <c r="E48" s="257"/>
      <c r="F48" s="280"/>
      <c r="G48" s="281"/>
      <c r="H48" s="281"/>
      <c r="I48" s="281"/>
      <c r="J48" s="282"/>
      <c r="K48" s="257"/>
    </row>
    <row r="49" spans="1:11" x14ac:dyDescent="0.25">
      <c r="A49" s="256" t="s">
        <v>1314</v>
      </c>
      <c r="B49" s="256"/>
      <c r="C49" s="256"/>
      <c r="D49" s="256"/>
      <c r="E49" s="256"/>
      <c r="F49" s="256"/>
      <c r="G49" s="283"/>
      <c r="H49" s="283"/>
      <c r="I49" s="256"/>
      <c r="J49" s="256"/>
      <c r="K49" s="256"/>
    </row>
    <row r="50" spans="1:11" x14ac:dyDescent="0.25">
      <c r="A50" s="502"/>
      <c r="B50" s="256"/>
      <c r="C50" s="276"/>
      <c r="D50" s="276"/>
      <c r="E50" s="276"/>
      <c r="F50" s="276"/>
      <c r="G50" s="276"/>
      <c r="H50" s="276"/>
      <c r="I50" s="276"/>
      <c r="J50" s="284"/>
      <c r="K50" s="285"/>
    </row>
    <row r="51" spans="1:11" x14ac:dyDescent="0.25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</row>
    <row r="52" spans="1:11" x14ac:dyDescent="0.2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</row>
  </sheetData>
  <mergeCells count="10">
    <mergeCell ref="A22:A31"/>
    <mergeCell ref="A32:A33"/>
    <mergeCell ref="A41:A45"/>
    <mergeCell ref="A1:K1"/>
    <mergeCell ref="A2:K2"/>
    <mergeCell ref="A3:K3"/>
    <mergeCell ref="A6:A9"/>
    <mergeCell ref="A10:A15"/>
    <mergeCell ref="A16:A21"/>
    <mergeCell ref="A34:A40"/>
  </mergeCells>
  <pageMargins left="0.7" right="0.7" top="0.75" bottom="0.75" header="0.3" footer="0.3"/>
  <pageSetup orientation="portrait" r:id="rId1"/>
  <ignoredErrors>
    <ignoredError sqref="C46:H46 I46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</sheetPr>
  <dimension ref="A1:K72"/>
  <sheetViews>
    <sheetView topLeftCell="B1" workbookViewId="0">
      <selection activeCell="J9" sqref="J9:J10"/>
    </sheetView>
  </sheetViews>
  <sheetFormatPr baseColWidth="10" defaultRowHeight="15" x14ac:dyDescent="0.25"/>
  <cols>
    <col min="1" max="1" width="32.85546875" style="244" customWidth="1"/>
    <col min="2" max="2" width="49.7109375" style="244" bestFit="1" customWidth="1"/>
    <col min="3" max="16384" width="11.42578125" style="244"/>
  </cols>
  <sheetData>
    <row r="1" spans="1:11" ht="15.75" x14ac:dyDescent="0.25">
      <c r="A1" s="1735" t="s">
        <v>583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</row>
    <row r="2" spans="1:11" ht="15.75" x14ac:dyDescent="0.25">
      <c r="A2" s="1735" t="s">
        <v>1978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</row>
    <row r="3" spans="1:11" ht="3" customHeight="1" x14ac:dyDescent="0.25">
      <c r="A3" s="1739"/>
      <c r="B3" s="1739"/>
      <c r="C3" s="287"/>
      <c r="D3" s="256"/>
      <c r="E3" s="256"/>
      <c r="F3" s="256"/>
      <c r="G3" s="256"/>
      <c r="H3" s="256"/>
      <c r="I3" s="256"/>
      <c r="J3" s="256"/>
      <c r="K3" s="257"/>
    </row>
    <row r="4" spans="1:11" ht="24" x14ac:dyDescent="0.25">
      <c r="A4" s="288" t="s">
        <v>547</v>
      </c>
      <c r="B4" s="288" t="s">
        <v>548</v>
      </c>
      <c r="C4" s="543">
        <v>43008</v>
      </c>
      <c r="D4" s="543">
        <v>43100</v>
      </c>
      <c r="E4" s="652">
        <v>43190</v>
      </c>
      <c r="F4" s="652">
        <v>43281</v>
      </c>
      <c r="G4" s="652">
        <v>43312</v>
      </c>
      <c r="H4" s="652">
        <v>43343</v>
      </c>
      <c r="I4" s="652">
        <v>43373</v>
      </c>
      <c r="J4" s="66" t="s">
        <v>1311</v>
      </c>
      <c r="K4" s="66" t="s">
        <v>440</v>
      </c>
    </row>
    <row r="5" spans="1:11" x14ac:dyDescent="0.25">
      <c r="A5" s="1734" t="s">
        <v>107</v>
      </c>
      <c r="B5" s="256" t="s">
        <v>569</v>
      </c>
      <c r="C5" s="1544">
        <v>1297</v>
      </c>
      <c r="D5" s="547">
        <v>1309</v>
      </c>
      <c r="E5" s="653">
        <v>1308</v>
      </c>
      <c r="F5" s="1537">
        <v>1327</v>
      </c>
      <c r="G5" s="1359">
        <v>1331</v>
      </c>
      <c r="H5" s="1359">
        <v>1337</v>
      </c>
      <c r="I5" s="1543">
        <v>1341</v>
      </c>
      <c r="J5" s="384">
        <f>(I5-F5)/F5</f>
        <v>1.0550113036925395E-2</v>
      </c>
      <c r="K5" s="384">
        <f>(I5-C5)/C5</f>
        <v>3.3924441017733231E-2</v>
      </c>
    </row>
    <row r="6" spans="1:11" x14ac:dyDescent="0.25">
      <c r="A6" s="1734" t="s">
        <v>107</v>
      </c>
      <c r="B6" s="256" t="s">
        <v>555</v>
      </c>
      <c r="C6" s="1544">
        <v>1465</v>
      </c>
      <c r="D6" s="547">
        <v>1511</v>
      </c>
      <c r="E6" s="653">
        <v>1556</v>
      </c>
      <c r="F6" s="1537">
        <v>1571</v>
      </c>
      <c r="G6" s="1359">
        <v>1577</v>
      </c>
      <c r="H6" s="1359">
        <v>1592</v>
      </c>
      <c r="I6" s="1543">
        <v>1603</v>
      </c>
      <c r="J6" s="384">
        <f t="shared" ref="J6:J64" si="0">(I6-F6)/F6</f>
        <v>2.0369191597708464E-2</v>
      </c>
      <c r="K6" s="384">
        <f t="shared" ref="K6:K64" si="1">(I6-C6)/C6</f>
        <v>9.4197952218430039E-2</v>
      </c>
    </row>
    <row r="7" spans="1:11" x14ac:dyDescent="0.25">
      <c r="A7" s="1734" t="s">
        <v>107</v>
      </c>
      <c r="B7" s="256" t="s">
        <v>1699</v>
      </c>
      <c r="C7" s="1544">
        <v>1860</v>
      </c>
      <c r="D7" s="547">
        <v>1858</v>
      </c>
      <c r="E7" s="653">
        <v>1842</v>
      </c>
      <c r="F7" s="1537">
        <v>1867</v>
      </c>
      <c r="G7" s="1359">
        <v>1865</v>
      </c>
      <c r="H7" s="1359">
        <v>1868</v>
      </c>
      <c r="I7" s="1543">
        <v>1870</v>
      </c>
      <c r="J7" s="384">
        <f t="shared" si="0"/>
        <v>1.6068559185859668E-3</v>
      </c>
      <c r="K7" s="384">
        <f t="shared" si="1"/>
        <v>5.3763440860215058E-3</v>
      </c>
    </row>
    <row r="8" spans="1:11" x14ac:dyDescent="0.25">
      <c r="A8" s="1734" t="s">
        <v>107</v>
      </c>
      <c r="B8" s="256" t="s">
        <v>570</v>
      </c>
      <c r="C8" s="1544">
        <v>2155</v>
      </c>
      <c r="D8" s="547">
        <v>2200</v>
      </c>
      <c r="E8" s="653">
        <v>2250</v>
      </c>
      <c r="F8" s="1537">
        <v>2341</v>
      </c>
      <c r="G8" s="1360">
        <v>2366</v>
      </c>
      <c r="H8" s="1359">
        <v>2392</v>
      </c>
      <c r="I8" s="1543">
        <v>2415</v>
      </c>
      <c r="J8" s="384">
        <f t="shared" si="0"/>
        <v>3.1610422896198205E-2</v>
      </c>
      <c r="K8" s="384">
        <f t="shared" si="1"/>
        <v>0.12064965197215777</v>
      </c>
    </row>
    <row r="9" spans="1:11" x14ac:dyDescent="0.25">
      <c r="A9" s="1734" t="s">
        <v>1312</v>
      </c>
      <c r="B9" s="256" t="s">
        <v>563</v>
      </c>
      <c r="C9" s="1544">
        <v>3190</v>
      </c>
      <c r="D9" s="547">
        <v>3166</v>
      </c>
      <c r="E9" s="653">
        <v>3128</v>
      </c>
      <c r="F9" s="1537">
        <v>3108</v>
      </c>
      <c r="G9" s="1359">
        <v>3102</v>
      </c>
      <c r="H9" s="1359">
        <v>3104</v>
      </c>
      <c r="I9" s="1543">
        <v>3101</v>
      </c>
      <c r="J9" s="384">
        <f t="shared" si="0"/>
        <v>-2.2522522522522522E-3</v>
      </c>
      <c r="K9" s="384">
        <f t="shared" si="1"/>
        <v>-2.7899686520376176E-2</v>
      </c>
    </row>
    <row r="10" spans="1:11" x14ac:dyDescent="0.25">
      <c r="A10" s="1734" t="s">
        <v>1312</v>
      </c>
      <c r="B10" s="256" t="s">
        <v>575</v>
      </c>
      <c r="C10" s="1544">
        <v>810</v>
      </c>
      <c r="D10" s="547">
        <v>868</v>
      </c>
      <c r="E10" s="653">
        <v>839</v>
      </c>
      <c r="F10" s="1537">
        <v>910</v>
      </c>
      <c r="G10" s="1359">
        <v>927</v>
      </c>
      <c r="H10" s="1359">
        <v>938</v>
      </c>
      <c r="I10" s="1543">
        <v>838</v>
      </c>
      <c r="J10" s="384">
        <f t="shared" si="0"/>
        <v>-7.9120879120879117E-2</v>
      </c>
      <c r="K10" s="384">
        <f t="shared" si="1"/>
        <v>3.4567901234567898E-2</v>
      </c>
    </row>
    <row r="11" spans="1:11" x14ac:dyDescent="0.25">
      <c r="A11" s="1734" t="s">
        <v>1312</v>
      </c>
      <c r="B11" s="256" t="s">
        <v>1297</v>
      </c>
      <c r="C11" s="1544">
        <v>136</v>
      </c>
      <c r="D11" s="547">
        <v>199</v>
      </c>
      <c r="E11" s="653">
        <v>272</v>
      </c>
      <c r="F11" s="1537">
        <v>336</v>
      </c>
      <c r="G11" s="1359">
        <v>359</v>
      </c>
      <c r="H11" s="1359">
        <v>394</v>
      </c>
      <c r="I11" s="1543">
        <v>434</v>
      </c>
      <c r="J11" s="384">
        <f t="shared" si="0"/>
        <v>0.29166666666666669</v>
      </c>
      <c r="K11" s="384">
        <f>(I11-C11)/C11</f>
        <v>2.1911764705882355</v>
      </c>
    </row>
    <row r="12" spans="1:11" x14ac:dyDescent="0.25">
      <c r="A12" s="1734" t="s">
        <v>1312</v>
      </c>
      <c r="B12" s="256" t="s">
        <v>576</v>
      </c>
      <c r="C12" s="1544">
        <v>2778</v>
      </c>
      <c r="D12" s="547">
        <v>2778</v>
      </c>
      <c r="E12" s="653">
        <v>2750</v>
      </c>
      <c r="F12" s="1537">
        <v>2734</v>
      </c>
      <c r="G12" s="1359">
        <v>2738</v>
      </c>
      <c r="H12" s="1359">
        <v>2742</v>
      </c>
      <c r="I12" s="1543">
        <v>2745</v>
      </c>
      <c r="J12" s="384">
        <f t="shared" si="0"/>
        <v>4.0234089246525238E-3</v>
      </c>
      <c r="K12" s="384">
        <f t="shared" si="1"/>
        <v>-1.1879049676025918E-2</v>
      </c>
    </row>
    <row r="13" spans="1:11" x14ac:dyDescent="0.25">
      <c r="A13" s="1734" t="s">
        <v>1312</v>
      </c>
      <c r="B13" s="256" t="s">
        <v>577</v>
      </c>
      <c r="C13" s="1544">
        <v>4030</v>
      </c>
      <c r="D13" s="547">
        <v>3983</v>
      </c>
      <c r="E13" s="653">
        <v>3922</v>
      </c>
      <c r="F13" s="1537">
        <v>3891</v>
      </c>
      <c r="G13" s="1359">
        <v>3883</v>
      </c>
      <c r="H13" s="1359">
        <v>3865</v>
      </c>
      <c r="I13" s="1543">
        <v>3861</v>
      </c>
      <c r="J13" s="384">
        <f t="shared" si="0"/>
        <v>-7.7101002313030072E-3</v>
      </c>
      <c r="K13" s="384">
        <f t="shared" si="1"/>
        <v>-4.1935483870967745E-2</v>
      </c>
    </row>
    <row r="14" spans="1:11" x14ac:dyDescent="0.25">
      <c r="A14" s="1734" t="s">
        <v>1312</v>
      </c>
      <c r="B14" s="256" t="s">
        <v>564</v>
      </c>
      <c r="C14" s="1544">
        <v>7409</v>
      </c>
      <c r="D14" s="547">
        <v>7476</v>
      </c>
      <c r="E14" s="653">
        <v>7493</v>
      </c>
      <c r="F14" s="1537">
        <v>7530</v>
      </c>
      <c r="G14" s="1359">
        <v>7568</v>
      </c>
      <c r="H14" s="1359">
        <v>7608</v>
      </c>
      <c r="I14" s="1543">
        <v>7625</v>
      </c>
      <c r="J14" s="384">
        <f t="shared" si="0"/>
        <v>1.2616201859229747E-2</v>
      </c>
      <c r="K14" s="384">
        <f t="shared" si="1"/>
        <v>2.915373194763126E-2</v>
      </c>
    </row>
    <row r="15" spans="1:11" x14ac:dyDescent="0.25">
      <c r="A15" s="1734" t="s">
        <v>109</v>
      </c>
      <c r="B15" s="256" t="s">
        <v>571</v>
      </c>
      <c r="C15" s="1544">
        <v>206</v>
      </c>
      <c r="D15" s="547">
        <v>209</v>
      </c>
      <c r="E15" s="653">
        <v>200</v>
      </c>
      <c r="F15" s="1537">
        <v>202</v>
      </c>
      <c r="G15" s="1359">
        <v>202</v>
      </c>
      <c r="H15" s="1359">
        <v>203</v>
      </c>
      <c r="I15" s="1543">
        <v>203</v>
      </c>
      <c r="J15" s="384">
        <f t="shared" si="0"/>
        <v>4.9504950495049506E-3</v>
      </c>
      <c r="K15" s="384">
        <f t="shared" si="1"/>
        <v>-1.4563106796116505E-2</v>
      </c>
    </row>
    <row r="16" spans="1:11" x14ac:dyDescent="0.25">
      <c r="A16" s="1734"/>
      <c r="B16" s="545" t="s">
        <v>1736</v>
      </c>
      <c r="C16" s="1544"/>
      <c r="D16" s="547"/>
      <c r="E16" s="653">
        <v>17</v>
      </c>
      <c r="F16" s="1537">
        <v>44</v>
      </c>
      <c r="G16" s="1359">
        <v>54</v>
      </c>
      <c r="H16" s="1359">
        <v>83</v>
      </c>
      <c r="I16" s="1543">
        <v>100</v>
      </c>
      <c r="J16" s="384">
        <f t="shared" si="0"/>
        <v>1.2727272727272727</v>
      </c>
      <c r="K16" s="384" t="s">
        <v>1313</v>
      </c>
    </row>
    <row r="17" spans="1:11" x14ac:dyDescent="0.25">
      <c r="A17" s="1734" t="s">
        <v>109</v>
      </c>
      <c r="B17" s="545" t="s">
        <v>1735</v>
      </c>
      <c r="C17" s="1544"/>
      <c r="D17" s="547"/>
      <c r="E17" s="653">
        <v>24</v>
      </c>
      <c r="F17" s="1537">
        <v>70</v>
      </c>
      <c r="G17" s="1359">
        <v>113</v>
      </c>
      <c r="H17" s="1359">
        <v>151</v>
      </c>
      <c r="I17" s="1543">
        <v>167</v>
      </c>
      <c r="J17" s="384">
        <f t="shared" si="0"/>
        <v>1.3857142857142857</v>
      </c>
      <c r="K17" s="384" t="s">
        <v>1313</v>
      </c>
    </row>
    <row r="18" spans="1:11" x14ac:dyDescent="0.25">
      <c r="A18" s="1734"/>
      <c r="B18" s="256" t="s">
        <v>572</v>
      </c>
      <c r="C18" s="1544">
        <v>1419</v>
      </c>
      <c r="D18" s="547">
        <v>1406</v>
      </c>
      <c r="E18" s="653">
        <v>1401</v>
      </c>
      <c r="F18" s="1537">
        <v>1361</v>
      </c>
      <c r="G18" s="1359">
        <v>1360</v>
      </c>
      <c r="H18" s="1359">
        <v>1361</v>
      </c>
      <c r="I18" s="1543">
        <v>1364</v>
      </c>
      <c r="J18" s="384">
        <f t="shared" si="0"/>
        <v>2.204261572373255E-3</v>
      </c>
      <c r="K18" s="384">
        <f t="shared" si="1"/>
        <v>-3.875968992248062E-2</v>
      </c>
    </row>
    <row r="19" spans="1:11" x14ac:dyDescent="0.25">
      <c r="A19" s="1734" t="s">
        <v>109</v>
      </c>
      <c r="B19" s="256" t="s">
        <v>556</v>
      </c>
      <c r="C19" s="1544">
        <v>619</v>
      </c>
      <c r="D19" s="547">
        <v>813</v>
      </c>
      <c r="E19" s="653">
        <v>975</v>
      </c>
      <c r="F19" s="1537">
        <v>1161</v>
      </c>
      <c r="G19" s="1359">
        <v>1181</v>
      </c>
      <c r="H19" s="1359">
        <v>1219</v>
      </c>
      <c r="I19" s="1543">
        <v>1270</v>
      </c>
      <c r="J19" s="384">
        <f t="shared" si="0"/>
        <v>9.3884582256675286E-2</v>
      </c>
      <c r="K19" s="384">
        <f>(I19-C19)/C19</f>
        <v>1.0516962843295639</v>
      </c>
    </row>
    <row r="20" spans="1:11" x14ac:dyDescent="0.25">
      <c r="A20" s="1734" t="s">
        <v>109</v>
      </c>
      <c r="B20" s="256" t="s">
        <v>557</v>
      </c>
      <c r="C20" s="1544">
        <v>1762</v>
      </c>
      <c r="D20" s="547">
        <v>1882</v>
      </c>
      <c r="E20" s="653">
        <v>1936</v>
      </c>
      <c r="F20" s="1537">
        <v>1973</v>
      </c>
      <c r="G20" s="1359">
        <v>1987</v>
      </c>
      <c r="H20" s="1359">
        <v>1998</v>
      </c>
      <c r="I20" s="1543">
        <v>2026</v>
      </c>
      <c r="J20" s="384">
        <f t="shared" si="0"/>
        <v>2.6862645717181957E-2</v>
      </c>
      <c r="K20" s="384">
        <f t="shared" si="1"/>
        <v>0.14982973893303064</v>
      </c>
    </row>
    <row r="21" spans="1:11" x14ac:dyDescent="0.25">
      <c r="A21" s="1734" t="s">
        <v>110</v>
      </c>
      <c r="B21" s="256" t="s">
        <v>1298</v>
      </c>
      <c r="C21" s="1544">
        <v>104</v>
      </c>
      <c r="D21" s="547">
        <v>141</v>
      </c>
      <c r="E21" s="653">
        <v>145</v>
      </c>
      <c r="F21" s="1537">
        <v>152</v>
      </c>
      <c r="G21" s="1359">
        <v>150</v>
      </c>
      <c r="H21" s="1359">
        <v>151</v>
      </c>
      <c r="I21" s="1543">
        <v>152</v>
      </c>
      <c r="J21" s="384">
        <f t="shared" si="0"/>
        <v>0</v>
      </c>
      <c r="K21" s="384">
        <f t="shared" si="1"/>
        <v>0.46153846153846156</v>
      </c>
    </row>
    <row r="22" spans="1:11" x14ac:dyDescent="0.25">
      <c r="A22" s="1734" t="s">
        <v>110</v>
      </c>
      <c r="B22" s="256" t="s">
        <v>1299</v>
      </c>
      <c r="C22" s="1544">
        <v>1369</v>
      </c>
      <c r="D22" s="547">
        <v>1686</v>
      </c>
      <c r="E22" s="653">
        <v>1939</v>
      </c>
      <c r="F22" s="1537">
        <v>2132</v>
      </c>
      <c r="G22" s="1359">
        <v>2171</v>
      </c>
      <c r="H22" s="1359">
        <v>2218</v>
      </c>
      <c r="I22" s="1543">
        <v>2243</v>
      </c>
      <c r="J22" s="384">
        <f t="shared" si="0"/>
        <v>5.2063789868667915E-2</v>
      </c>
      <c r="K22" s="384">
        <f t="shared" si="1"/>
        <v>0.63842220598977351</v>
      </c>
    </row>
    <row r="23" spans="1:11" x14ac:dyDescent="0.25">
      <c r="A23" s="1734" t="s">
        <v>110</v>
      </c>
      <c r="B23" s="256" t="s">
        <v>1308</v>
      </c>
      <c r="C23" s="1544">
        <v>2355</v>
      </c>
      <c r="D23" s="547">
        <v>2416</v>
      </c>
      <c r="E23" s="653">
        <v>2423</v>
      </c>
      <c r="F23" s="1537">
        <v>2425</v>
      </c>
      <c r="G23" s="1359">
        <v>2426</v>
      </c>
      <c r="H23" s="1359">
        <v>2427</v>
      </c>
      <c r="I23" s="1543">
        <v>2422</v>
      </c>
      <c r="J23" s="384">
        <f t="shared" si="0"/>
        <v>-1.2371134020618556E-3</v>
      </c>
      <c r="K23" s="384">
        <f t="shared" si="1"/>
        <v>2.8450106157112527E-2</v>
      </c>
    </row>
    <row r="24" spans="1:11" x14ac:dyDescent="0.25">
      <c r="A24" s="1734" t="s">
        <v>110</v>
      </c>
      <c r="B24" s="256" t="s">
        <v>790</v>
      </c>
      <c r="C24" s="1544">
        <v>3462</v>
      </c>
      <c r="D24" s="547">
        <v>3408</v>
      </c>
      <c r="E24" s="653">
        <v>3379</v>
      </c>
      <c r="F24" s="1537">
        <v>3306</v>
      </c>
      <c r="G24" s="1359">
        <v>3292</v>
      </c>
      <c r="H24" s="1359">
        <v>3270</v>
      </c>
      <c r="I24" s="1543">
        <v>3250</v>
      </c>
      <c r="J24" s="384">
        <f t="shared" si="0"/>
        <v>-1.6938898971566849E-2</v>
      </c>
      <c r="K24" s="384">
        <f t="shared" si="1"/>
        <v>-6.1236279607163491E-2</v>
      </c>
    </row>
    <row r="25" spans="1:11" x14ac:dyDescent="0.25">
      <c r="A25" s="1734" t="s">
        <v>110</v>
      </c>
      <c r="B25" s="256" t="s">
        <v>1309</v>
      </c>
      <c r="C25" s="1544">
        <v>1260</v>
      </c>
      <c r="D25" s="547">
        <v>1270</v>
      </c>
      <c r="E25" s="653">
        <v>1293</v>
      </c>
      <c r="F25" s="1537">
        <v>1303</v>
      </c>
      <c r="G25" s="1359">
        <v>1313</v>
      </c>
      <c r="H25" s="1359">
        <v>1326</v>
      </c>
      <c r="I25" s="1543">
        <v>1338</v>
      </c>
      <c r="J25" s="384">
        <f t="shared" si="0"/>
        <v>2.686108979278588E-2</v>
      </c>
      <c r="K25" s="384">
        <f t="shared" si="1"/>
        <v>6.1904761904761907E-2</v>
      </c>
    </row>
    <row r="26" spans="1:11" x14ac:dyDescent="0.25">
      <c r="A26" s="1734" t="s">
        <v>110</v>
      </c>
      <c r="B26" s="256" t="s">
        <v>573</v>
      </c>
      <c r="C26" s="1544">
        <v>2050</v>
      </c>
      <c r="D26" s="547">
        <v>2043</v>
      </c>
      <c r="E26" s="653">
        <v>2028</v>
      </c>
      <c r="F26" s="1537">
        <v>2001</v>
      </c>
      <c r="G26" s="1359">
        <v>1987</v>
      </c>
      <c r="H26" s="1359">
        <v>1983</v>
      </c>
      <c r="I26" s="1543">
        <v>1979</v>
      </c>
      <c r="J26" s="384">
        <f t="shared" si="0"/>
        <v>-1.0994502748625687E-2</v>
      </c>
      <c r="K26" s="384">
        <f t="shared" si="1"/>
        <v>-3.4634146341463418E-2</v>
      </c>
    </row>
    <row r="27" spans="1:11" x14ac:dyDescent="0.25">
      <c r="A27" s="1734" t="s">
        <v>110</v>
      </c>
      <c r="B27" s="256" t="s">
        <v>558</v>
      </c>
      <c r="C27" s="1544">
        <v>281</v>
      </c>
      <c r="D27" s="547">
        <v>296</v>
      </c>
      <c r="E27" s="653">
        <v>300</v>
      </c>
      <c r="F27" s="1537">
        <v>313</v>
      </c>
      <c r="G27" s="1359">
        <v>314</v>
      </c>
      <c r="H27" s="1359">
        <v>312</v>
      </c>
      <c r="I27" s="1543">
        <v>309</v>
      </c>
      <c r="J27" s="384">
        <f t="shared" si="0"/>
        <v>-1.2779552715654952E-2</v>
      </c>
      <c r="K27" s="384">
        <f t="shared" si="1"/>
        <v>9.9644128113879002E-2</v>
      </c>
    </row>
    <row r="28" spans="1:11" x14ac:dyDescent="0.25">
      <c r="A28" s="1734" t="s">
        <v>110</v>
      </c>
      <c r="B28" s="256" t="s">
        <v>370</v>
      </c>
      <c r="C28" s="1544">
        <v>1866</v>
      </c>
      <c r="D28" s="547">
        <v>1857</v>
      </c>
      <c r="E28" s="653">
        <v>1837</v>
      </c>
      <c r="F28" s="1537">
        <v>1827</v>
      </c>
      <c r="G28" s="1359">
        <v>1810</v>
      </c>
      <c r="H28" s="1359">
        <v>1812</v>
      </c>
      <c r="I28" s="1543">
        <v>1807</v>
      </c>
      <c r="J28" s="384">
        <f t="shared" si="0"/>
        <v>-1.0946907498631636E-2</v>
      </c>
      <c r="K28" s="384">
        <f t="shared" si="1"/>
        <v>-3.1618435155412648E-2</v>
      </c>
    </row>
    <row r="29" spans="1:11" x14ac:dyDescent="0.25">
      <c r="A29" s="1734" t="s">
        <v>110</v>
      </c>
      <c r="B29" s="256" t="s">
        <v>559</v>
      </c>
      <c r="C29" s="1544">
        <v>275</v>
      </c>
      <c r="D29" s="547">
        <v>269</v>
      </c>
      <c r="E29" s="653">
        <v>264</v>
      </c>
      <c r="F29" s="1537">
        <v>256</v>
      </c>
      <c r="G29" s="1359">
        <v>255</v>
      </c>
      <c r="H29" s="1359">
        <v>251</v>
      </c>
      <c r="I29" s="1543">
        <v>247</v>
      </c>
      <c r="J29" s="384">
        <f t="shared" si="0"/>
        <v>-3.515625E-2</v>
      </c>
      <c r="K29" s="384">
        <f t="shared" si="1"/>
        <v>-0.10181818181818182</v>
      </c>
    </row>
    <row r="30" spans="1:11" x14ac:dyDescent="0.25">
      <c r="A30" s="1734" t="s">
        <v>110</v>
      </c>
      <c r="B30" s="256" t="s">
        <v>581</v>
      </c>
      <c r="C30" s="1544">
        <v>5819</v>
      </c>
      <c r="D30" s="547">
        <v>5740</v>
      </c>
      <c r="E30" s="653">
        <v>5597</v>
      </c>
      <c r="F30" s="1537">
        <v>5441</v>
      </c>
      <c r="G30" s="1359">
        <v>5380</v>
      </c>
      <c r="H30" s="1359">
        <v>5347</v>
      </c>
      <c r="I30" s="1543">
        <v>5298</v>
      </c>
      <c r="J30" s="384">
        <f t="shared" si="0"/>
        <v>-2.628193346811248E-2</v>
      </c>
      <c r="K30" s="384">
        <f t="shared" si="1"/>
        <v>-8.9534284241278572E-2</v>
      </c>
    </row>
    <row r="31" spans="1:11" x14ac:dyDescent="0.25">
      <c r="A31" s="1734" t="s">
        <v>1300</v>
      </c>
      <c r="B31" s="256" t="s">
        <v>578</v>
      </c>
      <c r="C31" s="1544">
        <v>41</v>
      </c>
      <c r="D31" s="547">
        <v>40</v>
      </c>
      <c r="E31" s="653">
        <v>40</v>
      </c>
      <c r="F31" s="1537">
        <v>40</v>
      </c>
      <c r="G31" s="1359">
        <v>40</v>
      </c>
      <c r="H31" s="1359">
        <v>40</v>
      </c>
      <c r="I31" s="1543">
        <v>40</v>
      </c>
      <c r="J31" s="384">
        <f t="shared" si="0"/>
        <v>0</v>
      </c>
      <c r="K31" s="384">
        <f t="shared" si="1"/>
        <v>-2.4390243902439025E-2</v>
      </c>
    </row>
    <row r="32" spans="1:11" x14ac:dyDescent="0.25">
      <c r="A32" s="1734" t="s">
        <v>1300</v>
      </c>
      <c r="B32" s="256" t="s">
        <v>565</v>
      </c>
      <c r="C32" s="1544">
        <v>4</v>
      </c>
      <c r="D32" s="547">
        <v>4</v>
      </c>
      <c r="E32" s="653">
        <v>4</v>
      </c>
      <c r="F32" s="1537">
        <v>4</v>
      </c>
      <c r="G32" s="1359">
        <v>4</v>
      </c>
      <c r="H32" s="1359">
        <v>4</v>
      </c>
      <c r="I32" s="1543">
        <v>4</v>
      </c>
      <c r="J32" s="384">
        <f t="shared" si="0"/>
        <v>0</v>
      </c>
      <c r="K32" s="384">
        <f t="shared" si="1"/>
        <v>0</v>
      </c>
    </row>
    <row r="33" spans="1:11" x14ac:dyDescent="0.25">
      <c r="A33" s="1734" t="s">
        <v>1301</v>
      </c>
      <c r="B33" s="256" t="s">
        <v>1788</v>
      </c>
      <c r="C33" s="1538">
        <v>4203</v>
      </c>
      <c r="D33" s="655">
        <v>4256</v>
      </c>
      <c r="E33" s="655">
        <v>4324</v>
      </c>
      <c r="F33" s="1538">
        <v>4403</v>
      </c>
      <c r="G33" s="1359">
        <v>4432</v>
      </c>
      <c r="H33" s="1359">
        <v>4479</v>
      </c>
      <c r="I33" s="1543">
        <v>4511</v>
      </c>
      <c r="J33" s="384">
        <f t="shared" si="0"/>
        <v>2.4528730411083353E-2</v>
      </c>
      <c r="K33" s="384">
        <f t="shared" si="1"/>
        <v>7.3280989769212462E-2</v>
      </c>
    </row>
    <row r="34" spans="1:11" x14ac:dyDescent="0.25">
      <c r="A34" s="1734" t="s">
        <v>1301</v>
      </c>
      <c r="B34" s="253" t="s">
        <v>1787</v>
      </c>
      <c r="C34" s="1538"/>
      <c r="D34" s="655"/>
      <c r="E34" s="655"/>
      <c r="F34" s="1538">
        <v>2</v>
      </c>
      <c r="G34" s="1359">
        <v>2</v>
      </c>
      <c r="H34" s="1359">
        <v>16</v>
      </c>
      <c r="I34" s="1543">
        <v>36</v>
      </c>
      <c r="J34" s="1358">
        <f>(I34-F34)/F34</f>
        <v>17</v>
      </c>
      <c r="K34" s="384" t="s">
        <v>1313</v>
      </c>
    </row>
    <row r="35" spans="1:11" x14ac:dyDescent="0.25">
      <c r="A35" s="1734"/>
      <c r="B35" s="256" t="s">
        <v>1995</v>
      </c>
      <c r="C35" s="1538">
        <v>9095</v>
      </c>
      <c r="D35" s="655">
        <v>9381</v>
      </c>
      <c r="E35" s="655">
        <v>9673</v>
      </c>
      <c r="F35" s="1538">
        <v>10007</v>
      </c>
      <c r="G35" s="1359">
        <v>10107</v>
      </c>
      <c r="H35" s="1359">
        <v>10206</v>
      </c>
      <c r="I35" s="1543">
        <v>10284</v>
      </c>
      <c r="J35" s="384">
        <f>(I35-F35)/F35</f>
        <v>2.7680623563505546E-2</v>
      </c>
      <c r="K35" s="384">
        <f>(I35-C35)/C35</f>
        <v>0.13073117097306211</v>
      </c>
    </row>
    <row r="36" spans="1:11" x14ac:dyDescent="0.25">
      <c r="A36" s="1734" t="s">
        <v>1301</v>
      </c>
      <c r="B36" s="256" t="s">
        <v>560</v>
      </c>
      <c r="C36" s="1538">
        <v>2361</v>
      </c>
      <c r="D36" s="655">
        <v>2414</v>
      </c>
      <c r="E36" s="655">
        <v>2463</v>
      </c>
      <c r="F36" s="1538">
        <v>2476</v>
      </c>
      <c r="G36" s="1359">
        <v>2494</v>
      </c>
      <c r="H36" s="1359">
        <v>2501</v>
      </c>
      <c r="I36" s="1543">
        <v>2503</v>
      </c>
      <c r="J36" s="384">
        <f>(I36-F36)/F36</f>
        <v>1.0904684975767368E-2</v>
      </c>
      <c r="K36" s="384">
        <f t="shared" si="1"/>
        <v>6.0144006776789494E-2</v>
      </c>
    </row>
    <row r="37" spans="1:11" x14ac:dyDescent="0.25">
      <c r="A37" s="1734"/>
      <c r="B37" s="546" t="s">
        <v>1737</v>
      </c>
      <c r="C37" s="1538"/>
      <c r="D37" s="655"/>
      <c r="E37" s="655">
        <v>3</v>
      </c>
      <c r="F37" s="1538">
        <v>3</v>
      </c>
      <c r="G37" s="1359">
        <v>3</v>
      </c>
      <c r="H37" s="1359">
        <v>3</v>
      </c>
      <c r="I37" s="1543">
        <v>7</v>
      </c>
      <c r="J37" s="384">
        <f>(I37-F37)/F37</f>
        <v>1.3333333333333333</v>
      </c>
      <c r="K37" s="384" t="s">
        <v>1313</v>
      </c>
    </row>
    <row r="38" spans="1:11" x14ac:dyDescent="0.25">
      <c r="A38" s="1734" t="s">
        <v>1301</v>
      </c>
      <c r="B38" s="256" t="s">
        <v>562</v>
      </c>
      <c r="C38" s="1538">
        <v>7369</v>
      </c>
      <c r="D38" s="655">
        <v>7506</v>
      </c>
      <c r="E38" s="655">
        <v>7634</v>
      </c>
      <c r="F38" s="1538">
        <v>7712</v>
      </c>
      <c r="G38" s="1359">
        <v>7743</v>
      </c>
      <c r="H38" s="1359">
        <v>7771</v>
      </c>
      <c r="I38" s="1543">
        <v>7791</v>
      </c>
      <c r="J38" s="384">
        <f t="shared" si="0"/>
        <v>1.0243775933609959E-2</v>
      </c>
      <c r="K38" s="384">
        <f t="shared" si="1"/>
        <v>5.7266929027005024E-2</v>
      </c>
    </row>
    <row r="39" spans="1:11" x14ac:dyDescent="0.25">
      <c r="A39" s="1734" t="s">
        <v>1301</v>
      </c>
      <c r="B39" s="256" t="s">
        <v>574</v>
      </c>
      <c r="C39" s="1538">
        <v>3263</v>
      </c>
      <c r="D39" s="655">
        <v>3386</v>
      </c>
      <c r="E39" s="655">
        <v>3503</v>
      </c>
      <c r="F39" s="1538">
        <v>3599</v>
      </c>
      <c r="G39" s="1359">
        <v>3637</v>
      </c>
      <c r="H39" s="1359">
        <v>3667</v>
      </c>
      <c r="I39" s="1543">
        <v>3694</v>
      </c>
      <c r="J39" s="384">
        <f t="shared" si="0"/>
        <v>2.6396221172547928E-2</v>
      </c>
      <c r="K39" s="384">
        <f t="shared" si="1"/>
        <v>0.13208703646950659</v>
      </c>
    </row>
    <row r="40" spans="1:11" x14ac:dyDescent="0.25">
      <c r="A40" s="1734" t="s">
        <v>1303</v>
      </c>
      <c r="B40" s="256" t="s">
        <v>1304</v>
      </c>
      <c r="C40" s="1539">
        <v>1187</v>
      </c>
      <c r="D40" s="656">
        <v>1206</v>
      </c>
      <c r="E40" s="656">
        <v>1217</v>
      </c>
      <c r="F40" s="1539">
        <v>1243</v>
      </c>
      <c r="G40" s="1359">
        <v>1248</v>
      </c>
      <c r="H40" s="1359">
        <v>1234</v>
      </c>
      <c r="I40" s="1543">
        <v>1233</v>
      </c>
      <c r="J40" s="384">
        <f t="shared" si="0"/>
        <v>-8.0450522928399038E-3</v>
      </c>
      <c r="K40" s="384">
        <f t="shared" si="1"/>
        <v>3.8753159224936815E-2</v>
      </c>
    </row>
    <row r="41" spans="1:11" x14ac:dyDescent="0.25">
      <c r="A41" s="1734" t="s">
        <v>1303</v>
      </c>
      <c r="B41" s="256" t="s">
        <v>579</v>
      </c>
      <c r="C41" s="1539">
        <v>2943</v>
      </c>
      <c r="D41" s="656">
        <v>2987</v>
      </c>
      <c r="E41" s="656">
        <v>2956</v>
      </c>
      <c r="F41" s="1539">
        <v>2994</v>
      </c>
      <c r="G41" s="1359">
        <v>3002</v>
      </c>
      <c r="H41" s="1359">
        <v>3022</v>
      </c>
      <c r="I41" s="1543">
        <v>3014</v>
      </c>
      <c r="J41" s="384">
        <f t="shared" si="0"/>
        <v>6.6800267201068807E-3</v>
      </c>
      <c r="K41" s="384">
        <f t="shared" si="1"/>
        <v>2.4125042473666328E-2</v>
      </c>
    </row>
    <row r="42" spans="1:11" x14ac:dyDescent="0.25">
      <c r="A42" s="1734" t="s">
        <v>1303</v>
      </c>
      <c r="B42" s="256" t="s">
        <v>1382</v>
      </c>
      <c r="C42" s="1539">
        <v>1699</v>
      </c>
      <c r="D42" s="656">
        <v>1685</v>
      </c>
      <c r="E42" s="656">
        <v>1701</v>
      </c>
      <c r="F42" s="1539">
        <v>1706</v>
      </c>
      <c r="G42" s="1359">
        <v>1693</v>
      </c>
      <c r="H42" s="1359">
        <v>1690</v>
      </c>
      <c r="I42" s="1543">
        <v>1696</v>
      </c>
      <c r="J42" s="384">
        <f t="shared" si="0"/>
        <v>-5.8616647127784291E-3</v>
      </c>
      <c r="K42" s="384">
        <f t="shared" si="1"/>
        <v>-1.7657445556209534E-3</v>
      </c>
    </row>
    <row r="43" spans="1:11" x14ac:dyDescent="0.25">
      <c r="A43" s="1734" t="s">
        <v>1303</v>
      </c>
      <c r="B43" s="256" t="s">
        <v>1310</v>
      </c>
      <c r="C43" s="1539">
        <v>447</v>
      </c>
      <c r="D43" s="656">
        <v>451</v>
      </c>
      <c r="E43" s="656">
        <v>462</v>
      </c>
      <c r="F43" s="1539">
        <v>470</v>
      </c>
      <c r="G43" s="1359">
        <v>478</v>
      </c>
      <c r="H43" s="1359">
        <v>478</v>
      </c>
      <c r="I43" s="1543">
        <v>484</v>
      </c>
      <c r="J43" s="384">
        <f t="shared" si="0"/>
        <v>2.9787234042553193E-2</v>
      </c>
      <c r="K43" s="384">
        <f t="shared" si="1"/>
        <v>8.2774049217002238E-2</v>
      </c>
    </row>
    <row r="44" spans="1:11" x14ac:dyDescent="0.25">
      <c r="A44" s="1734" t="s">
        <v>1303</v>
      </c>
      <c r="B44" s="256" t="s">
        <v>580</v>
      </c>
      <c r="C44" s="1539">
        <v>1441</v>
      </c>
      <c r="D44" s="656">
        <v>1443</v>
      </c>
      <c r="E44" s="656">
        <v>1368</v>
      </c>
      <c r="F44" s="1539">
        <v>1389</v>
      </c>
      <c r="G44" s="1359">
        <v>1394</v>
      </c>
      <c r="H44" s="1359">
        <v>1434</v>
      </c>
      <c r="I44" s="1543">
        <v>1454</v>
      </c>
      <c r="J44" s="384">
        <f t="shared" si="0"/>
        <v>4.679625629949604E-2</v>
      </c>
      <c r="K44" s="384">
        <f t="shared" si="1"/>
        <v>9.021512838306732E-3</v>
      </c>
    </row>
    <row r="45" spans="1:11" ht="409.6" hidden="1" customHeight="1" x14ac:dyDescent="0.25">
      <c r="A45" s="252"/>
      <c r="B45" s="256"/>
      <c r="C45" s="1545">
        <v>1699</v>
      </c>
      <c r="D45" s="544">
        <v>1685</v>
      </c>
      <c r="E45" s="653">
        <v>1368</v>
      </c>
      <c r="F45" s="1537">
        <v>1389</v>
      </c>
      <c r="G45" s="653">
        <v>1383</v>
      </c>
      <c r="H45" s="653">
        <v>1385</v>
      </c>
      <c r="I45" s="1537">
        <v>1389</v>
      </c>
      <c r="J45" s="384">
        <f t="shared" si="0"/>
        <v>0</v>
      </c>
      <c r="K45" s="384">
        <f t="shared" si="1"/>
        <v>-0.18246027074749852</v>
      </c>
    </row>
    <row r="46" spans="1:11" ht="409.6" hidden="1" customHeight="1" x14ac:dyDescent="0.25">
      <c r="A46" s="252"/>
      <c r="B46" s="256"/>
      <c r="C46" s="1545">
        <v>447</v>
      </c>
      <c r="D46" s="544">
        <v>451</v>
      </c>
      <c r="E46" s="653"/>
      <c r="F46" s="1537"/>
      <c r="G46" s="653"/>
      <c r="H46" s="653"/>
      <c r="I46" s="1537"/>
      <c r="J46" s="384" t="e">
        <f t="shared" si="0"/>
        <v>#DIV/0!</v>
      </c>
      <c r="K46" s="384">
        <f t="shared" si="1"/>
        <v>-1</v>
      </c>
    </row>
    <row r="47" spans="1:11" ht="409.6" hidden="1" customHeight="1" x14ac:dyDescent="0.25">
      <c r="A47" s="252"/>
      <c r="B47" s="256"/>
      <c r="C47" s="1545">
        <v>1441</v>
      </c>
      <c r="D47" s="544">
        <v>1443</v>
      </c>
      <c r="E47" s="653"/>
      <c r="F47" s="1537"/>
      <c r="G47" s="653"/>
      <c r="H47" s="653"/>
      <c r="I47" s="1537"/>
      <c r="J47" s="384" t="e">
        <f t="shared" si="0"/>
        <v>#DIV/0!</v>
      </c>
      <c r="K47" s="384">
        <f t="shared" si="1"/>
        <v>-1</v>
      </c>
    </row>
    <row r="48" spans="1:11" ht="409.6" hidden="1" customHeight="1" x14ac:dyDescent="0.25">
      <c r="A48" s="252"/>
      <c r="B48" s="256"/>
      <c r="C48" s="1546"/>
      <c r="D48" s="276"/>
      <c r="E48" s="653"/>
      <c r="F48" s="1537"/>
      <c r="G48" s="653"/>
      <c r="H48" s="653"/>
      <c r="I48" s="1537"/>
      <c r="J48" s="384" t="e">
        <f t="shared" si="0"/>
        <v>#DIV/0!</v>
      </c>
      <c r="K48" s="384" t="e">
        <f t="shared" si="1"/>
        <v>#DIV/0!</v>
      </c>
    </row>
    <row r="49" spans="1:11" ht="409.6" hidden="1" customHeight="1" x14ac:dyDescent="0.25">
      <c r="A49" s="252"/>
      <c r="B49" s="256"/>
      <c r="C49" s="1546"/>
      <c r="D49" s="276"/>
      <c r="E49" s="653"/>
      <c r="F49" s="1537"/>
      <c r="G49" s="653"/>
      <c r="H49" s="653"/>
      <c r="I49" s="1537"/>
      <c r="J49" s="384" t="e">
        <f t="shared" si="0"/>
        <v>#DIV/0!</v>
      </c>
      <c r="K49" s="384" t="e">
        <f t="shared" si="1"/>
        <v>#DIV/0!</v>
      </c>
    </row>
    <row r="50" spans="1:11" ht="409.6" hidden="1" customHeight="1" x14ac:dyDescent="0.25">
      <c r="A50" s="252"/>
      <c r="B50" s="256"/>
      <c r="C50" s="1546"/>
      <c r="D50" s="276"/>
      <c r="E50" s="653"/>
      <c r="F50" s="1537"/>
      <c r="G50" s="653"/>
      <c r="H50" s="653"/>
      <c r="I50" s="1537"/>
      <c r="J50" s="384" t="e">
        <f t="shared" si="0"/>
        <v>#DIV/0!</v>
      </c>
      <c r="K50" s="384" t="e">
        <f t="shared" si="1"/>
        <v>#DIV/0!</v>
      </c>
    </row>
    <row r="51" spans="1:11" ht="409.6" hidden="1" customHeight="1" x14ac:dyDescent="0.25">
      <c r="A51" s="252"/>
      <c r="B51" s="256"/>
      <c r="C51" s="1546"/>
      <c r="D51" s="276"/>
      <c r="E51" s="653"/>
      <c r="F51" s="1537"/>
      <c r="G51" s="653"/>
      <c r="H51" s="653"/>
      <c r="I51" s="1537"/>
      <c r="J51" s="384" t="e">
        <f t="shared" si="0"/>
        <v>#DIV/0!</v>
      </c>
      <c r="K51" s="384" t="e">
        <f t="shared" si="1"/>
        <v>#DIV/0!</v>
      </c>
    </row>
    <row r="52" spans="1:11" ht="409.6" hidden="1" customHeight="1" x14ac:dyDescent="0.25">
      <c r="A52" s="252"/>
      <c r="B52" s="256"/>
      <c r="C52" s="1546"/>
      <c r="D52" s="276"/>
      <c r="E52" s="653"/>
      <c r="F52" s="1537"/>
      <c r="G52" s="653"/>
      <c r="H52" s="653"/>
      <c r="I52" s="1537"/>
      <c r="J52" s="384" t="e">
        <f t="shared" si="0"/>
        <v>#DIV/0!</v>
      </c>
      <c r="K52" s="384" t="e">
        <f t="shared" si="1"/>
        <v>#DIV/0!</v>
      </c>
    </row>
    <row r="53" spans="1:11" ht="409.6" hidden="1" customHeight="1" x14ac:dyDescent="0.25">
      <c r="A53" s="252"/>
      <c r="B53" s="256"/>
      <c r="C53" s="1546"/>
      <c r="D53" s="276"/>
      <c r="E53" s="653"/>
      <c r="F53" s="1537"/>
      <c r="G53" s="653"/>
      <c r="H53" s="653"/>
      <c r="I53" s="1537"/>
      <c r="J53" s="384" t="e">
        <f t="shared" si="0"/>
        <v>#DIV/0!</v>
      </c>
      <c r="K53" s="384" t="e">
        <f t="shared" si="1"/>
        <v>#DIV/0!</v>
      </c>
    </row>
    <row r="54" spans="1:11" ht="409.6" hidden="1" customHeight="1" x14ac:dyDescent="0.25">
      <c r="A54" s="252"/>
      <c r="B54" s="256"/>
      <c r="C54" s="1546"/>
      <c r="D54" s="276"/>
      <c r="E54" s="653"/>
      <c r="F54" s="1537"/>
      <c r="G54" s="653"/>
      <c r="H54" s="653"/>
      <c r="I54" s="1537"/>
      <c r="J54" s="384" t="e">
        <f t="shared" si="0"/>
        <v>#DIV/0!</v>
      </c>
      <c r="K54" s="384" t="e">
        <f t="shared" si="1"/>
        <v>#DIV/0!</v>
      </c>
    </row>
    <row r="55" spans="1:11" ht="409.6" hidden="1" customHeight="1" x14ac:dyDescent="0.25">
      <c r="A55" s="252"/>
      <c r="B55" s="256"/>
      <c r="C55" s="1546"/>
      <c r="D55" s="276"/>
      <c r="E55" s="653"/>
      <c r="F55" s="1537"/>
      <c r="G55" s="653"/>
      <c r="H55" s="653"/>
      <c r="I55" s="1537"/>
      <c r="J55" s="384" t="e">
        <f t="shared" si="0"/>
        <v>#DIV/0!</v>
      </c>
      <c r="K55" s="384" t="e">
        <f t="shared" si="1"/>
        <v>#DIV/0!</v>
      </c>
    </row>
    <row r="56" spans="1:11" ht="409.6" hidden="1" customHeight="1" x14ac:dyDescent="0.25">
      <c r="A56" s="252"/>
      <c r="B56" s="256"/>
      <c r="C56" s="1546"/>
      <c r="D56" s="276"/>
      <c r="E56" s="653"/>
      <c r="F56" s="1537"/>
      <c r="G56" s="653"/>
      <c r="H56" s="653"/>
      <c r="I56" s="1537"/>
      <c r="J56" s="384" t="e">
        <f t="shared" si="0"/>
        <v>#DIV/0!</v>
      </c>
      <c r="K56" s="384" t="e">
        <f t="shared" si="1"/>
        <v>#DIV/0!</v>
      </c>
    </row>
    <row r="57" spans="1:11" ht="409.6" hidden="1" customHeight="1" x14ac:dyDescent="0.25">
      <c r="A57" s="252"/>
      <c r="B57" s="256"/>
      <c r="C57" s="1546"/>
      <c r="D57" s="276"/>
      <c r="E57" s="653"/>
      <c r="F57" s="1537"/>
      <c r="G57" s="653"/>
      <c r="H57" s="653"/>
      <c r="I57" s="1537"/>
      <c r="J57" s="384" t="e">
        <f t="shared" si="0"/>
        <v>#DIV/0!</v>
      </c>
      <c r="K57" s="384" t="e">
        <f t="shared" si="1"/>
        <v>#DIV/0!</v>
      </c>
    </row>
    <row r="58" spans="1:11" ht="409.6" hidden="1" customHeight="1" x14ac:dyDescent="0.25">
      <c r="A58" s="252"/>
      <c r="B58" s="256"/>
      <c r="C58" s="1546"/>
      <c r="D58" s="276"/>
      <c r="E58" s="653"/>
      <c r="F58" s="1537"/>
      <c r="G58" s="653"/>
      <c r="H58" s="653"/>
      <c r="I58" s="1537"/>
      <c r="J58" s="384" t="e">
        <f t="shared" si="0"/>
        <v>#DIV/0!</v>
      </c>
      <c r="K58" s="384" t="e">
        <f t="shared" si="1"/>
        <v>#DIV/0!</v>
      </c>
    </row>
    <row r="59" spans="1:11" ht="409.6" hidden="1" customHeight="1" x14ac:dyDescent="0.25">
      <c r="A59" s="252"/>
      <c r="B59" s="256"/>
      <c r="C59" s="1546"/>
      <c r="D59" s="276"/>
      <c r="E59" s="653"/>
      <c r="F59" s="1537"/>
      <c r="G59" s="653"/>
      <c r="H59" s="653"/>
      <c r="I59" s="1537"/>
      <c r="J59" s="384" t="e">
        <f t="shared" si="0"/>
        <v>#DIV/0!</v>
      </c>
      <c r="K59" s="384" t="e">
        <f t="shared" si="1"/>
        <v>#DIV/0!</v>
      </c>
    </row>
    <row r="60" spans="1:11" ht="409.6" hidden="1" customHeight="1" x14ac:dyDescent="0.25">
      <c r="A60" s="252"/>
      <c r="B60" s="256"/>
      <c r="C60" s="1546"/>
      <c r="D60" s="276"/>
      <c r="E60" s="653"/>
      <c r="F60" s="1537"/>
      <c r="G60" s="653"/>
      <c r="H60" s="653"/>
      <c r="I60" s="1537"/>
      <c r="J60" s="384" t="e">
        <f t="shared" si="0"/>
        <v>#DIV/0!</v>
      </c>
      <c r="K60" s="384" t="e">
        <f t="shared" si="1"/>
        <v>#DIV/0!</v>
      </c>
    </row>
    <row r="61" spans="1:11" ht="409.6" hidden="1" customHeight="1" x14ac:dyDescent="0.25">
      <c r="A61" s="252"/>
      <c r="B61" s="256"/>
      <c r="C61" s="1546"/>
      <c r="D61" s="276"/>
      <c r="E61" s="653"/>
      <c r="F61" s="1537"/>
      <c r="G61" s="653"/>
      <c r="H61" s="653"/>
      <c r="I61" s="1537"/>
      <c r="J61" s="384" t="e">
        <f t="shared" si="0"/>
        <v>#DIV/0!</v>
      </c>
      <c r="K61" s="384" t="e">
        <f t="shared" si="1"/>
        <v>#DIV/0!</v>
      </c>
    </row>
    <row r="62" spans="1:11" ht="409.6" hidden="1" customHeight="1" x14ac:dyDescent="0.25">
      <c r="A62" s="252"/>
      <c r="B62" s="256"/>
      <c r="C62" s="1546"/>
      <c r="D62" s="276"/>
      <c r="E62" s="654">
        <v>84466</v>
      </c>
      <c r="F62" s="1540">
        <v>85630</v>
      </c>
      <c r="G62" s="654">
        <v>84844</v>
      </c>
      <c r="H62" s="654">
        <v>85230</v>
      </c>
      <c r="I62" s="1540">
        <v>85630</v>
      </c>
      <c r="J62" s="384">
        <f t="shared" si="0"/>
        <v>0</v>
      </c>
      <c r="K62" s="384" t="e">
        <f t="shared" si="1"/>
        <v>#DIV/0!</v>
      </c>
    </row>
    <row r="63" spans="1:11" ht="409.6" hidden="1" customHeight="1" x14ac:dyDescent="0.25">
      <c r="A63" s="252"/>
      <c r="B63" s="256"/>
      <c r="C63" s="1546"/>
      <c r="D63" s="276"/>
      <c r="F63" s="1541"/>
      <c r="G63" s="276"/>
      <c r="H63" s="276"/>
      <c r="I63" s="1541"/>
      <c r="J63" s="384" t="e">
        <f t="shared" si="0"/>
        <v>#DIV/0!</v>
      </c>
      <c r="K63" s="384" t="e">
        <f t="shared" si="1"/>
        <v>#DIV/0!</v>
      </c>
    </row>
    <row r="64" spans="1:11" ht="409.6" hidden="1" customHeight="1" x14ac:dyDescent="0.25">
      <c r="A64" s="252"/>
      <c r="B64" s="252"/>
      <c r="C64" s="1546"/>
      <c r="D64" s="276"/>
      <c r="F64" s="1541"/>
      <c r="G64" s="276"/>
      <c r="H64" s="276"/>
      <c r="I64" s="1541"/>
      <c r="J64" s="384" t="e">
        <f t="shared" si="0"/>
        <v>#DIV/0!</v>
      </c>
      <c r="K64" s="384" t="e">
        <f t="shared" si="1"/>
        <v>#DIV/0!</v>
      </c>
    </row>
    <row r="65" spans="1:11" x14ac:dyDescent="0.25">
      <c r="A65" s="254" t="s">
        <v>443</v>
      </c>
      <c r="B65" s="259"/>
      <c r="C65" s="1542">
        <f t="shared" ref="C65:F65" si="2">SUM(C5:C44)</f>
        <v>82030</v>
      </c>
      <c r="D65" s="260">
        <f t="shared" si="2"/>
        <v>83543</v>
      </c>
      <c r="E65" s="260">
        <f t="shared" si="2"/>
        <v>84466</v>
      </c>
      <c r="F65" s="1542">
        <f t="shared" si="2"/>
        <v>85630</v>
      </c>
      <c r="G65" s="260">
        <f t="shared" ref="G65:I65" si="3">SUM(G5:G44)</f>
        <v>85988</v>
      </c>
      <c r="H65" s="260">
        <f t="shared" si="3"/>
        <v>86497</v>
      </c>
      <c r="I65" s="1542">
        <f t="shared" si="3"/>
        <v>86759</v>
      </c>
      <c r="J65" s="647">
        <f>(I65-F65)/F65</f>
        <v>1.318463155436179E-2</v>
      </c>
      <c r="K65" s="383">
        <f>(I65-C65)/C65</f>
        <v>5.7649640375472391E-2</v>
      </c>
    </row>
    <row r="66" spans="1:11" ht="6.75" customHeight="1" x14ac:dyDescent="0.25">
      <c r="A66" s="289"/>
      <c r="B66" s="290"/>
      <c r="C66" s="291"/>
      <c r="D66" s="291"/>
      <c r="E66" s="291"/>
      <c r="F66" s="291"/>
      <c r="G66" s="291"/>
      <c r="H66" s="291"/>
      <c r="I66" s="291"/>
      <c r="J66" s="291"/>
      <c r="K66" s="292"/>
    </row>
    <row r="67" spans="1:11" x14ac:dyDescent="0.25">
      <c r="A67" s="1738" t="s">
        <v>1182</v>
      </c>
      <c r="B67" s="1738"/>
      <c r="C67" s="1738"/>
      <c r="D67" s="1738"/>
      <c r="E67" s="1738"/>
      <c r="F67" s="1738"/>
      <c r="G67" s="1738"/>
      <c r="H67" s="1738"/>
      <c r="I67" s="1738"/>
      <c r="J67" s="1738"/>
      <c r="K67" s="1738"/>
    </row>
    <row r="68" spans="1:11" x14ac:dyDescent="0.25">
      <c r="A68" s="256" t="s">
        <v>1314</v>
      </c>
      <c r="J68" s="293"/>
    </row>
    <row r="69" spans="1:11" x14ac:dyDescent="0.25">
      <c r="A69" s="502"/>
    </row>
    <row r="70" spans="1:11" x14ac:dyDescent="0.25">
      <c r="A70" s="256"/>
    </row>
    <row r="71" spans="1:11" x14ac:dyDescent="0.25">
      <c r="A71" s="256"/>
    </row>
    <row r="72" spans="1:11" x14ac:dyDescent="0.25">
      <c r="A72" s="256"/>
    </row>
  </sheetData>
  <mergeCells count="11">
    <mergeCell ref="A67:K67"/>
    <mergeCell ref="A1:K1"/>
    <mergeCell ref="A2:K2"/>
    <mergeCell ref="A3:B3"/>
    <mergeCell ref="A5:A8"/>
    <mergeCell ref="A9:A14"/>
    <mergeCell ref="A15:A20"/>
    <mergeCell ref="A21:A30"/>
    <mergeCell ref="A31:A32"/>
    <mergeCell ref="A33:A39"/>
    <mergeCell ref="A40:A44"/>
  </mergeCells>
  <pageMargins left="0.7" right="0.7" top="0.75" bottom="0.75" header="0.3" footer="0.3"/>
  <ignoredErrors>
    <ignoredError sqref="G65:I65 C65:F6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 tint="-0.14999847407452621"/>
  </sheetPr>
  <dimension ref="A1:O33"/>
  <sheetViews>
    <sheetView showGridLines="0" topLeftCell="A4" zoomScale="85" zoomScaleNormal="85" workbookViewId="0">
      <selection activeCell="P20" sqref="P20"/>
    </sheetView>
  </sheetViews>
  <sheetFormatPr baseColWidth="10" defaultColWidth="9.140625" defaultRowHeight="12.75" x14ac:dyDescent="0.2"/>
  <cols>
    <col min="1" max="1" width="42.28515625" style="226" customWidth="1"/>
    <col min="2" max="2" width="13.85546875" customWidth="1"/>
    <col min="3" max="3" width="11.7109375" customWidth="1"/>
    <col min="4" max="4" width="13.7109375" customWidth="1"/>
    <col min="5" max="5" width="13" customWidth="1"/>
    <col min="6" max="6" width="11.7109375" customWidth="1"/>
    <col min="7" max="7" width="13.85546875" customWidth="1"/>
    <col min="8" max="8" width="12.7109375" customWidth="1"/>
    <col min="9" max="9" width="12.28515625" customWidth="1"/>
    <col min="10" max="10" width="12.5703125" customWidth="1"/>
    <col min="11" max="12" width="12.140625" customWidth="1"/>
    <col min="13" max="13" width="12" customWidth="1"/>
    <col min="14" max="14" width="10.28515625" bestFit="1" customWidth="1"/>
    <col min="15" max="15" width="10.85546875" customWidth="1"/>
  </cols>
  <sheetData>
    <row r="1" spans="1:15" ht="27.75" customHeight="1" x14ac:dyDescent="0.25">
      <c r="A1" s="1665" t="s">
        <v>643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</row>
    <row r="2" spans="1:15" ht="29.25" customHeight="1" x14ac:dyDescent="0.2">
      <c r="A2" s="1740" t="s">
        <v>1810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</row>
    <row r="3" spans="1:15" ht="5.25" customHeight="1" x14ac:dyDescent="0.2">
      <c r="A3" s="22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5.5" x14ac:dyDescent="0.2">
      <c r="A4" s="224" t="s">
        <v>644</v>
      </c>
      <c r="B4" s="548">
        <v>43008</v>
      </c>
      <c r="C4" s="548">
        <v>43039</v>
      </c>
      <c r="D4" s="548">
        <v>43069</v>
      </c>
      <c r="E4" s="548">
        <v>43100</v>
      </c>
      <c r="F4" s="548">
        <v>43131</v>
      </c>
      <c r="G4" s="548">
        <v>43159</v>
      </c>
      <c r="H4" s="548">
        <v>43190</v>
      </c>
      <c r="I4" s="548">
        <v>43220</v>
      </c>
      <c r="J4" s="548">
        <v>43251</v>
      </c>
      <c r="K4" s="548">
        <v>43281</v>
      </c>
      <c r="L4" s="548">
        <v>43311</v>
      </c>
      <c r="M4" s="548">
        <v>43343</v>
      </c>
      <c r="N4" s="548">
        <v>43373</v>
      </c>
      <c r="O4" s="184" t="s">
        <v>1146</v>
      </c>
    </row>
    <row r="5" spans="1:15" ht="15" x14ac:dyDescent="0.25">
      <c r="A5" s="149" t="s">
        <v>1055</v>
      </c>
      <c r="B5" s="549">
        <v>1298.1201951277051</v>
      </c>
      <c r="C5" s="549">
        <v>1292.1245213637919</v>
      </c>
      <c r="D5" s="549">
        <v>1289.4291755681579</v>
      </c>
      <c r="E5" s="549">
        <v>1273.401553296243</v>
      </c>
      <c r="F5" s="549">
        <v>1251.7710009313739</v>
      </c>
      <c r="G5" s="549">
        <v>1250.911521488616</v>
      </c>
      <c r="H5" s="549">
        <v>1236.174529470479</v>
      </c>
      <c r="I5" s="549">
        <v>1222.1900446410909</v>
      </c>
      <c r="J5" s="549">
        <v>1238.330641968367</v>
      </c>
      <c r="K5" s="549">
        <v>1238.8694860777521</v>
      </c>
      <c r="L5" s="549">
        <v>1250.004386395249</v>
      </c>
      <c r="M5" s="549">
        <v>1249.466364588581</v>
      </c>
      <c r="N5" s="549">
        <v>1251.66893179265</v>
      </c>
      <c r="O5" s="90">
        <f>(N5-B5)/B5</f>
        <v>-3.5783484079057341E-2</v>
      </c>
    </row>
    <row r="6" spans="1:15" x14ac:dyDescent="0.2">
      <c r="A6" s="67"/>
      <c r="B6" s="1209"/>
      <c r="C6" s="1209"/>
      <c r="D6" s="1209"/>
      <c r="E6" s="1209"/>
      <c r="F6" s="1209"/>
      <c r="G6" s="1209"/>
      <c r="H6" s="1209"/>
      <c r="I6" s="1209"/>
      <c r="J6" s="1209"/>
      <c r="K6" s="1209"/>
    </row>
    <row r="7" spans="1:15" ht="15" x14ac:dyDescent="0.25">
      <c r="A7" s="149" t="s">
        <v>1147</v>
      </c>
      <c r="B7" s="105"/>
      <c r="C7" s="105">
        <f>(C5-B5)/B5</f>
        <v>-4.6187354502433501E-3</v>
      </c>
      <c r="D7" s="105">
        <f t="shared" ref="D7:N7" si="0">(D5-C5)/C5</f>
        <v>-2.0859799122062701E-3</v>
      </c>
      <c r="E7" s="105">
        <f t="shared" si="0"/>
        <v>-1.2430013664653329E-2</v>
      </c>
      <c r="F7" s="105">
        <f t="shared" si="0"/>
        <v>-1.6986434725855093E-2</v>
      </c>
      <c r="G7" s="105">
        <f t="shared" si="0"/>
        <v>-6.8661076356490958E-4</v>
      </c>
      <c r="H7" s="105">
        <f t="shared" si="0"/>
        <v>-1.178100270481131E-2</v>
      </c>
      <c r="I7" s="105">
        <f t="shared" si="0"/>
        <v>-1.1312710702248803E-2</v>
      </c>
      <c r="J7" s="105">
        <f t="shared" si="0"/>
        <v>1.3206290951270114E-2</v>
      </c>
      <c r="K7" s="105">
        <f t="shared" si="0"/>
        <v>4.351375078053235E-4</v>
      </c>
      <c r="L7" s="105">
        <f t="shared" si="0"/>
        <v>8.9879526799468319E-3</v>
      </c>
      <c r="M7" s="105">
        <f t="shared" si="0"/>
        <v>-4.3041593495485786E-4</v>
      </c>
      <c r="N7" s="105">
        <f t="shared" si="0"/>
        <v>1.7628063199558856E-3</v>
      </c>
      <c r="O7" s="515"/>
    </row>
    <row r="8" spans="1:15" ht="15" x14ac:dyDescent="0.25">
      <c r="A8" s="67"/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O8" s="90"/>
    </row>
    <row r="9" spans="1:15" ht="15" x14ac:dyDescent="0.25">
      <c r="A9" s="149" t="s">
        <v>645</v>
      </c>
      <c r="B9" s="550">
        <v>82030</v>
      </c>
      <c r="C9" s="550">
        <v>82615</v>
      </c>
      <c r="D9" s="550">
        <v>83087</v>
      </c>
      <c r="E9" s="550">
        <v>83543</v>
      </c>
      <c r="F9" s="550">
        <v>83870</v>
      </c>
      <c r="G9" s="550">
        <v>84185</v>
      </c>
      <c r="H9" s="550">
        <v>84466</v>
      </c>
      <c r="I9" s="550">
        <v>84844</v>
      </c>
      <c r="J9" s="550">
        <v>85230</v>
      </c>
      <c r="K9" s="550">
        <v>85630</v>
      </c>
      <c r="L9" s="550">
        <v>85988</v>
      </c>
      <c r="M9" s="550">
        <v>86497</v>
      </c>
      <c r="N9" s="550">
        <v>86759</v>
      </c>
      <c r="O9" s="90">
        <f>(N9-B9)/B9</f>
        <v>5.7649640375472391E-2</v>
      </c>
    </row>
    <row r="10" spans="1:15" ht="15" x14ac:dyDescent="0.25">
      <c r="A10" s="67"/>
      <c r="B10" s="1209"/>
      <c r="C10" s="1209"/>
      <c r="D10" s="1209"/>
      <c r="E10" s="1209"/>
      <c r="F10" s="1209"/>
      <c r="G10" s="1209"/>
      <c r="H10" s="1209"/>
      <c r="I10" s="1209"/>
      <c r="J10" s="1209"/>
      <c r="K10" s="1209"/>
      <c r="O10" s="90"/>
    </row>
    <row r="11" spans="1:15" ht="15" x14ac:dyDescent="0.25">
      <c r="A11" s="67" t="s">
        <v>1054</v>
      </c>
      <c r="B11" s="1209"/>
      <c r="C11" s="1209"/>
      <c r="D11" s="1209"/>
      <c r="E11" s="1209"/>
      <c r="F11" s="1209"/>
      <c r="G11" s="1209"/>
      <c r="H11" s="1209"/>
      <c r="I11" s="1209"/>
      <c r="J11" s="1209"/>
      <c r="K11" s="1209"/>
      <c r="O11" s="90"/>
    </row>
    <row r="12" spans="1:15" ht="15" x14ac:dyDescent="0.25">
      <c r="A12" s="149" t="s">
        <v>989</v>
      </c>
      <c r="B12" s="1209"/>
      <c r="C12" s="1209"/>
      <c r="D12" s="1209"/>
      <c r="E12" s="1209"/>
      <c r="F12" s="1209"/>
      <c r="G12" s="1209"/>
      <c r="H12" s="1209"/>
      <c r="I12" s="1209"/>
      <c r="J12" s="1209"/>
      <c r="K12" s="1209"/>
      <c r="O12" s="90"/>
    </row>
    <row r="13" spans="1:15" ht="15" x14ac:dyDescent="0.25">
      <c r="A13" s="149" t="s">
        <v>646</v>
      </c>
      <c r="B13" s="551">
        <v>0.61419999999999997</v>
      </c>
      <c r="C13" s="551">
        <v>0.65400000000000003</v>
      </c>
      <c r="D13" s="551">
        <v>0.6391</v>
      </c>
      <c r="E13" s="551">
        <v>0.52410000000000001</v>
      </c>
      <c r="F13" s="551">
        <v>0.8327</v>
      </c>
      <c r="G13" s="551">
        <v>0.64400000000000002</v>
      </c>
      <c r="H13" s="551">
        <v>0.69010000000000005</v>
      </c>
      <c r="I13" s="551">
        <v>0.8306</v>
      </c>
      <c r="J13" s="551">
        <v>0.95320000000000005</v>
      </c>
      <c r="K13" s="551">
        <v>0.79590000000000005</v>
      </c>
      <c r="L13" s="551">
        <v>1.1132</v>
      </c>
      <c r="M13" s="551">
        <v>1.05</v>
      </c>
      <c r="N13" s="551">
        <v>0.90580000000000005</v>
      </c>
      <c r="O13" s="90">
        <f>(N13-B13)/B13</f>
        <v>0.47476392054705324</v>
      </c>
    </row>
    <row r="14" spans="1:15" ht="15" x14ac:dyDescent="0.25">
      <c r="A14" s="149" t="s">
        <v>552</v>
      </c>
      <c r="B14" s="551">
        <v>0.75019999999999998</v>
      </c>
      <c r="C14" s="551">
        <v>0.69389999999999996</v>
      </c>
      <c r="D14" s="551">
        <v>0.58350000000000002</v>
      </c>
      <c r="E14" s="551">
        <v>0.60529999999999995</v>
      </c>
      <c r="F14" s="551">
        <v>0.68910000000000005</v>
      </c>
      <c r="G14" s="551">
        <v>0.64170000000000005</v>
      </c>
      <c r="H14" s="551">
        <v>0.73009999999999997</v>
      </c>
      <c r="I14" s="551">
        <v>0.71599999999999997</v>
      </c>
      <c r="J14" s="551">
        <v>0.86299999999999999</v>
      </c>
      <c r="K14" s="551">
        <v>0.87439999999999996</v>
      </c>
      <c r="L14" s="551">
        <v>0.94610000000000005</v>
      </c>
      <c r="M14" s="551">
        <v>1.0205</v>
      </c>
      <c r="N14" s="551">
        <v>1.0226</v>
      </c>
      <c r="O14" s="90">
        <f t="shared" ref="O14:O15" si="1">(N14-B14)/B14</f>
        <v>0.3631031724873367</v>
      </c>
    </row>
    <row r="15" spans="1:15" ht="15" x14ac:dyDescent="0.25">
      <c r="A15" s="149" t="s">
        <v>553</v>
      </c>
      <c r="B15" s="551">
        <v>0.76470000000000005</v>
      </c>
      <c r="C15" s="551">
        <v>0.75109999999999999</v>
      </c>
      <c r="D15" s="551">
        <v>0.68899999999999995</v>
      </c>
      <c r="E15" s="551">
        <v>0.69179999999999997</v>
      </c>
      <c r="F15" s="551">
        <v>0.67430000000000001</v>
      </c>
      <c r="G15" s="551">
        <v>0.61370000000000002</v>
      </c>
      <c r="H15" s="551">
        <v>0.67</v>
      </c>
      <c r="I15" s="551">
        <v>0.69969999999999999</v>
      </c>
      <c r="J15" s="551">
        <v>0.74670000000000003</v>
      </c>
      <c r="K15" s="551">
        <v>0.7903</v>
      </c>
      <c r="L15" s="551">
        <v>0.85419999999999996</v>
      </c>
      <c r="M15" s="551">
        <v>0.93559999999999999</v>
      </c>
      <c r="N15" s="551">
        <v>0.97970000000000002</v>
      </c>
      <c r="O15" s="90">
        <f t="shared" si="1"/>
        <v>0.28115600889237602</v>
      </c>
    </row>
    <row r="16" spans="1:15" ht="15" x14ac:dyDescent="0.25">
      <c r="A16" s="149" t="s">
        <v>554</v>
      </c>
      <c r="B16" s="551">
        <v>0.92910000000000004</v>
      </c>
      <c r="C16" s="551">
        <v>0.84819999999999995</v>
      </c>
      <c r="D16" s="551">
        <v>0.8226</v>
      </c>
      <c r="E16" s="551">
        <v>0.77470000000000006</v>
      </c>
      <c r="F16" s="551">
        <v>0.75739999999999996</v>
      </c>
      <c r="G16" s="551">
        <v>0.72950000000000004</v>
      </c>
      <c r="H16" s="551">
        <v>0.71479999999999999</v>
      </c>
      <c r="I16" s="551">
        <v>0.72230000000000005</v>
      </c>
      <c r="J16" s="551">
        <v>0.71379999999999999</v>
      </c>
      <c r="K16" s="551">
        <v>0.74239999999999995</v>
      </c>
      <c r="L16" s="551">
        <v>0.75119999999999998</v>
      </c>
      <c r="M16" s="551">
        <v>0.77849999999999997</v>
      </c>
      <c r="N16" s="551">
        <v>0.80940000000000001</v>
      </c>
      <c r="O16" s="90">
        <f>(N16-B16)/B16</f>
        <v>-0.12883435582822089</v>
      </c>
    </row>
    <row r="17" spans="1:15" ht="15" x14ac:dyDescent="0.25">
      <c r="A17" s="67"/>
      <c r="B17" s="187"/>
      <c r="C17" s="187"/>
      <c r="D17" s="187"/>
      <c r="E17" s="187"/>
      <c r="F17" s="1209"/>
      <c r="G17" s="1209"/>
      <c r="H17" s="1209"/>
      <c r="I17" s="1209"/>
      <c r="J17" s="1209"/>
      <c r="K17" s="1209"/>
      <c r="O17" s="90"/>
    </row>
    <row r="18" spans="1:15" ht="15" x14ac:dyDescent="0.25">
      <c r="A18" s="67" t="s">
        <v>1053</v>
      </c>
      <c r="B18" s="187"/>
      <c r="C18" s="187"/>
      <c r="D18" s="187"/>
      <c r="E18" s="187"/>
      <c r="F18" s="1209"/>
      <c r="G18" s="1209"/>
      <c r="H18" s="1209"/>
      <c r="I18" s="1209"/>
      <c r="J18" s="1209"/>
      <c r="K18" s="1209"/>
      <c r="O18" s="90"/>
    </row>
    <row r="19" spans="1:15" ht="15" x14ac:dyDescent="0.25">
      <c r="A19" s="149" t="s">
        <v>989</v>
      </c>
      <c r="B19" s="187"/>
      <c r="C19" s="187"/>
      <c r="D19" s="187"/>
      <c r="E19" s="187"/>
      <c r="F19" s="1209"/>
      <c r="G19" s="1209"/>
      <c r="H19" s="1209"/>
      <c r="I19" s="1209"/>
      <c r="J19" s="1209"/>
      <c r="K19" s="1209"/>
      <c r="O19" s="90"/>
    </row>
    <row r="20" spans="1:15" ht="15" x14ac:dyDescent="0.25">
      <c r="A20" s="149" t="s">
        <v>646</v>
      </c>
      <c r="B20" s="551">
        <v>1.6740999999999999</v>
      </c>
      <c r="C20" s="551">
        <v>2.3148</v>
      </c>
      <c r="D20" s="551">
        <v>1.752</v>
      </c>
      <c r="E20" s="551">
        <v>2.9062999999999999</v>
      </c>
      <c r="F20" s="551">
        <v>2.2189999999999999</v>
      </c>
      <c r="G20" s="551">
        <v>2.9230999999999998</v>
      </c>
      <c r="H20" s="551">
        <v>2.7972999999999999</v>
      </c>
      <c r="I20" s="551">
        <v>1.8900999999999999</v>
      </c>
      <c r="J20" s="551">
        <v>2.4483000000000001</v>
      </c>
      <c r="K20" s="551">
        <v>2.5638000000000001</v>
      </c>
      <c r="L20" s="551">
        <v>2.0947</v>
      </c>
      <c r="M20" s="551">
        <v>2.5304000000000002</v>
      </c>
      <c r="N20" s="551">
        <v>2.661</v>
      </c>
      <c r="O20" s="90">
        <f>(N20-B20)/B20</f>
        <v>0.58951078191266959</v>
      </c>
    </row>
    <row r="21" spans="1:15" ht="15" x14ac:dyDescent="0.25">
      <c r="A21" s="149" t="s">
        <v>552</v>
      </c>
      <c r="B21" s="551">
        <v>1.7396</v>
      </c>
      <c r="C21" s="551">
        <v>2.0097999999999998</v>
      </c>
      <c r="D21" s="551">
        <v>1.9430000000000001</v>
      </c>
      <c r="E21" s="551">
        <v>2.2303999999999999</v>
      </c>
      <c r="F21" s="551">
        <v>2.2463000000000002</v>
      </c>
      <c r="G21" s="551">
        <v>2.2658</v>
      </c>
      <c r="H21" s="551">
        <v>2.2717000000000001</v>
      </c>
      <c r="I21" s="551">
        <v>2.3372999999999999</v>
      </c>
      <c r="J21" s="551">
        <v>2.4291999999999998</v>
      </c>
      <c r="K21" s="551">
        <v>2.2751000000000001</v>
      </c>
      <c r="L21" s="551">
        <v>2.2911000000000001</v>
      </c>
      <c r="M21" s="551">
        <v>2.3801000000000001</v>
      </c>
      <c r="N21" s="551">
        <v>2.4102000000000001</v>
      </c>
      <c r="O21" s="90">
        <f t="shared" ref="O21:O23" si="2">(N21-B21)/B21</f>
        <v>0.38549091745228792</v>
      </c>
    </row>
    <row r="22" spans="1:15" ht="15" x14ac:dyDescent="0.25">
      <c r="A22" s="149" t="s">
        <v>553</v>
      </c>
      <c r="B22" s="551">
        <v>1.7202</v>
      </c>
      <c r="C22" s="551">
        <v>1.8553999999999999</v>
      </c>
      <c r="D22" s="551">
        <v>1.8705000000000001</v>
      </c>
      <c r="E22" s="551">
        <v>2.0335999999999999</v>
      </c>
      <c r="F22" s="551">
        <v>2.0958000000000001</v>
      </c>
      <c r="G22" s="551">
        <v>2.0901999999999998</v>
      </c>
      <c r="H22" s="551">
        <v>2.2115999999999998</v>
      </c>
      <c r="I22" s="551">
        <v>2.1789000000000001</v>
      </c>
      <c r="J22" s="551">
        <v>2.2968999999999999</v>
      </c>
      <c r="K22" s="551">
        <v>2.2039</v>
      </c>
      <c r="L22" s="551">
        <v>2.2755999999999998</v>
      </c>
      <c r="M22" s="551">
        <v>2.3544</v>
      </c>
      <c r="N22" s="551">
        <v>2.2930999999999999</v>
      </c>
      <c r="O22" s="90">
        <f t="shared" si="2"/>
        <v>0.33304266945703986</v>
      </c>
    </row>
    <row r="23" spans="1:15" ht="15" x14ac:dyDescent="0.25">
      <c r="A23" s="149" t="s">
        <v>554</v>
      </c>
      <c r="B23" s="551">
        <v>1.6986000000000001</v>
      </c>
      <c r="C23" s="551">
        <v>1.7330000000000001</v>
      </c>
      <c r="D23" s="551">
        <v>1.7065999999999999</v>
      </c>
      <c r="E23" s="551">
        <v>1.734</v>
      </c>
      <c r="F23" s="551">
        <v>1.9471000000000001</v>
      </c>
      <c r="G23" s="551">
        <v>1.8854</v>
      </c>
      <c r="H23" s="551">
        <v>1.9778</v>
      </c>
      <c r="I23" s="551">
        <v>1.9887999999999999</v>
      </c>
      <c r="J23" s="551">
        <v>2.0512000000000001</v>
      </c>
      <c r="K23" s="551">
        <v>2.0844999999999998</v>
      </c>
      <c r="L23" s="551">
        <v>2.0794000000000001</v>
      </c>
      <c r="M23" s="551">
        <v>2.1027</v>
      </c>
      <c r="N23" s="551">
        <v>2.1248999999999998</v>
      </c>
      <c r="O23" s="90">
        <f t="shared" si="2"/>
        <v>0.25097138820204856</v>
      </c>
    </row>
    <row r="24" spans="1:15" ht="15" x14ac:dyDescent="0.25">
      <c r="A24" s="67"/>
      <c r="B24" s="187"/>
      <c r="C24" s="187"/>
      <c r="D24" s="187"/>
      <c r="E24" s="187"/>
      <c r="F24" s="1209"/>
      <c r="G24" s="1209"/>
      <c r="H24" s="1209"/>
      <c r="I24" s="1209"/>
      <c r="J24" s="1209"/>
      <c r="K24" s="1209"/>
      <c r="O24" s="90"/>
    </row>
    <row r="25" spans="1:15" ht="15" x14ac:dyDescent="0.25">
      <c r="A25" s="67" t="s">
        <v>1052</v>
      </c>
      <c r="B25" s="187"/>
      <c r="C25" s="187"/>
      <c r="D25" s="187"/>
      <c r="E25" s="187"/>
      <c r="F25" s="1209"/>
      <c r="G25" s="1209"/>
      <c r="H25" s="1209"/>
      <c r="I25" s="1209"/>
      <c r="J25" s="1209"/>
      <c r="K25" s="1209"/>
      <c r="O25" s="90"/>
    </row>
    <row r="26" spans="1:15" ht="15" x14ac:dyDescent="0.25">
      <c r="A26" s="149" t="s">
        <v>989</v>
      </c>
      <c r="B26" s="187"/>
      <c r="C26" s="187"/>
      <c r="D26" s="187"/>
      <c r="E26" s="187"/>
      <c r="F26" s="1209"/>
      <c r="G26" s="1209"/>
      <c r="H26" s="1209"/>
      <c r="I26" s="1209"/>
      <c r="J26" s="1209"/>
      <c r="K26" s="1209"/>
      <c r="O26" s="90"/>
    </row>
    <row r="27" spans="1:15" ht="15" x14ac:dyDescent="0.25">
      <c r="A27" s="149" t="s">
        <v>646</v>
      </c>
      <c r="B27" s="551">
        <v>-1.2814000000000001</v>
      </c>
      <c r="C27" s="551">
        <v>-0.7621</v>
      </c>
      <c r="D27" s="551">
        <v>-2.8252000000000002</v>
      </c>
      <c r="E27" s="551">
        <v>0.41510000000000002</v>
      </c>
      <c r="F27" s="551">
        <v>-0.74490000000000001</v>
      </c>
      <c r="G27" s="551">
        <v>-0.33100000000000002</v>
      </c>
      <c r="H27" s="551">
        <v>-0.3377</v>
      </c>
      <c r="I27" s="551">
        <v>-0.87860000000000005</v>
      </c>
      <c r="J27" s="551">
        <v>-1.7376</v>
      </c>
      <c r="K27" s="551">
        <v>-0.1477</v>
      </c>
      <c r="L27" s="551">
        <v>-1.8243</v>
      </c>
      <c r="M27" s="551">
        <v>-0.32169999999999999</v>
      </c>
      <c r="N27" s="551">
        <v>1.6648000000000001</v>
      </c>
      <c r="O27" s="90">
        <f>(N27-B27)/B27</f>
        <v>-2.2992039956297798</v>
      </c>
    </row>
    <row r="28" spans="1:15" ht="15" x14ac:dyDescent="0.25">
      <c r="A28" s="149" t="s">
        <v>552</v>
      </c>
      <c r="B28" s="551">
        <v>-0.84619999999999995</v>
      </c>
      <c r="C28" s="551">
        <v>-1.3409</v>
      </c>
      <c r="D28" s="551">
        <v>-1.6231</v>
      </c>
      <c r="E28" s="551">
        <v>-1.0642</v>
      </c>
      <c r="F28" s="551">
        <v>-1.0522</v>
      </c>
      <c r="G28" s="551">
        <v>-0.21240000000000001</v>
      </c>
      <c r="H28" s="551">
        <v>-0.49159999999999998</v>
      </c>
      <c r="I28" s="551">
        <v>-0.54759999999999998</v>
      </c>
      <c r="J28" s="551">
        <v>-0.98460000000000003</v>
      </c>
      <c r="K28" s="551">
        <v>-0.91830000000000001</v>
      </c>
      <c r="L28" s="551">
        <v>-1.2364999999999999</v>
      </c>
      <c r="M28" s="551">
        <v>-0.75219999999999998</v>
      </c>
      <c r="N28" s="551">
        <v>-0.15970000000000001</v>
      </c>
      <c r="O28" s="90">
        <f t="shared" ref="O28:O30" si="3">(N28-B28)/B28</f>
        <v>-0.81127393051288099</v>
      </c>
    </row>
    <row r="29" spans="1:15" ht="15" x14ac:dyDescent="0.25">
      <c r="A29" s="149" t="s">
        <v>553</v>
      </c>
      <c r="B29" s="551">
        <v>-0.30980000000000002</v>
      </c>
      <c r="C29" s="551">
        <v>-0.64880000000000004</v>
      </c>
      <c r="D29" s="551">
        <v>-0.85399999999999998</v>
      </c>
      <c r="E29" s="551">
        <v>-0.95689999999999997</v>
      </c>
      <c r="F29" s="551">
        <v>-1.1947000000000001</v>
      </c>
      <c r="G29" s="551">
        <v>-0.9173</v>
      </c>
      <c r="H29" s="551">
        <v>-0.77729999999999999</v>
      </c>
      <c r="I29" s="551">
        <v>-0.80420000000000003</v>
      </c>
      <c r="J29" s="551">
        <v>-0.61219999999999997</v>
      </c>
      <c r="K29" s="551">
        <v>-0.71289999999999998</v>
      </c>
      <c r="L29" s="551">
        <v>-0.8931</v>
      </c>
      <c r="M29" s="551">
        <v>-0.85299999999999998</v>
      </c>
      <c r="N29" s="551">
        <v>-0.5796</v>
      </c>
      <c r="O29" s="90">
        <f t="shared" si="3"/>
        <v>0.87088444157520972</v>
      </c>
    </row>
    <row r="30" spans="1:15" ht="15" x14ac:dyDescent="0.25">
      <c r="A30" s="149" t="s">
        <v>554</v>
      </c>
      <c r="B30" s="552">
        <v>-1.0406</v>
      </c>
      <c r="C30" s="552">
        <v>-0.96220000000000006</v>
      </c>
      <c r="D30" s="552">
        <v>-1.0838000000000001</v>
      </c>
      <c r="E30" s="552">
        <v>-0.80410000000000004</v>
      </c>
      <c r="F30" s="552">
        <v>-0.73609999999999998</v>
      </c>
      <c r="G30" s="552">
        <v>-0.63859999999999995</v>
      </c>
      <c r="H30" s="552">
        <v>-0.54110000000000003</v>
      </c>
      <c r="I30" s="552">
        <v>-0.71779999999999999</v>
      </c>
      <c r="J30" s="552">
        <v>-0.76929999999999998</v>
      </c>
      <c r="K30" s="552">
        <v>-0.83189999999999997</v>
      </c>
      <c r="L30" s="552">
        <v>-1.0422</v>
      </c>
      <c r="M30" s="552">
        <v>-0.94279999999999997</v>
      </c>
      <c r="N30" s="552">
        <v>-0.65710000000000002</v>
      </c>
      <c r="O30" s="90">
        <f t="shared" si="3"/>
        <v>-0.36853738227945415</v>
      </c>
    </row>
    <row r="31" spans="1:15" ht="5.25" customHeight="1" x14ac:dyDescent="0.2">
      <c r="A31" s="225"/>
      <c r="B31" s="104"/>
      <c r="C31" s="104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103"/>
    </row>
    <row r="32" spans="1:15" x14ac:dyDescent="0.2">
      <c r="A32" s="62" t="s">
        <v>1050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O32" s="5"/>
    </row>
    <row r="33" spans="1:15" x14ac:dyDescent="0.2">
      <c r="A33" s="62"/>
      <c r="H33" s="22"/>
      <c r="I33" s="22"/>
      <c r="J33" s="22"/>
      <c r="K33" s="22"/>
      <c r="O33" s="22"/>
    </row>
  </sheetData>
  <mergeCells count="2">
    <mergeCell ref="A2:O2"/>
    <mergeCell ref="A1:O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 tint="-0.14999847407452621"/>
  </sheetPr>
  <dimension ref="A1:IV1384"/>
  <sheetViews>
    <sheetView zoomScale="90" zoomScaleNormal="90" workbookViewId="0">
      <selection activeCell="A108" sqref="A108:G108"/>
    </sheetView>
  </sheetViews>
  <sheetFormatPr baseColWidth="10" defaultColWidth="13.7109375" defaultRowHeight="15" x14ac:dyDescent="0.25"/>
  <cols>
    <col min="1" max="1" width="18.140625" style="1357" customWidth="1"/>
    <col min="2" max="4" width="13.7109375" style="1357" customWidth="1"/>
    <col min="5" max="5" width="12.42578125" style="1357" customWidth="1"/>
    <col min="6" max="7" width="13.7109375" style="1357" customWidth="1"/>
    <col min="8" max="9" width="12.28515625" style="1357" customWidth="1"/>
    <col min="10" max="11" width="11.85546875" style="1357" customWidth="1"/>
    <col min="12" max="12" width="11.28515625" style="1357" customWidth="1"/>
    <col min="13" max="42" width="13.7109375" style="1357" customWidth="1"/>
    <col min="43" max="43" width="15.5703125" style="1357" customWidth="1"/>
    <col min="44" max="256" width="13.7109375" style="1357" customWidth="1"/>
    <col min="257" max="257" width="13.7109375" style="1216" customWidth="1"/>
    <col min="258" max="16384" width="13.7109375" style="1216"/>
  </cols>
  <sheetData>
    <row r="1" spans="1:256" ht="23.25" x14ac:dyDescent="0.35">
      <c r="A1" s="1748" t="s">
        <v>600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  <c r="L1" s="1749"/>
      <c r="M1" s="1749"/>
      <c r="N1" s="1749"/>
      <c r="O1" s="1749"/>
      <c r="P1" s="1749"/>
      <c r="Q1" s="1749"/>
      <c r="R1" s="1749"/>
      <c r="S1" s="1749"/>
      <c r="T1" s="1749"/>
      <c r="U1" s="1749"/>
      <c r="V1" s="1749"/>
      <c r="W1" s="1749"/>
      <c r="X1" s="1749"/>
      <c r="Y1" s="1749"/>
      <c r="Z1" s="1749"/>
      <c r="AA1" s="1749"/>
      <c r="AB1" s="1749"/>
      <c r="AC1" s="1749"/>
      <c r="AD1" s="1749"/>
      <c r="AE1" s="1749"/>
      <c r="AF1" s="1749"/>
      <c r="AG1" s="1749"/>
      <c r="AH1" s="1749"/>
      <c r="AI1" s="1749"/>
      <c r="AJ1" s="1749"/>
      <c r="AK1" s="1749"/>
      <c r="AL1" s="1749"/>
      <c r="AM1" s="1749"/>
      <c r="AN1" s="1749"/>
      <c r="AO1" s="1749"/>
      <c r="AP1" s="1749"/>
      <c r="AQ1" s="1749"/>
    </row>
    <row r="2" spans="1:256" ht="23.25" x14ac:dyDescent="0.35">
      <c r="A2" s="1748" t="s">
        <v>1812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1749"/>
      <c r="Y2" s="1749"/>
      <c r="Z2" s="1749"/>
      <c r="AA2" s="1749"/>
      <c r="AB2" s="1749"/>
      <c r="AC2" s="1749"/>
      <c r="AD2" s="1749"/>
      <c r="AE2" s="1749"/>
      <c r="AF2" s="1749"/>
      <c r="AG2" s="1749"/>
      <c r="AH2" s="1749"/>
      <c r="AI2" s="1749"/>
      <c r="AJ2" s="1749"/>
      <c r="AK2" s="1749"/>
      <c r="AL2" s="1749"/>
      <c r="AM2" s="1749"/>
      <c r="AN2" s="1749"/>
      <c r="AO2" s="1749"/>
      <c r="AP2" s="1749"/>
      <c r="AQ2" s="1749"/>
    </row>
    <row r="3" spans="1:256" x14ac:dyDescent="0.25">
      <c r="A3" s="1750"/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1751"/>
      <c r="N3" s="1751"/>
      <c r="O3" s="1751"/>
      <c r="P3" s="1751"/>
      <c r="Q3" s="1751"/>
      <c r="R3" s="1751"/>
      <c r="S3" s="1751"/>
      <c r="T3" s="1751"/>
      <c r="U3" s="1751"/>
      <c r="V3" s="1751"/>
      <c r="W3" s="1751"/>
      <c r="X3" s="1751"/>
      <c r="Y3" s="1751"/>
      <c r="Z3" s="1751"/>
      <c r="AA3" s="1751"/>
      <c r="AB3" s="1751"/>
      <c r="AC3" s="1751"/>
      <c r="AD3" s="1751"/>
      <c r="AE3" s="1751"/>
      <c r="AF3" s="1751"/>
      <c r="AG3" s="1751"/>
      <c r="AH3" s="1751"/>
      <c r="AI3" s="1751"/>
      <c r="AJ3" s="1751"/>
      <c r="AK3" s="1751"/>
      <c r="AL3" s="1751"/>
      <c r="AM3" s="1751"/>
      <c r="AN3" s="1751"/>
      <c r="AO3" s="1751"/>
      <c r="AP3" s="1751"/>
      <c r="AQ3" s="1751"/>
    </row>
    <row r="4" spans="1:256" ht="6.75" customHeight="1" thickBot="1" x14ac:dyDescent="0.3"/>
    <row r="5" spans="1:256" ht="15.75" thickBot="1" x14ac:dyDescent="0.3">
      <c r="A5" s="1744" t="s">
        <v>547</v>
      </c>
      <c r="B5" s="1745"/>
      <c r="C5" s="1744" t="s">
        <v>601</v>
      </c>
      <c r="D5" s="1752" t="s">
        <v>601</v>
      </c>
      <c r="E5" s="1752" t="s">
        <v>601</v>
      </c>
      <c r="F5" s="1745" t="s">
        <v>601</v>
      </c>
      <c r="G5" s="1744" t="s">
        <v>602</v>
      </c>
      <c r="H5" s="1752" t="s">
        <v>602</v>
      </c>
      <c r="I5" s="1752" t="s">
        <v>602</v>
      </c>
      <c r="J5" s="1752" t="s">
        <v>602</v>
      </c>
      <c r="K5" s="1752" t="s">
        <v>602</v>
      </c>
      <c r="L5" s="1745" t="s">
        <v>602</v>
      </c>
      <c r="M5" s="1744" t="s">
        <v>603</v>
      </c>
      <c r="N5" s="1752" t="s">
        <v>603</v>
      </c>
      <c r="O5" s="1752" t="s">
        <v>603</v>
      </c>
      <c r="P5" s="1752" t="s">
        <v>603</v>
      </c>
      <c r="Q5" s="1752" t="s">
        <v>603</v>
      </c>
      <c r="R5" s="1752" t="s">
        <v>603</v>
      </c>
      <c r="S5" s="1752" t="s">
        <v>603</v>
      </c>
      <c r="T5" s="1752" t="s">
        <v>603</v>
      </c>
      <c r="U5" s="1752" t="s">
        <v>603</v>
      </c>
      <c r="V5" s="1745" t="s">
        <v>603</v>
      </c>
      <c r="W5" s="1744" t="s">
        <v>561</v>
      </c>
      <c r="X5" s="1752" t="s">
        <v>561</v>
      </c>
      <c r="Y5" s="1752" t="s">
        <v>561</v>
      </c>
      <c r="Z5" s="1752" t="s">
        <v>561</v>
      </c>
      <c r="AA5" s="1752" t="s">
        <v>561</v>
      </c>
      <c r="AB5" s="1752" t="s">
        <v>561</v>
      </c>
      <c r="AC5" s="1745" t="s">
        <v>561</v>
      </c>
      <c r="AD5" s="1744" t="s">
        <v>604</v>
      </c>
      <c r="AE5" s="1752" t="s">
        <v>604</v>
      </c>
      <c r="AF5" s="1752" t="s">
        <v>604</v>
      </c>
      <c r="AG5" s="1752" t="s">
        <v>604</v>
      </c>
      <c r="AH5" s="1752" t="s">
        <v>604</v>
      </c>
      <c r="AI5" s="1745" t="s">
        <v>604</v>
      </c>
      <c r="AJ5" s="1744" t="s">
        <v>1997</v>
      </c>
      <c r="AK5" s="1745" t="s">
        <v>605</v>
      </c>
      <c r="AL5" s="1744" t="s">
        <v>606</v>
      </c>
      <c r="AM5" s="1752" t="s">
        <v>606</v>
      </c>
      <c r="AN5" s="1752" t="s">
        <v>606</v>
      </c>
      <c r="AO5" s="1752" t="s">
        <v>606</v>
      </c>
      <c r="AP5" s="1745" t="s">
        <v>606</v>
      </c>
      <c r="AQ5" s="1742" t="s">
        <v>443</v>
      </c>
    </row>
    <row r="6" spans="1:256" ht="15.75" thickBot="1" x14ac:dyDescent="0.3">
      <c r="A6" s="1746" t="s">
        <v>607</v>
      </c>
      <c r="B6" s="1747"/>
      <c r="C6" s="1352" t="s">
        <v>608</v>
      </c>
      <c r="D6" s="1351" t="s">
        <v>609</v>
      </c>
      <c r="E6" s="1351" t="s">
        <v>1738</v>
      </c>
      <c r="F6" s="1350" t="s">
        <v>610</v>
      </c>
      <c r="G6" s="1352" t="s">
        <v>1739</v>
      </c>
      <c r="H6" s="1351" t="s">
        <v>611</v>
      </c>
      <c r="I6" s="1351" t="s">
        <v>612</v>
      </c>
      <c r="J6" s="1351" t="s">
        <v>613</v>
      </c>
      <c r="K6" s="1351" t="s">
        <v>614</v>
      </c>
      <c r="L6" s="1350" t="s">
        <v>1740</v>
      </c>
      <c r="M6" s="1352" t="s">
        <v>1315</v>
      </c>
      <c r="N6" s="1351" t="s">
        <v>615</v>
      </c>
      <c r="O6" s="1351" t="s">
        <v>616</v>
      </c>
      <c r="P6" s="1351" t="s">
        <v>617</v>
      </c>
      <c r="Q6" s="1351" t="s">
        <v>618</v>
      </c>
      <c r="R6" s="1351" t="s">
        <v>619</v>
      </c>
      <c r="S6" s="1351" t="s">
        <v>791</v>
      </c>
      <c r="T6" s="1351" t="s">
        <v>620</v>
      </c>
      <c r="U6" s="1351" t="s">
        <v>1316</v>
      </c>
      <c r="V6" s="1350" t="s">
        <v>621</v>
      </c>
      <c r="W6" s="1352" t="s">
        <v>1789</v>
      </c>
      <c r="X6" s="1351" t="s">
        <v>622</v>
      </c>
      <c r="Y6" s="1351" t="s">
        <v>623</v>
      </c>
      <c r="Z6" s="1351" t="s">
        <v>624</v>
      </c>
      <c r="AA6" s="1351" t="s">
        <v>1741</v>
      </c>
      <c r="AB6" s="1351" t="s">
        <v>625</v>
      </c>
      <c r="AC6" s="1350" t="s">
        <v>626</v>
      </c>
      <c r="AD6" s="1352" t="s">
        <v>627</v>
      </c>
      <c r="AE6" s="1351" t="s">
        <v>628</v>
      </c>
      <c r="AF6" s="1351" t="s">
        <v>1183</v>
      </c>
      <c r="AG6" s="1351" t="s">
        <v>629</v>
      </c>
      <c r="AH6" s="1351" t="s">
        <v>630</v>
      </c>
      <c r="AI6" s="1350" t="s">
        <v>631</v>
      </c>
      <c r="AJ6" s="1352" t="s">
        <v>632</v>
      </c>
      <c r="AK6" s="1350" t="s">
        <v>633</v>
      </c>
      <c r="AL6" s="1352" t="s">
        <v>792</v>
      </c>
      <c r="AM6" s="1351" t="s">
        <v>634</v>
      </c>
      <c r="AN6" s="1351" t="s">
        <v>793</v>
      </c>
      <c r="AO6" s="1351" t="s">
        <v>635</v>
      </c>
      <c r="AP6" s="1350" t="s">
        <v>636</v>
      </c>
      <c r="AQ6" s="1743"/>
    </row>
    <row r="7" spans="1:256" ht="6.75" customHeight="1" thickBot="1" x14ac:dyDescent="0.3">
      <c r="C7" s="1349"/>
      <c r="D7" s="1348"/>
      <c r="E7" s="1348"/>
      <c r="F7" s="1347"/>
      <c r="G7" s="1349"/>
      <c r="H7" s="1348"/>
      <c r="I7" s="1348"/>
      <c r="J7" s="1348"/>
      <c r="K7" s="1348"/>
      <c r="L7" s="1347"/>
      <c r="M7" s="1349"/>
      <c r="N7" s="1348"/>
      <c r="O7" s="1348"/>
      <c r="P7" s="1348"/>
      <c r="Q7" s="1348"/>
      <c r="R7" s="1348"/>
      <c r="S7" s="1348"/>
      <c r="T7" s="1348"/>
      <c r="U7" s="1348"/>
      <c r="V7" s="1347"/>
      <c r="W7" s="1349"/>
      <c r="X7" s="1348"/>
      <c r="Y7" s="1348"/>
      <c r="Z7" s="1348"/>
      <c r="AA7" s="1348"/>
      <c r="AB7" s="1348"/>
      <c r="AC7" s="1347"/>
      <c r="AD7" s="1349"/>
      <c r="AE7" s="1348"/>
      <c r="AF7" s="1348"/>
      <c r="AG7" s="1348"/>
      <c r="AH7" s="1348"/>
      <c r="AI7" s="1347"/>
      <c r="AJ7" s="1349"/>
      <c r="AK7" s="1347"/>
      <c r="AL7" s="1349"/>
      <c r="AM7" s="1348"/>
      <c r="AN7" s="1348"/>
      <c r="AO7" s="1348"/>
      <c r="AP7" s="1347"/>
    </row>
    <row r="8" spans="1:256" s="1380" customFormat="1" ht="15.75" thickBot="1" x14ac:dyDescent="0.3">
      <c r="A8" s="1378" t="s">
        <v>637</v>
      </c>
      <c r="B8" s="1376"/>
      <c r="C8" s="1375">
        <f t="shared" ref="C8:AP8" si="0">SUM(C9:C21)</f>
        <v>0</v>
      </c>
      <c r="D8" s="1376">
        <f>SUM(D9:D21)</f>
        <v>209484.31</v>
      </c>
      <c r="E8" s="1376">
        <f t="shared" si="0"/>
        <v>0</v>
      </c>
      <c r="F8" s="1377">
        <f t="shared" si="0"/>
        <v>0</v>
      </c>
      <c r="G8" s="1375">
        <f t="shared" si="0"/>
        <v>0</v>
      </c>
      <c r="H8" s="1376">
        <f t="shared" si="0"/>
        <v>0</v>
      </c>
      <c r="I8" s="1376">
        <f t="shared" si="0"/>
        <v>0</v>
      </c>
      <c r="J8" s="1376">
        <f t="shared" si="0"/>
        <v>0</v>
      </c>
      <c r="K8" s="1376">
        <f t="shared" si="0"/>
        <v>0</v>
      </c>
      <c r="L8" s="1376">
        <f t="shared" si="0"/>
        <v>0</v>
      </c>
      <c r="M8" s="1375">
        <f t="shared" si="0"/>
        <v>0</v>
      </c>
      <c r="N8" s="1376">
        <f t="shared" si="0"/>
        <v>0</v>
      </c>
      <c r="O8" s="1376">
        <f t="shared" si="0"/>
        <v>0</v>
      </c>
      <c r="P8" s="1376">
        <f t="shared" si="0"/>
        <v>0</v>
      </c>
      <c r="Q8" s="1376">
        <f t="shared" si="0"/>
        <v>0</v>
      </c>
      <c r="R8" s="1376">
        <f t="shared" si="0"/>
        <v>0</v>
      </c>
      <c r="S8" s="1376">
        <f t="shared" si="0"/>
        <v>0</v>
      </c>
      <c r="T8" s="1376">
        <f t="shared" si="0"/>
        <v>0</v>
      </c>
      <c r="U8" s="1376">
        <f t="shared" si="0"/>
        <v>0</v>
      </c>
      <c r="V8" s="1377">
        <f t="shared" si="0"/>
        <v>0</v>
      </c>
      <c r="W8" s="1375">
        <f t="shared" si="0"/>
        <v>0</v>
      </c>
      <c r="X8" s="1376">
        <f t="shared" si="0"/>
        <v>0</v>
      </c>
      <c r="Y8" s="1376">
        <f t="shared" si="0"/>
        <v>0</v>
      </c>
      <c r="Z8" s="1376">
        <f t="shared" si="0"/>
        <v>0</v>
      </c>
      <c r="AA8" s="1376">
        <f t="shared" si="0"/>
        <v>0</v>
      </c>
      <c r="AB8" s="1376">
        <f t="shared" si="0"/>
        <v>0</v>
      </c>
      <c r="AC8" s="1377">
        <f t="shared" si="0"/>
        <v>191479.59</v>
      </c>
      <c r="AD8" s="1375">
        <f t="shared" si="0"/>
        <v>4184476.9200000004</v>
      </c>
      <c r="AE8" s="1376">
        <f t="shared" si="0"/>
        <v>973200.25</v>
      </c>
      <c r="AF8" s="1376">
        <f t="shared" si="0"/>
        <v>0</v>
      </c>
      <c r="AG8" s="1376">
        <f t="shared" si="0"/>
        <v>0</v>
      </c>
      <c r="AH8" s="1376">
        <f t="shared" si="0"/>
        <v>0</v>
      </c>
      <c r="AI8" s="1377">
        <f t="shared" si="0"/>
        <v>156710.29</v>
      </c>
      <c r="AJ8" s="1375">
        <f t="shared" si="0"/>
        <v>0</v>
      </c>
      <c r="AK8" s="1377">
        <f t="shared" si="0"/>
        <v>0</v>
      </c>
      <c r="AL8" s="1375">
        <f t="shared" si="0"/>
        <v>0</v>
      </c>
      <c r="AM8" s="1376">
        <f t="shared" si="0"/>
        <v>0</v>
      </c>
      <c r="AN8" s="1376">
        <f t="shared" si="0"/>
        <v>0</v>
      </c>
      <c r="AO8" s="1376">
        <f t="shared" si="0"/>
        <v>53660.9</v>
      </c>
      <c r="AP8" s="1377">
        <f t="shared" si="0"/>
        <v>0</v>
      </c>
      <c r="AQ8" s="1377">
        <f t="shared" ref="AQ8:AQ71" si="1">SUM(C8:AP8)</f>
        <v>5769012.2600000007</v>
      </c>
      <c r="AR8" s="1379"/>
      <c r="AS8" s="1379"/>
      <c r="AT8" s="1379"/>
      <c r="AU8" s="1379"/>
      <c r="AV8" s="1379"/>
      <c r="AW8" s="1379"/>
      <c r="AX8" s="1379"/>
      <c r="AY8" s="1379"/>
      <c r="AZ8" s="1379"/>
      <c r="BA8" s="1379"/>
      <c r="BB8" s="1379"/>
      <c r="BC8" s="1379"/>
      <c r="BD8" s="1379"/>
      <c r="BE8" s="1379"/>
      <c r="BF8" s="1379"/>
      <c r="BG8" s="1379"/>
      <c r="BH8" s="1379"/>
      <c r="BI8" s="1379"/>
      <c r="BJ8" s="1379"/>
      <c r="BK8" s="1379"/>
      <c r="BL8" s="1379"/>
      <c r="BM8" s="1379"/>
      <c r="BN8" s="1379"/>
      <c r="BO8" s="1379"/>
      <c r="BP8" s="1379"/>
      <c r="BQ8" s="1379"/>
      <c r="BR8" s="1379"/>
      <c r="BS8" s="1379"/>
      <c r="BT8" s="1379"/>
      <c r="BU8" s="1379"/>
      <c r="BV8" s="1379"/>
      <c r="BW8" s="1379"/>
      <c r="BX8" s="1379"/>
      <c r="BY8" s="1379"/>
      <c r="BZ8" s="1379"/>
      <c r="CA8" s="1379"/>
      <c r="CB8" s="1379"/>
      <c r="CC8" s="1379"/>
      <c r="CD8" s="1379"/>
      <c r="CE8" s="1379"/>
      <c r="CF8" s="1379"/>
      <c r="CG8" s="1379"/>
      <c r="CH8" s="1379"/>
      <c r="CI8" s="1379"/>
      <c r="CJ8" s="1379"/>
      <c r="CK8" s="1379"/>
      <c r="CL8" s="1379"/>
      <c r="CM8" s="1379"/>
      <c r="CN8" s="1379"/>
      <c r="CO8" s="1379"/>
      <c r="CP8" s="1379"/>
      <c r="CQ8" s="1379"/>
      <c r="CR8" s="1379"/>
      <c r="CS8" s="1379"/>
      <c r="CT8" s="1379"/>
      <c r="CU8" s="1379"/>
      <c r="CV8" s="1379"/>
      <c r="CW8" s="1379"/>
      <c r="CX8" s="1379"/>
      <c r="CY8" s="1379"/>
      <c r="CZ8" s="1379"/>
      <c r="DA8" s="1379"/>
      <c r="DB8" s="1379"/>
      <c r="DC8" s="1379"/>
      <c r="DD8" s="1379"/>
      <c r="DE8" s="1379"/>
      <c r="DF8" s="1379"/>
      <c r="DG8" s="1379"/>
      <c r="DH8" s="1379"/>
      <c r="DI8" s="1379"/>
      <c r="DJ8" s="1379"/>
      <c r="DK8" s="1379"/>
      <c r="DL8" s="1379"/>
      <c r="DM8" s="1379"/>
      <c r="DN8" s="1379"/>
      <c r="DO8" s="1379"/>
      <c r="DP8" s="1379"/>
      <c r="DQ8" s="1379"/>
      <c r="DR8" s="1379"/>
      <c r="DS8" s="1379"/>
      <c r="DT8" s="1379"/>
      <c r="DU8" s="1379"/>
      <c r="DV8" s="1379"/>
      <c r="DW8" s="1379"/>
      <c r="DX8" s="1379"/>
      <c r="DY8" s="1379"/>
      <c r="DZ8" s="1379"/>
      <c r="EA8" s="1379"/>
      <c r="EB8" s="1379"/>
      <c r="EC8" s="1379"/>
      <c r="ED8" s="1379"/>
      <c r="EE8" s="1379"/>
      <c r="EF8" s="1379"/>
      <c r="EG8" s="1379"/>
      <c r="EH8" s="1379"/>
      <c r="EI8" s="1379"/>
      <c r="EJ8" s="1379"/>
      <c r="EK8" s="1379"/>
      <c r="EL8" s="1379"/>
      <c r="EM8" s="1379"/>
      <c r="EN8" s="1379"/>
      <c r="EO8" s="1379"/>
      <c r="EP8" s="1379"/>
      <c r="EQ8" s="1379"/>
      <c r="ER8" s="1379"/>
      <c r="ES8" s="1379"/>
      <c r="ET8" s="1379"/>
      <c r="EU8" s="1379"/>
      <c r="EV8" s="1379"/>
      <c r="EW8" s="1379"/>
      <c r="EX8" s="1379"/>
      <c r="EY8" s="1379"/>
      <c r="EZ8" s="1379"/>
      <c r="FA8" s="1379"/>
      <c r="FB8" s="1379"/>
      <c r="FC8" s="1379"/>
      <c r="FD8" s="1379"/>
      <c r="FE8" s="1379"/>
      <c r="FF8" s="1379"/>
      <c r="FG8" s="1379"/>
      <c r="FH8" s="1379"/>
      <c r="FI8" s="1379"/>
      <c r="FJ8" s="1379"/>
      <c r="FK8" s="1379"/>
      <c r="FL8" s="1379"/>
      <c r="FM8" s="1379"/>
      <c r="FN8" s="1379"/>
      <c r="FO8" s="1379"/>
      <c r="FP8" s="1379"/>
      <c r="FQ8" s="1379"/>
      <c r="FR8" s="1379"/>
      <c r="FS8" s="1379"/>
      <c r="FT8" s="1379"/>
      <c r="FU8" s="1379"/>
      <c r="FV8" s="1379"/>
      <c r="FW8" s="1379"/>
      <c r="FX8" s="1379"/>
      <c r="FY8" s="1379"/>
      <c r="FZ8" s="1379"/>
      <c r="GA8" s="1379"/>
      <c r="GB8" s="1379"/>
      <c r="GC8" s="1379"/>
      <c r="GD8" s="1379"/>
      <c r="GE8" s="1379"/>
      <c r="GF8" s="1379"/>
      <c r="GG8" s="1379"/>
      <c r="GH8" s="1379"/>
      <c r="GI8" s="1379"/>
      <c r="GJ8" s="1379"/>
      <c r="GK8" s="1379"/>
      <c r="GL8" s="1379"/>
      <c r="GM8" s="1379"/>
      <c r="GN8" s="1379"/>
      <c r="GO8" s="1379"/>
      <c r="GP8" s="1379"/>
      <c r="GQ8" s="1379"/>
      <c r="GR8" s="1379"/>
      <c r="GS8" s="1379"/>
      <c r="GT8" s="1379"/>
      <c r="GU8" s="1379"/>
      <c r="GV8" s="1379"/>
      <c r="GW8" s="1379"/>
      <c r="GX8" s="1379"/>
      <c r="GY8" s="1379"/>
      <c r="GZ8" s="1379"/>
      <c r="HA8" s="1379"/>
      <c r="HB8" s="1379"/>
      <c r="HC8" s="1379"/>
      <c r="HD8" s="1379"/>
      <c r="HE8" s="1379"/>
      <c r="HF8" s="1379"/>
      <c r="HG8" s="1379"/>
      <c r="HH8" s="1379"/>
      <c r="HI8" s="1379"/>
      <c r="HJ8" s="1379"/>
      <c r="HK8" s="1379"/>
      <c r="HL8" s="1379"/>
      <c r="HM8" s="1379"/>
      <c r="HN8" s="1379"/>
      <c r="HO8" s="1379"/>
      <c r="HP8" s="1379"/>
      <c r="HQ8" s="1379"/>
      <c r="HR8" s="1379"/>
      <c r="HS8" s="1379"/>
      <c r="HT8" s="1379"/>
      <c r="HU8" s="1379"/>
      <c r="HV8" s="1379"/>
      <c r="HW8" s="1379"/>
      <c r="HX8" s="1379"/>
      <c r="HY8" s="1379"/>
      <c r="HZ8" s="1379"/>
      <c r="IA8" s="1379"/>
      <c r="IB8" s="1379"/>
      <c r="IC8" s="1379"/>
      <c r="ID8" s="1379"/>
      <c r="IE8" s="1379"/>
      <c r="IF8" s="1379"/>
      <c r="IG8" s="1379"/>
      <c r="IH8" s="1379"/>
      <c r="II8" s="1379"/>
      <c r="IJ8" s="1379"/>
      <c r="IK8" s="1379"/>
      <c r="IL8" s="1379"/>
      <c r="IM8" s="1379"/>
      <c r="IN8" s="1379"/>
      <c r="IO8" s="1379"/>
      <c r="IP8" s="1379"/>
      <c r="IQ8" s="1379"/>
      <c r="IR8" s="1379"/>
      <c r="IS8" s="1379"/>
      <c r="IT8" s="1379"/>
      <c r="IU8" s="1379"/>
      <c r="IV8" s="1379"/>
    </row>
    <row r="9" spans="1:256" x14ac:dyDescent="0.25">
      <c r="A9" s="1355"/>
      <c r="B9" s="1355" t="s">
        <v>62</v>
      </c>
      <c r="C9" s="1346"/>
      <c r="D9" s="1345"/>
      <c r="E9" s="1345"/>
      <c r="F9" s="1344"/>
      <c r="G9" s="1346"/>
      <c r="H9" s="1345"/>
      <c r="I9" s="1345"/>
      <c r="J9" s="1345"/>
      <c r="K9" s="1345"/>
      <c r="L9" s="1344"/>
      <c r="M9" s="1346"/>
      <c r="N9" s="1345"/>
      <c r="O9" s="1345"/>
      <c r="P9" s="1345"/>
      <c r="Q9" s="1345"/>
      <c r="R9" s="1345"/>
      <c r="S9" s="1345"/>
      <c r="T9" s="1345"/>
      <c r="U9" s="1345"/>
      <c r="V9" s="1344"/>
      <c r="W9" s="1346"/>
      <c r="X9" s="1345"/>
      <c r="Y9" s="1345"/>
      <c r="Z9" s="1345"/>
      <c r="AA9" s="1345"/>
      <c r="AB9" s="1345"/>
      <c r="AC9" s="1344"/>
      <c r="AD9" s="1346">
        <v>1456936.29</v>
      </c>
      <c r="AE9" s="1345">
        <v>430.57</v>
      </c>
      <c r="AF9" s="1345"/>
      <c r="AG9" s="1365"/>
      <c r="AH9" s="1365"/>
      <c r="AI9" s="1366"/>
      <c r="AJ9" s="1367"/>
      <c r="AK9" s="1368"/>
      <c r="AL9" s="1369"/>
      <c r="AM9" s="1370"/>
      <c r="AN9" s="1370"/>
      <c r="AO9" s="1370"/>
      <c r="AP9" s="1368"/>
      <c r="AQ9" s="1371">
        <f t="shared" si="1"/>
        <v>1457366.86</v>
      </c>
      <c r="AR9" s="1354"/>
      <c r="AS9" s="1354"/>
      <c r="AT9" s="1354"/>
      <c r="AU9" s="1354"/>
      <c r="AV9" s="1354"/>
      <c r="AW9" s="1354"/>
      <c r="AX9" s="1354"/>
      <c r="AY9" s="1354"/>
      <c r="AZ9" s="1354"/>
      <c r="BA9" s="1354"/>
      <c r="BB9" s="1354"/>
      <c r="BC9" s="1354"/>
      <c r="BD9" s="1354"/>
      <c r="BE9" s="1354"/>
      <c r="BF9" s="1354"/>
      <c r="BG9" s="1354"/>
      <c r="BH9" s="1354"/>
      <c r="BI9" s="1354"/>
      <c r="BJ9" s="1354"/>
      <c r="BK9" s="1354"/>
      <c r="BL9" s="1354"/>
      <c r="BM9" s="1354"/>
      <c r="BN9" s="1354"/>
      <c r="BO9" s="1354"/>
      <c r="BP9" s="1354"/>
      <c r="BQ9" s="1354"/>
      <c r="BR9" s="1354"/>
      <c r="BS9" s="1354"/>
      <c r="BT9" s="1354"/>
      <c r="BU9" s="1354"/>
      <c r="BV9" s="1354"/>
      <c r="BW9" s="1354"/>
      <c r="BX9" s="1354"/>
      <c r="BY9" s="1354"/>
      <c r="BZ9" s="1354"/>
      <c r="CA9" s="1354"/>
      <c r="CB9" s="1354"/>
      <c r="CC9" s="1354"/>
      <c r="CD9" s="1354"/>
      <c r="CE9" s="1354"/>
      <c r="CF9" s="1354"/>
      <c r="CG9" s="1354"/>
      <c r="CH9" s="1354"/>
      <c r="CI9" s="1354"/>
      <c r="CJ9" s="1354"/>
      <c r="CK9" s="1354"/>
      <c r="CL9" s="1354"/>
      <c r="CM9" s="1354"/>
      <c r="CN9" s="1354"/>
      <c r="CO9" s="1354"/>
      <c r="CP9" s="1354"/>
      <c r="CQ9" s="1354"/>
      <c r="CR9" s="1354"/>
      <c r="CS9" s="1354"/>
      <c r="CT9" s="1354"/>
      <c r="CU9" s="1354"/>
      <c r="CV9" s="1354"/>
      <c r="CW9" s="1354"/>
      <c r="CX9" s="1354"/>
      <c r="CY9" s="1354"/>
      <c r="CZ9" s="1354"/>
      <c r="DA9" s="1354"/>
      <c r="DB9" s="1354"/>
      <c r="DC9" s="1354"/>
      <c r="DD9" s="1354"/>
      <c r="DE9" s="1354"/>
      <c r="DF9" s="1354"/>
      <c r="DG9" s="1354"/>
      <c r="DH9" s="1354"/>
      <c r="DI9" s="1354"/>
      <c r="DJ9" s="1354"/>
      <c r="DK9" s="1354"/>
      <c r="DL9" s="1354"/>
      <c r="DM9" s="1354"/>
      <c r="DN9" s="1354"/>
      <c r="DO9" s="1354"/>
      <c r="DP9" s="1354"/>
      <c r="DQ9" s="1354"/>
    </row>
    <row r="10" spans="1:256" x14ac:dyDescent="0.25">
      <c r="A10" s="1355"/>
      <c r="B10" s="1355" t="s">
        <v>63</v>
      </c>
      <c r="C10" s="1346"/>
      <c r="D10" s="1345"/>
      <c r="E10" s="1345"/>
      <c r="F10" s="1344"/>
      <c r="G10" s="1346"/>
      <c r="H10" s="1345"/>
      <c r="I10" s="1345"/>
      <c r="J10" s="1345"/>
      <c r="K10" s="1345"/>
      <c r="L10" s="1344"/>
      <c r="M10" s="1346"/>
      <c r="N10" s="1345"/>
      <c r="O10" s="1345"/>
      <c r="P10" s="1345"/>
      <c r="Q10" s="1345"/>
      <c r="R10" s="1345"/>
      <c r="S10" s="1345"/>
      <c r="T10" s="1345"/>
      <c r="U10" s="1345"/>
      <c r="V10" s="1344"/>
      <c r="W10" s="1346"/>
      <c r="X10" s="1345"/>
      <c r="Y10" s="1345"/>
      <c r="Z10" s="1345"/>
      <c r="AA10" s="1345"/>
      <c r="AB10" s="1345"/>
      <c r="AC10" s="1344"/>
      <c r="AD10" s="1346">
        <v>1529523.03</v>
      </c>
      <c r="AE10" s="1345">
        <v>972769.68</v>
      </c>
      <c r="AF10" s="1345"/>
      <c r="AG10" s="1365"/>
      <c r="AH10" s="1365"/>
      <c r="AI10" s="1366">
        <v>156710.29</v>
      </c>
      <c r="AJ10" s="1367"/>
      <c r="AK10" s="1368"/>
      <c r="AL10" s="1369"/>
      <c r="AM10" s="1370"/>
      <c r="AN10" s="1370"/>
      <c r="AO10" s="1370"/>
      <c r="AP10" s="1368"/>
      <c r="AQ10" s="1371">
        <f t="shared" si="1"/>
        <v>2659003</v>
      </c>
      <c r="AR10" s="1354"/>
      <c r="AS10" s="1354"/>
      <c r="AT10" s="1354"/>
      <c r="AU10" s="1354"/>
      <c r="AV10" s="1354"/>
      <c r="AW10" s="1354"/>
      <c r="AX10" s="1354"/>
      <c r="AY10" s="1354"/>
      <c r="AZ10" s="1354"/>
      <c r="BA10" s="1354"/>
      <c r="BB10" s="1354"/>
      <c r="BC10" s="1354"/>
      <c r="BD10" s="1354"/>
      <c r="BE10" s="1354"/>
      <c r="BF10" s="1354"/>
      <c r="BG10" s="1354"/>
      <c r="BH10" s="1354"/>
      <c r="BI10" s="1354"/>
      <c r="BJ10" s="1354"/>
      <c r="BK10" s="1354"/>
      <c r="BL10" s="1354"/>
      <c r="BM10" s="1354"/>
      <c r="BN10" s="1354"/>
      <c r="BO10" s="1354"/>
      <c r="BP10" s="1354"/>
      <c r="BQ10" s="1354"/>
      <c r="BR10" s="1354"/>
      <c r="BS10" s="1354"/>
      <c r="BT10" s="1354"/>
      <c r="BU10" s="1354"/>
      <c r="BV10" s="1354"/>
      <c r="BW10" s="1354"/>
      <c r="BX10" s="1354"/>
      <c r="BY10" s="1354"/>
      <c r="BZ10" s="1354"/>
      <c r="CA10" s="1354"/>
      <c r="CB10" s="1354"/>
      <c r="CC10" s="1354"/>
      <c r="CD10" s="1354"/>
      <c r="CE10" s="1354"/>
      <c r="CF10" s="1354"/>
      <c r="CG10" s="1354"/>
      <c r="CH10" s="1354"/>
      <c r="CI10" s="1354"/>
      <c r="CJ10" s="1354"/>
      <c r="CK10" s="1354"/>
      <c r="CL10" s="1354"/>
      <c r="CM10" s="1354"/>
      <c r="CN10" s="1354"/>
      <c r="CO10" s="1354"/>
      <c r="CP10" s="1354"/>
      <c r="CQ10" s="1354"/>
      <c r="CR10" s="1354"/>
      <c r="CS10" s="1354"/>
      <c r="CT10" s="1354"/>
      <c r="CU10" s="1354"/>
      <c r="CV10" s="1354"/>
      <c r="CW10" s="1354"/>
      <c r="CX10" s="1354"/>
      <c r="CY10" s="1354"/>
      <c r="CZ10" s="1354"/>
      <c r="DA10" s="1354"/>
      <c r="DB10" s="1354"/>
      <c r="DC10" s="1354"/>
      <c r="DD10" s="1354"/>
      <c r="DE10" s="1354"/>
      <c r="DF10" s="1354"/>
      <c r="DG10" s="1354"/>
      <c r="DH10" s="1354"/>
      <c r="DI10" s="1354"/>
      <c r="DJ10" s="1354"/>
      <c r="DK10" s="1354"/>
      <c r="DL10" s="1354"/>
      <c r="DM10" s="1354"/>
      <c r="DN10" s="1354"/>
      <c r="DO10" s="1354"/>
      <c r="DP10" s="1354"/>
      <c r="DQ10" s="1354"/>
    </row>
    <row r="11" spans="1:256" x14ac:dyDescent="0.25">
      <c r="A11" s="1355"/>
      <c r="B11" s="1355" t="s">
        <v>54</v>
      </c>
      <c r="C11" s="1346"/>
      <c r="D11" s="1345">
        <v>2373.94</v>
      </c>
      <c r="E11" s="1345"/>
      <c r="F11" s="1344"/>
      <c r="G11" s="1346"/>
      <c r="H11" s="1345"/>
      <c r="I11" s="1345"/>
      <c r="J11" s="1345"/>
      <c r="K11" s="1345"/>
      <c r="L11" s="1344"/>
      <c r="M11" s="1346"/>
      <c r="N11" s="1345"/>
      <c r="O11" s="1345"/>
      <c r="P11" s="1345"/>
      <c r="Q11" s="1345"/>
      <c r="R11" s="1345"/>
      <c r="S11" s="1345"/>
      <c r="T11" s="1345"/>
      <c r="U11" s="1345"/>
      <c r="V11" s="1344"/>
      <c r="W11" s="1346"/>
      <c r="X11" s="1345"/>
      <c r="Y11" s="1345"/>
      <c r="Z11" s="1345"/>
      <c r="AA11" s="1345"/>
      <c r="AB11" s="1345"/>
      <c r="AC11" s="1344"/>
      <c r="AD11" s="1346"/>
      <c r="AE11" s="1345"/>
      <c r="AF11" s="1345"/>
      <c r="AG11" s="1365"/>
      <c r="AH11" s="1365"/>
      <c r="AI11" s="1366"/>
      <c r="AJ11" s="1367"/>
      <c r="AK11" s="1368"/>
      <c r="AL11" s="1369"/>
      <c r="AM11" s="1370"/>
      <c r="AN11" s="1370"/>
      <c r="AO11" s="1370"/>
      <c r="AP11" s="1368"/>
      <c r="AQ11" s="1371">
        <f t="shared" si="1"/>
        <v>2373.94</v>
      </c>
      <c r="AR11" s="1354"/>
      <c r="AS11" s="1354"/>
      <c r="AT11" s="1354"/>
      <c r="AU11" s="1354"/>
      <c r="AV11" s="1354"/>
      <c r="AW11" s="1354"/>
      <c r="AX11" s="1354"/>
      <c r="AY11" s="1354"/>
      <c r="AZ11" s="1354"/>
      <c r="BA11" s="1354"/>
      <c r="BB11" s="1354"/>
      <c r="BC11" s="1354"/>
      <c r="BD11" s="1354"/>
      <c r="BE11" s="1354"/>
      <c r="BF11" s="1354"/>
      <c r="BG11" s="1354"/>
      <c r="BH11" s="1354"/>
      <c r="BI11" s="1354"/>
      <c r="BJ11" s="1354"/>
      <c r="BK11" s="1354"/>
      <c r="BL11" s="1354"/>
      <c r="BM11" s="1354"/>
      <c r="BN11" s="1354"/>
      <c r="BO11" s="1354"/>
      <c r="BP11" s="1354"/>
      <c r="BQ11" s="1354"/>
      <c r="BR11" s="1354"/>
      <c r="BS11" s="1354"/>
      <c r="BT11" s="1354"/>
      <c r="BU11" s="1354"/>
      <c r="BV11" s="1354"/>
      <c r="BW11" s="1354"/>
      <c r="BX11" s="1354"/>
      <c r="BY11" s="1354"/>
      <c r="BZ11" s="1354"/>
      <c r="CA11" s="1354"/>
      <c r="CB11" s="1354"/>
      <c r="CC11" s="1354"/>
      <c r="CD11" s="1354"/>
      <c r="CE11" s="1354"/>
      <c r="CF11" s="1354"/>
      <c r="CG11" s="1354"/>
      <c r="CH11" s="1354"/>
      <c r="CI11" s="1354"/>
      <c r="CJ11" s="1354"/>
      <c r="CK11" s="1354"/>
      <c r="CL11" s="1354"/>
      <c r="CM11" s="1354"/>
      <c r="CN11" s="1354"/>
      <c r="CO11" s="1354"/>
      <c r="CP11" s="1354"/>
      <c r="CQ11" s="1354"/>
      <c r="CR11" s="1354"/>
      <c r="CS11" s="1354"/>
      <c r="CT11" s="1354"/>
      <c r="CU11" s="1354"/>
      <c r="CV11" s="1354"/>
      <c r="CW11" s="1354"/>
      <c r="CX11" s="1354"/>
      <c r="CY11" s="1354"/>
      <c r="CZ11" s="1354"/>
      <c r="DA11" s="1354"/>
      <c r="DB11" s="1354"/>
      <c r="DC11" s="1354"/>
      <c r="DD11" s="1354"/>
      <c r="DE11" s="1354"/>
      <c r="DF11" s="1354"/>
      <c r="DG11" s="1354"/>
      <c r="DH11" s="1354"/>
      <c r="DI11" s="1354"/>
      <c r="DJ11" s="1354"/>
      <c r="DK11" s="1354"/>
      <c r="DL11" s="1354"/>
      <c r="DM11" s="1354"/>
      <c r="DN11" s="1354"/>
      <c r="DO11" s="1354"/>
      <c r="DP11" s="1354"/>
      <c r="DQ11" s="1354"/>
    </row>
    <row r="12" spans="1:256" x14ac:dyDescent="0.25">
      <c r="A12" s="1355"/>
      <c r="B12" s="1355" t="s">
        <v>55</v>
      </c>
      <c r="C12" s="1346"/>
      <c r="D12" s="1345"/>
      <c r="E12" s="1345"/>
      <c r="F12" s="1344"/>
      <c r="G12" s="1346"/>
      <c r="H12" s="1345"/>
      <c r="I12" s="1345"/>
      <c r="J12" s="1345"/>
      <c r="K12" s="1345"/>
      <c r="L12" s="1344"/>
      <c r="M12" s="1346"/>
      <c r="N12" s="1345"/>
      <c r="O12" s="1345"/>
      <c r="P12" s="1345"/>
      <c r="Q12" s="1345"/>
      <c r="R12" s="1345"/>
      <c r="S12" s="1345"/>
      <c r="T12" s="1345"/>
      <c r="U12" s="1345"/>
      <c r="V12" s="1344"/>
      <c r="W12" s="1346"/>
      <c r="X12" s="1345"/>
      <c r="Y12" s="1345"/>
      <c r="Z12" s="1345"/>
      <c r="AA12" s="1345"/>
      <c r="AB12" s="1345"/>
      <c r="AC12" s="1344">
        <v>191479.59</v>
      </c>
      <c r="AD12" s="1346"/>
      <c r="AE12" s="1345"/>
      <c r="AF12" s="1345"/>
      <c r="AG12" s="1365"/>
      <c r="AH12" s="1365"/>
      <c r="AI12" s="1366"/>
      <c r="AJ12" s="1367"/>
      <c r="AK12" s="1368"/>
      <c r="AL12" s="1369"/>
      <c r="AM12" s="1370"/>
      <c r="AN12" s="1370"/>
      <c r="AO12" s="1370"/>
      <c r="AP12" s="1368"/>
      <c r="AQ12" s="1371">
        <f t="shared" si="1"/>
        <v>191479.59</v>
      </c>
      <c r="AR12" s="1354"/>
      <c r="AS12" s="1354"/>
      <c r="AT12" s="1354"/>
      <c r="AU12" s="1354"/>
      <c r="AV12" s="1354"/>
      <c r="AW12" s="1354"/>
      <c r="AX12" s="1354"/>
      <c r="AY12" s="1354"/>
      <c r="AZ12" s="1354"/>
      <c r="BA12" s="1354"/>
      <c r="BB12" s="1354"/>
      <c r="BC12" s="1354"/>
      <c r="BD12" s="1354"/>
      <c r="BE12" s="1354"/>
      <c r="BF12" s="1354"/>
      <c r="BG12" s="1354"/>
      <c r="BH12" s="1354"/>
      <c r="BI12" s="1354"/>
      <c r="BJ12" s="1354"/>
      <c r="BK12" s="1354"/>
      <c r="BL12" s="1354"/>
      <c r="BM12" s="1354"/>
      <c r="BN12" s="1354"/>
      <c r="BO12" s="1354"/>
      <c r="BP12" s="1354"/>
      <c r="BQ12" s="1354"/>
      <c r="BR12" s="1354"/>
      <c r="BS12" s="1354"/>
      <c r="BT12" s="1354"/>
      <c r="BU12" s="1354"/>
      <c r="BV12" s="1354"/>
      <c r="BW12" s="1354"/>
      <c r="BX12" s="1354"/>
      <c r="BY12" s="1354"/>
      <c r="BZ12" s="1354"/>
      <c r="CA12" s="1354"/>
      <c r="CB12" s="1354"/>
      <c r="CC12" s="1354"/>
      <c r="CD12" s="1354"/>
      <c r="CE12" s="1354"/>
      <c r="CF12" s="1354"/>
      <c r="CG12" s="1354"/>
      <c r="CH12" s="1354"/>
      <c r="CI12" s="1354"/>
      <c r="CJ12" s="1354"/>
      <c r="CK12" s="1354"/>
      <c r="CL12" s="1354"/>
      <c r="CM12" s="1354"/>
      <c r="CN12" s="1354"/>
      <c r="CO12" s="1354"/>
      <c r="CP12" s="1354"/>
      <c r="CQ12" s="1354"/>
      <c r="CR12" s="1354"/>
      <c r="CS12" s="1354"/>
      <c r="CT12" s="1354"/>
      <c r="CU12" s="1354"/>
      <c r="CV12" s="1354"/>
      <c r="CW12" s="1354"/>
      <c r="CX12" s="1354"/>
      <c r="CY12" s="1354"/>
      <c r="CZ12" s="1354"/>
      <c r="DA12" s="1354"/>
      <c r="DB12" s="1354"/>
      <c r="DC12" s="1354"/>
      <c r="DD12" s="1354"/>
      <c r="DE12" s="1354"/>
      <c r="DF12" s="1354"/>
      <c r="DG12" s="1354"/>
      <c r="DH12" s="1354"/>
      <c r="DI12" s="1354"/>
      <c r="DJ12" s="1354"/>
      <c r="DK12" s="1354"/>
      <c r="DL12" s="1354"/>
      <c r="DM12" s="1354"/>
      <c r="DN12" s="1354"/>
      <c r="DO12" s="1354"/>
      <c r="DP12" s="1354"/>
      <c r="DQ12" s="1354"/>
    </row>
    <row r="13" spans="1:256" x14ac:dyDescent="0.25">
      <c r="A13" s="1355"/>
      <c r="B13" s="1355" t="s">
        <v>20</v>
      </c>
      <c r="C13" s="1346"/>
      <c r="D13" s="1345"/>
      <c r="E13" s="1345"/>
      <c r="F13" s="1344"/>
      <c r="G13" s="1346"/>
      <c r="H13" s="1345"/>
      <c r="I13" s="1345"/>
      <c r="J13" s="1345"/>
      <c r="K13" s="1345"/>
      <c r="L13" s="1344"/>
      <c r="M13" s="1346"/>
      <c r="N13" s="1345"/>
      <c r="O13" s="1345"/>
      <c r="P13" s="1345"/>
      <c r="Q13" s="1345"/>
      <c r="R13" s="1345"/>
      <c r="S13" s="1345"/>
      <c r="T13" s="1345"/>
      <c r="U13" s="1345"/>
      <c r="V13" s="1344"/>
      <c r="W13" s="1346"/>
      <c r="X13" s="1345"/>
      <c r="Y13" s="1345"/>
      <c r="Z13" s="1345"/>
      <c r="AA13" s="1345"/>
      <c r="AB13" s="1345"/>
      <c r="AC13" s="1344"/>
      <c r="AD13" s="1346">
        <v>312626.43</v>
      </c>
      <c r="AE13" s="1345"/>
      <c r="AF13" s="1345"/>
      <c r="AG13" s="1365"/>
      <c r="AH13" s="1365"/>
      <c r="AI13" s="1366"/>
      <c r="AJ13" s="1367"/>
      <c r="AK13" s="1368"/>
      <c r="AL13" s="1369"/>
      <c r="AM13" s="1370"/>
      <c r="AN13" s="1370"/>
      <c r="AO13" s="1370"/>
      <c r="AP13" s="1368"/>
      <c r="AQ13" s="1371">
        <f t="shared" si="1"/>
        <v>312626.43</v>
      </c>
      <c r="AR13" s="1354"/>
      <c r="AS13" s="1354"/>
      <c r="AT13" s="1354"/>
      <c r="AU13" s="1354"/>
      <c r="AV13" s="1354"/>
      <c r="AW13" s="1354"/>
      <c r="AX13" s="1354"/>
      <c r="AY13" s="1354"/>
      <c r="AZ13" s="1354"/>
      <c r="BA13" s="1354"/>
      <c r="BB13" s="1354"/>
      <c r="BC13" s="1354"/>
      <c r="BD13" s="1354"/>
      <c r="BE13" s="1354"/>
      <c r="BF13" s="1354"/>
      <c r="BG13" s="1354"/>
      <c r="BH13" s="1354"/>
      <c r="BI13" s="1354"/>
      <c r="BJ13" s="1354"/>
      <c r="BK13" s="1354"/>
      <c r="BL13" s="1354"/>
      <c r="BM13" s="1354"/>
      <c r="BN13" s="1354"/>
      <c r="BO13" s="1354"/>
      <c r="BP13" s="1354"/>
      <c r="BQ13" s="1354"/>
      <c r="BR13" s="1354"/>
      <c r="BS13" s="1354"/>
      <c r="BT13" s="1354"/>
      <c r="BU13" s="1354"/>
      <c r="BV13" s="1354"/>
      <c r="BW13" s="1354"/>
      <c r="BX13" s="1354"/>
      <c r="BY13" s="1354"/>
      <c r="BZ13" s="1354"/>
      <c r="CA13" s="1354"/>
      <c r="CB13" s="1354"/>
      <c r="CC13" s="1354"/>
      <c r="CD13" s="1354"/>
      <c r="CE13" s="1354"/>
      <c r="CF13" s="1354"/>
      <c r="CG13" s="1354"/>
      <c r="CH13" s="1354"/>
      <c r="CI13" s="1354"/>
      <c r="CJ13" s="1354"/>
      <c r="CK13" s="1354"/>
      <c r="CL13" s="1354"/>
      <c r="CM13" s="1354"/>
      <c r="CN13" s="1354"/>
      <c r="CO13" s="1354"/>
      <c r="CP13" s="1354"/>
      <c r="CQ13" s="1354"/>
      <c r="CR13" s="1354"/>
      <c r="CS13" s="1354"/>
      <c r="CT13" s="1354"/>
      <c r="CU13" s="1354"/>
      <c r="CV13" s="1354"/>
      <c r="CW13" s="1354"/>
      <c r="CX13" s="1354"/>
      <c r="CY13" s="1354"/>
      <c r="CZ13" s="1354"/>
      <c r="DA13" s="1354"/>
      <c r="DB13" s="1354"/>
      <c r="DC13" s="1354"/>
      <c r="DD13" s="1354"/>
      <c r="DE13" s="1354"/>
      <c r="DF13" s="1354"/>
      <c r="DG13" s="1354"/>
      <c r="DH13" s="1354"/>
      <c r="DI13" s="1354"/>
      <c r="DJ13" s="1354"/>
      <c r="DK13" s="1354"/>
      <c r="DL13" s="1354"/>
      <c r="DM13" s="1354"/>
      <c r="DN13" s="1354"/>
      <c r="DO13" s="1354"/>
      <c r="DP13" s="1354"/>
      <c r="DQ13" s="1354"/>
    </row>
    <row r="14" spans="1:256" x14ac:dyDescent="0.25">
      <c r="A14" s="1355"/>
      <c r="B14" s="1355" t="s">
        <v>22</v>
      </c>
      <c r="C14" s="1346"/>
      <c r="D14" s="1345"/>
      <c r="E14" s="1345"/>
      <c r="F14" s="1344"/>
      <c r="G14" s="1346"/>
      <c r="H14" s="1345"/>
      <c r="I14" s="1345"/>
      <c r="J14" s="1345"/>
      <c r="K14" s="1345"/>
      <c r="L14" s="1344"/>
      <c r="M14" s="1346"/>
      <c r="N14" s="1345"/>
      <c r="O14" s="1345"/>
      <c r="P14" s="1345"/>
      <c r="Q14" s="1345"/>
      <c r="R14" s="1345"/>
      <c r="S14" s="1345"/>
      <c r="T14" s="1345"/>
      <c r="U14" s="1345"/>
      <c r="V14" s="1344"/>
      <c r="W14" s="1346"/>
      <c r="X14" s="1345"/>
      <c r="Y14" s="1345"/>
      <c r="Z14" s="1345"/>
      <c r="AA14" s="1345"/>
      <c r="AB14" s="1345"/>
      <c r="AC14" s="1344"/>
      <c r="AD14" s="1346">
        <v>244683.44</v>
      </c>
      <c r="AE14" s="1345"/>
      <c r="AF14" s="1345"/>
      <c r="AG14" s="1365"/>
      <c r="AH14" s="1365"/>
      <c r="AI14" s="1366"/>
      <c r="AJ14" s="1367"/>
      <c r="AK14" s="1368"/>
      <c r="AL14" s="1369"/>
      <c r="AM14" s="1370"/>
      <c r="AN14" s="1370"/>
      <c r="AO14" s="1370">
        <v>53660.9</v>
      </c>
      <c r="AP14" s="1368"/>
      <c r="AQ14" s="1371">
        <f t="shared" si="1"/>
        <v>298344.34000000003</v>
      </c>
      <c r="AR14" s="1354"/>
      <c r="AS14" s="1354"/>
      <c r="AT14" s="1354"/>
      <c r="AU14" s="1354"/>
      <c r="AV14" s="1354"/>
      <c r="AW14" s="1354"/>
      <c r="AX14" s="1354"/>
      <c r="AY14" s="1354"/>
      <c r="AZ14" s="1354"/>
      <c r="BA14" s="1354"/>
      <c r="BB14" s="1354"/>
      <c r="BC14" s="1354"/>
      <c r="BD14" s="1354"/>
      <c r="BE14" s="1354"/>
      <c r="BF14" s="1354"/>
      <c r="BG14" s="1354"/>
      <c r="BH14" s="1354"/>
      <c r="BI14" s="1354"/>
      <c r="BJ14" s="1354"/>
      <c r="BK14" s="1354"/>
      <c r="BL14" s="1354"/>
      <c r="BM14" s="1354"/>
      <c r="BN14" s="1354"/>
      <c r="BO14" s="1354"/>
      <c r="BP14" s="1354"/>
      <c r="BQ14" s="1354"/>
      <c r="BR14" s="1354"/>
      <c r="BS14" s="1354"/>
      <c r="BT14" s="1354"/>
      <c r="BU14" s="1354"/>
      <c r="BV14" s="1354"/>
      <c r="BW14" s="1354"/>
      <c r="BX14" s="1354"/>
      <c r="BY14" s="1354"/>
      <c r="BZ14" s="1354"/>
      <c r="CA14" s="1354"/>
      <c r="CB14" s="1354"/>
      <c r="CC14" s="1354"/>
      <c r="CD14" s="1354"/>
      <c r="CE14" s="1354"/>
      <c r="CF14" s="1354"/>
      <c r="CG14" s="1354"/>
      <c r="CH14" s="1354"/>
      <c r="CI14" s="1354"/>
      <c r="CJ14" s="1354"/>
      <c r="CK14" s="1354"/>
      <c r="CL14" s="1354"/>
      <c r="CM14" s="1354"/>
      <c r="CN14" s="1354"/>
      <c r="CO14" s="1354"/>
      <c r="CP14" s="1354"/>
      <c r="CQ14" s="1354"/>
      <c r="CR14" s="1354"/>
      <c r="CS14" s="1354"/>
      <c r="CT14" s="1354"/>
      <c r="CU14" s="1354"/>
      <c r="CV14" s="1354"/>
      <c r="CW14" s="1354"/>
      <c r="CX14" s="1354"/>
      <c r="CY14" s="1354"/>
      <c r="CZ14" s="1354"/>
      <c r="DA14" s="1354"/>
      <c r="DB14" s="1354"/>
      <c r="DC14" s="1354"/>
      <c r="DD14" s="1354"/>
      <c r="DE14" s="1354"/>
      <c r="DF14" s="1354"/>
      <c r="DG14" s="1354"/>
      <c r="DH14" s="1354"/>
      <c r="DI14" s="1354"/>
      <c r="DJ14" s="1354"/>
      <c r="DK14" s="1354"/>
      <c r="DL14" s="1354"/>
      <c r="DM14" s="1354"/>
      <c r="DN14" s="1354"/>
      <c r="DO14" s="1354"/>
      <c r="DP14" s="1354"/>
      <c r="DQ14" s="1354"/>
    </row>
    <row r="15" spans="1:256" x14ac:dyDescent="0.25">
      <c r="A15" s="1355"/>
      <c r="B15" s="1355" t="s">
        <v>91</v>
      </c>
      <c r="C15" s="1346"/>
      <c r="D15" s="1345"/>
      <c r="E15" s="1345"/>
      <c r="F15" s="1344"/>
      <c r="G15" s="1346"/>
      <c r="H15" s="1345"/>
      <c r="I15" s="1345"/>
      <c r="J15" s="1345"/>
      <c r="K15" s="1345"/>
      <c r="L15" s="1344"/>
      <c r="M15" s="1346"/>
      <c r="N15" s="1345"/>
      <c r="O15" s="1345"/>
      <c r="P15" s="1345"/>
      <c r="Q15" s="1345"/>
      <c r="R15" s="1345"/>
      <c r="S15" s="1345"/>
      <c r="T15" s="1345"/>
      <c r="U15" s="1345"/>
      <c r="V15" s="1344"/>
      <c r="W15" s="1346"/>
      <c r="X15" s="1345"/>
      <c r="Y15" s="1345"/>
      <c r="Z15" s="1345"/>
      <c r="AA15" s="1345"/>
      <c r="AB15" s="1345"/>
      <c r="AC15" s="1344"/>
      <c r="AD15" s="1346">
        <v>487307.3</v>
      </c>
      <c r="AE15" s="1345"/>
      <c r="AF15" s="1345"/>
      <c r="AG15" s="1365"/>
      <c r="AH15" s="1365"/>
      <c r="AI15" s="1366"/>
      <c r="AJ15" s="1367"/>
      <c r="AK15" s="1368"/>
      <c r="AL15" s="1369"/>
      <c r="AM15" s="1370"/>
      <c r="AN15" s="1370"/>
      <c r="AO15" s="1370"/>
      <c r="AP15" s="1368"/>
      <c r="AQ15" s="1371">
        <f t="shared" si="1"/>
        <v>487307.3</v>
      </c>
      <c r="AR15" s="1354"/>
      <c r="AS15" s="1354"/>
      <c r="AT15" s="1354"/>
      <c r="AU15" s="1354"/>
      <c r="AV15" s="1354"/>
      <c r="AW15" s="1354"/>
      <c r="AX15" s="1354"/>
      <c r="AY15" s="1354"/>
      <c r="AZ15" s="1354"/>
      <c r="BA15" s="1354"/>
      <c r="BB15" s="1354"/>
      <c r="BC15" s="1354"/>
      <c r="BD15" s="1354"/>
      <c r="BE15" s="1354"/>
      <c r="BF15" s="1354"/>
      <c r="BG15" s="1354"/>
      <c r="BH15" s="1354"/>
      <c r="BI15" s="1354"/>
      <c r="BJ15" s="1354"/>
      <c r="BK15" s="1354"/>
      <c r="BL15" s="1354"/>
      <c r="BM15" s="1354"/>
      <c r="BN15" s="1354"/>
      <c r="BO15" s="1354"/>
      <c r="BP15" s="1354"/>
      <c r="BQ15" s="1354"/>
      <c r="BR15" s="1354"/>
      <c r="BS15" s="1354"/>
      <c r="BT15" s="1354"/>
      <c r="BU15" s="1354"/>
      <c r="BV15" s="1354"/>
      <c r="BW15" s="1354"/>
      <c r="BX15" s="1354"/>
      <c r="BY15" s="1354"/>
      <c r="BZ15" s="1354"/>
      <c r="CA15" s="1354"/>
      <c r="CB15" s="1354"/>
      <c r="CC15" s="1354"/>
      <c r="CD15" s="1354"/>
      <c r="CE15" s="1354"/>
      <c r="CF15" s="1354"/>
      <c r="CG15" s="1354"/>
      <c r="CH15" s="1354"/>
      <c r="CI15" s="1354"/>
      <c r="CJ15" s="1354"/>
      <c r="CK15" s="1354"/>
      <c r="CL15" s="1354"/>
      <c r="CM15" s="1354"/>
      <c r="CN15" s="1354"/>
      <c r="CO15" s="1354"/>
      <c r="CP15" s="1354"/>
      <c r="CQ15" s="1354"/>
      <c r="CR15" s="1354"/>
      <c r="CS15" s="1354"/>
      <c r="CT15" s="1354"/>
      <c r="CU15" s="1354"/>
      <c r="CV15" s="1354"/>
      <c r="CW15" s="1354"/>
      <c r="CX15" s="1354"/>
      <c r="CY15" s="1354"/>
      <c r="CZ15" s="1354"/>
      <c r="DA15" s="1354"/>
      <c r="DB15" s="1354"/>
      <c r="DC15" s="1354"/>
      <c r="DD15" s="1354"/>
      <c r="DE15" s="1354"/>
      <c r="DF15" s="1354"/>
      <c r="DG15" s="1354"/>
      <c r="DH15" s="1354"/>
      <c r="DI15" s="1354"/>
      <c r="DJ15" s="1354"/>
      <c r="DK15" s="1354"/>
      <c r="DL15" s="1354"/>
      <c r="DM15" s="1354"/>
      <c r="DN15" s="1354"/>
      <c r="DO15" s="1354"/>
      <c r="DP15" s="1354"/>
      <c r="DQ15" s="1354"/>
    </row>
    <row r="16" spans="1:256" x14ac:dyDescent="0.25">
      <c r="A16" s="1355"/>
      <c r="B16" s="1355" t="s">
        <v>45</v>
      </c>
      <c r="C16" s="1346"/>
      <c r="D16" s="1345"/>
      <c r="E16" s="1345"/>
      <c r="F16" s="1344"/>
      <c r="G16" s="1346"/>
      <c r="H16" s="1345"/>
      <c r="I16" s="1345"/>
      <c r="J16" s="1345"/>
      <c r="K16" s="1345"/>
      <c r="L16" s="1344"/>
      <c r="M16" s="1346"/>
      <c r="N16" s="1345"/>
      <c r="O16" s="1345"/>
      <c r="P16" s="1345"/>
      <c r="Q16" s="1345"/>
      <c r="R16" s="1345"/>
      <c r="S16" s="1345"/>
      <c r="T16" s="1345"/>
      <c r="U16" s="1345"/>
      <c r="V16" s="1344"/>
      <c r="W16" s="1346"/>
      <c r="X16" s="1345"/>
      <c r="Y16" s="1345"/>
      <c r="Z16" s="1345"/>
      <c r="AA16" s="1345"/>
      <c r="AB16" s="1345"/>
      <c r="AC16" s="1344"/>
      <c r="AD16" s="1346">
        <v>56349.27</v>
      </c>
      <c r="AE16" s="1345"/>
      <c r="AF16" s="1345"/>
      <c r="AG16" s="1365"/>
      <c r="AH16" s="1365"/>
      <c r="AI16" s="1366"/>
      <c r="AJ16" s="1367"/>
      <c r="AK16" s="1368"/>
      <c r="AL16" s="1369"/>
      <c r="AM16" s="1370"/>
      <c r="AN16" s="1370"/>
      <c r="AO16" s="1370"/>
      <c r="AP16" s="1368"/>
      <c r="AQ16" s="1371">
        <f t="shared" si="1"/>
        <v>56349.27</v>
      </c>
      <c r="AR16" s="1354"/>
      <c r="AS16" s="1354"/>
      <c r="AT16" s="1354"/>
      <c r="AU16" s="1354"/>
      <c r="AV16" s="1354"/>
      <c r="AW16" s="1354"/>
      <c r="AX16" s="1354"/>
      <c r="AY16" s="1354"/>
      <c r="AZ16" s="1354"/>
      <c r="BA16" s="1354"/>
      <c r="BB16" s="1354"/>
      <c r="BC16" s="1354"/>
      <c r="BD16" s="1354"/>
      <c r="BE16" s="1354"/>
      <c r="BF16" s="1354"/>
      <c r="BG16" s="1354"/>
      <c r="BH16" s="1354"/>
      <c r="BI16" s="1354"/>
      <c r="BJ16" s="1354"/>
      <c r="BK16" s="1354"/>
      <c r="BL16" s="1354"/>
      <c r="BM16" s="1354"/>
      <c r="BN16" s="1354"/>
      <c r="BO16" s="1354"/>
      <c r="BP16" s="1354"/>
      <c r="BQ16" s="1354"/>
      <c r="BR16" s="1354"/>
      <c r="BS16" s="1354"/>
      <c r="BT16" s="1354"/>
      <c r="BU16" s="1354"/>
      <c r="BV16" s="1354"/>
      <c r="BW16" s="1354"/>
      <c r="BX16" s="1354"/>
      <c r="BY16" s="1354"/>
      <c r="BZ16" s="1354"/>
      <c r="CA16" s="1354"/>
      <c r="CB16" s="1354"/>
      <c r="CC16" s="1354"/>
      <c r="CD16" s="1354"/>
      <c r="CE16" s="1354"/>
      <c r="CF16" s="1354"/>
      <c r="CG16" s="1354"/>
      <c r="CH16" s="1354"/>
      <c r="CI16" s="1354"/>
      <c r="CJ16" s="1354"/>
      <c r="CK16" s="1354"/>
      <c r="CL16" s="1354"/>
      <c r="CM16" s="1354"/>
      <c r="CN16" s="1354"/>
      <c r="CO16" s="1354"/>
      <c r="CP16" s="1354"/>
      <c r="CQ16" s="1354"/>
      <c r="CR16" s="1354"/>
      <c r="CS16" s="1354"/>
      <c r="CT16" s="1354"/>
      <c r="CU16" s="1354"/>
      <c r="CV16" s="1354"/>
      <c r="CW16" s="1354"/>
      <c r="CX16" s="1354"/>
      <c r="CY16" s="1354"/>
      <c r="CZ16" s="1354"/>
      <c r="DA16" s="1354"/>
      <c r="DB16" s="1354"/>
      <c r="DC16" s="1354"/>
      <c r="DD16" s="1354"/>
      <c r="DE16" s="1354"/>
      <c r="DF16" s="1354"/>
      <c r="DG16" s="1354"/>
      <c r="DH16" s="1354"/>
      <c r="DI16" s="1354"/>
      <c r="DJ16" s="1354"/>
      <c r="DK16" s="1354"/>
      <c r="DL16" s="1354"/>
      <c r="DM16" s="1354"/>
      <c r="DN16" s="1354"/>
      <c r="DO16" s="1354"/>
      <c r="DP16" s="1354"/>
      <c r="DQ16" s="1354"/>
    </row>
    <row r="17" spans="1:121" x14ac:dyDescent="0.25">
      <c r="A17" s="1355"/>
      <c r="B17" s="1355" t="s">
        <v>30</v>
      </c>
      <c r="C17" s="1346"/>
      <c r="D17" s="1345">
        <v>180724.28</v>
      </c>
      <c r="E17" s="1345"/>
      <c r="F17" s="1344"/>
      <c r="G17" s="1346"/>
      <c r="H17" s="1345"/>
      <c r="I17" s="1345"/>
      <c r="J17" s="1345"/>
      <c r="K17" s="1345"/>
      <c r="L17" s="1344"/>
      <c r="M17" s="1346"/>
      <c r="N17" s="1345"/>
      <c r="O17" s="1345"/>
      <c r="P17" s="1345"/>
      <c r="Q17" s="1345"/>
      <c r="R17" s="1345"/>
      <c r="S17" s="1345"/>
      <c r="T17" s="1345"/>
      <c r="U17" s="1345"/>
      <c r="V17" s="1344"/>
      <c r="W17" s="1346"/>
      <c r="X17" s="1345"/>
      <c r="Y17" s="1345"/>
      <c r="Z17" s="1345"/>
      <c r="AA17" s="1345"/>
      <c r="AB17" s="1345"/>
      <c r="AC17" s="1344"/>
      <c r="AD17" s="1346">
        <v>66547.41</v>
      </c>
      <c r="AE17" s="1345"/>
      <c r="AF17" s="1345"/>
      <c r="AG17" s="1365"/>
      <c r="AH17" s="1365"/>
      <c r="AI17" s="1366"/>
      <c r="AJ17" s="1367"/>
      <c r="AK17" s="1368"/>
      <c r="AL17" s="1369"/>
      <c r="AM17" s="1370"/>
      <c r="AN17" s="1370"/>
      <c r="AO17" s="1370"/>
      <c r="AP17" s="1368"/>
      <c r="AQ17" s="1371">
        <f t="shared" si="1"/>
        <v>247271.69</v>
      </c>
      <c r="AR17" s="1354"/>
      <c r="AS17" s="1354"/>
      <c r="AT17" s="1354"/>
      <c r="AU17" s="1354"/>
      <c r="AV17" s="1354"/>
      <c r="AW17" s="1354"/>
      <c r="AX17" s="1354"/>
      <c r="AY17" s="1354"/>
      <c r="AZ17" s="1354"/>
      <c r="BA17" s="1354"/>
      <c r="BB17" s="1354"/>
      <c r="BC17" s="1354"/>
      <c r="BD17" s="1354"/>
      <c r="BE17" s="1354"/>
      <c r="BF17" s="1354"/>
      <c r="BG17" s="1354"/>
      <c r="BH17" s="1354"/>
      <c r="BI17" s="1354"/>
      <c r="BJ17" s="1354"/>
      <c r="BK17" s="1354"/>
      <c r="BL17" s="1354"/>
      <c r="BM17" s="1354"/>
      <c r="BN17" s="1354"/>
      <c r="BO17" s="1354"/>
      <c r="BP17" s="1354"/>
      <c r="BQ17" s="1354"/>
      <c r="BR17" s="1354"/>
      <c r="BS17" s="1354"/>
      <c r="BT17" s="1354"/>
      <c r="BU17" s="1354"/>
      <c r="BV17" s="1354"/>
      <c r="BW17" s="1354"/>
      <c r="BX17" s="1354"/>
      <c r="BY17" s="1354"/>
      <c r="BZ17" s="1354"/>
      <c r="CA17" s="1354"/>
      <c r="CB17" s="1354"/>
      <c r="CC17" s="1354"/>
      <c r="CD17" s="1354"/>
      <c r="CE17" s="1354"/>
      <c r="CF17" s="1354"/>
      <c r="CG17" s="1354"/>
      <c r="CH17" s="1354"/>
      <c r="CI17" s="1354"/>
      <c r="CJ17" s="1354"/>
      <c r="CK17" s="1354"/>
      <c r="CL17" s="1354"/>
      <c r="CM17" s="1354"/>
      <c r="CN17" s="1354"/>
      <c r="CO17" s="1354"/>
      <c r="CP17" s="1354"/>
      <c r="CQ17" s="1354"/>
      <c r="CR17" s="1354"/>
      <c r="CS17" s="1354"/>
      <c r="CT17" s="1354"/>
      <c r="CU17" s="1354"/>
      <c r="CV17" s="1354"/>
      <c r="CW17" s="1354"/>
      <c r="CX17" s="1354"/>
      <c r="CY17" s="1354"/>
      <c r="CZ17" s="1354"/>
      <c r="DA17" s="1354"/>
      <c r="DB17" s="1354"/>
      <c r="DC17" s="1354"/>
      <c r="DD17" s="1354"/>
      <c r="DE17" s="1354"/>
      <c r="DF17" s="1354"/>
      <c r="DG17" s="1354"/>
      <c r="DH17" s="1354"/>
      <c r="DI17" s="1354"/>
      <c r="DJ17" s="1354"/>
      <c r="DK17" s="1354"/>
      <c r="DL17" s="1354"/>
      <c r="DM17" s="1354"/>
      <c r="DN17" s="1354"/>
      <c r="DO17" s="1354"/>
      <c r="DP17" s="1354"/>
      <c r="DQ17" s="1354"/>
    </row>
    <row r="18" spans="1:121" x14ac:dyDescent="0.25">
      <c r="A18" s="1355"/>
      <c r="B18" s="1355" t="s">
        <v>17</v>
      </c>
      <c r="C18" s="1346"/>
      <c r="D18" s="1345">
        <v>20525.68</v>
      </c>
      <c r="E18" s="1345"/>
      <c r="F18" s="1344"/>
      <c r="G18" s="1346"/>
      <c r="H18" s="1345"/>
      <c r="I18" s="1345"/>
      <c r="J18" s="1345"/>
      <c r="K18" s="1345"/>
      <c r="L18" s="1344"/>
      <c r="M18" s="1346"/>
      <c r="N18" s="1345"/>
      <c r="O18" s="1345"/>
      <c r="P18" s="1345"/>
      <c r="Q18" s="1345"/>
      <c r="R18" s="1345"/>
      <c r="S18" s="1345"/>
      <c r="T18" s="1345"/>
      <c r="U18" s="1345"/>
      <c r="V18" s="1344"/>
      <c r="W18" s="1346"/>
      <c r="X18" s="1345"/>
      <c r="Y18" s="1345"/>
      <c r="Z18" s="1345"/>
      <c r="AA18" s="1345"/>
      <c r="AB18" s="1345"/>
      <c r="AC18" s="1344"/>
      <c r="AD18" s="1346"/>
      <c r="AE18" s="1345"/>
      <c r="AF18" s="1345"/>
      <c r="AG18" s="1365"/>
      <c r="AH18" s="1365"/>
      <c r="AI18" s="1366"/>
      <c r="AJ18" s="1367"/>
      <c r="AK18" s="1368"/>
      <c r="AL18" s="1369"/>
      <c r="AM18" s="1370"/>
      <c r="AN18" s="1370"/>
      <c r="AO18" s="1370"/>
      <c r="AP18" s="1368"/>
      <c r="AQ18" s="1371">
        <f t="shared" si="1"/>
        <v>20525.68</v>
      </c>
      <c r="AR18" s="1354"/>
      <c r="AS18" s="1354"/>
      <c r="AT18" s="1354"/>
      <c r="AU18" s="1354"/>
      <c r="AV18" s="1354"/>
      <c r="AW18" s="1354"/>
      <c r="AX18" s="1354"/>
      <c r="AY18" s="1354"/>
      <c r="AZ18" s="1354"/>
      <c r="BA18" s="1354"/>
      <c r="BB18" s="1354"/>
      <c r="BC18" s="1354"/>
      <c r="BD18" s="1354"/>
      <c r="BE18" s="1354"/>
      <c r="BF18" s="1354"/>
      <c r="BG18" s="1354"/>
      <c r="BH18" s="1354"/>
      <c r="BI18" s="1354"/>
      <c r="BJ18" s="1354"/>
      <c r="BK18" s="1354"/>
      <c r="BL18" s="1354"/>
      <c r="BM18" s="1354"/>
      <c r="BN18" s="1354"/>
      <c r="BO18" s="1354"/>
      <c r="BP18" s="1354"/>
      <c r="BQ18" s="1354"/>
      <c r="BR18" s="1354"/>
      <c r="BS18" s="1354"/>
      <c r="BT18" s="1354"/>
      <c r="BU18" s="1354"/>
      <c r="BV18" s="1354"/>
      <c r="BW18" s="1354"/>
      <c r="BX18" s="1354"/>
      <c r="BY18" s="1354"/>
      <c r="BZ18" s="1354"/>
      <c r="CA18" s="1354"/>
      <c r="CB18" s="1354"/>
      <c r="CC18" s="1354"/>
      <c r="CD18" s="1354"/>
      <c r="CE18" s="1354"/>
      <c r="CF18" s="1354"/>
      <c r="CG18" s="1354"/>
      <c r="CH18" s="1354"/>
      <c r="CI18" s="1354"/>
      <c r="CJ18" s="1354"/>
      <c r="CK18" s="1354"/>
      <c r="CL18" s="1354"/>
      <c r="CM18" s="1354"/>
      <c r="CN18" s="1354"/>
      <c r="CO18" s="1354"/>
      <c r="CP18" s="1354"/>
      <c r="CQ18" s="1354"/>
      <c r="CR18" s="1354"/>
      <c r="CS18" s="1354"/>
      <c r="CT18" s="1354"/>
      <c r="CU18" s="1354"/>
      <c r="CV18" s="1354"/>
      <c r="CW18" s="1354"/>
      <c r="CX18" s="1354"/>
      <c r="CY18" s="1354"/>
      <c r="CZ18" s="1354"/>
      <c r="DA18" s="1354"/>
      <c r="DB18" s="1354"/>
      <c r="DC18" s="1354"/>
      <c r="DD18" s="1354"/>
      <c r="DE18" s="1354"/>
      <c r="DF18" s="1354"/>
      <c r="DG18" s="1354"/>
      <c r="DH18" s="1354"/>
      <c r="DI18" s="1354"/>
      <c r="DJ18" s="1354"/>
      <c r="DK18" s="1354"/>
      <c r="DL18" s="1354"/>
      <c r="DM18" s="1354"/>
      <c r="DN18" s="1354"/>
      <c r="DO18" s="1354"/>
      <c r="DP18" s="1354"/>
      <c r="DQ18" s="1354"/>
    </row>
    <row r="19" spans="1:121" x14ac:dyDescent="0.25">
      <c r="A19" s="1355"/>
      <c r="B19" s="1355" t="s">
        <v>46</v>
      </c>
      <c r="C19" s="1346"/>
      <c r="D19" s="1345"/>
      <c r="E19" s="1345"/>
      <c r="F19" s="1344"/>
      <c r="G19" s="1346"/>
      <c r="H19" s="1345"/>
      <c r="I19" s="1345"/>
      <c r="J19" s="1345"/>
      <c r="K19" s="1345"/>
      <c r="L19" s="1344"/>
      <c r="M19" s="1346"/>
      <c r="N19" s="1345"/>
      <c r="O19" s="1345"/>
      <c r="P19" s="1345"/>
      <c r="Q19" s="1345"/>
      <c r="R19" s="1345"/>
      <c r="S19" s="1345"/>
      <c r="T19" s="1345"/>
      <c r="U19" s="1345"/>
      <c r="V19" s="1344"/>
      <c r="W19" s="1346"/>
      <c r="X19" s="1345"/>
      <c r="Y19" s="1345"/>
      <c r="Z19" s="1345"/>
      <c r="AA19" s="1345"/>
      <c r="AB19" s="1345"/>
      <c r="AC19" s="1344"/>
      <c r="AD19" s="1346">
        <v>21811.29</v>
      </c>
      <c r="AE19" s="1345"/>
      <c r="AF19" s="1345"/>
      <c r="AG19" s="1364"/>
      <c r="AH19" s="1365"/>
      <c r="AI19" s="1366"/>
      <c r="AJ19" s="1367"/>
      <c r="AK19" s="1368"/>
      <c r="AL19" s="1369"/>
      <c r="AM19" s="1370"/>
      <c r="AN19" s="1370"/>
      <c r="AO19" s="1370"/>
      <c r="AP19" s="1368"/>
      <c r="AQ19" s="1371">
        <f t="shared" si="1"/>
        <v>21811.29</v>
      </c>
      <c r="AR19" s="1354"/>
      <c r="AS19" s="1354"/>
      <c r="AT19" s="1354"/>
      <c r="AU19" s="1354"/>
      <c r="AV19" s="1354"/>
      <c r="AW19" s="1354"/>
      <c r="AX19" s="1354"/>
      <c r="AY19" s="1354"/>
      <c r="AZ19" s="1354"/>
      <c r="BA19" s="1354"/>
      <c r="BB19" s="1354"/>
      <c r="BC19" s="1354"/>
      <c r="BD19" s="1354"/>
      <c r="BE19" s="1354"/>
      <c r="BF19" s="1354"/>
      <c r="BG19" s="1354"/>
      <c r="BH19" s="1354"/>
      <c r="BI19" s="1354"/>
      <c r="BJ19" s="1354"/>
      <c r="BK19" s="1354"/>
      <c r="BL19" s="1354"/>
      <c r="BM19" s="1354"/>
      <c r="BN19" s="1354"/>
      <c r="BO19" s="1354"/>
      <c r="BP19" s="1354"/>
      <c r="BQ19" s="1354"/>
      <c r="BR19" s="1354"/>
      <c r="BS19" s="1354"/>
      <c r="BT19" s="1354"/>
      <c r="BU19" s="1354"/>
      <c r="BV19" s="1354"/>
      <c r="BW19" s="1354"/>
      <c r="BX19" s="1354"/>
      <c r="BY19" s="1354"/>
      <c r="BZ19" s="1354"/>
      <c r="CA19" s="1354"/>
      <c r="CB19" s="1354"/>
      <c r="CC19" s="1354"/>
      <c r="CD19" s="1354"/>
      <c r="CE19" s="1354"/>
      <c r="CF19" s="1354"/>
      <c r="CG19" s="1354"/>
      <c r="CH19" s="1354"/>
      <c r="CI19" s="1354"/>
      <c r="CJ19" s="1354"/>
      <c r="CK19" s="1354"/>
      <c r="CL19" s="1354"/>
      <c r="CM19" s="1354"/>
      <c r="CN19" s="1354"/>
      <c r="CO19" s="1354"/>
      <c r="CP19" s="1354"/>
      <c r="CQ19" s="1354"/>
      <c r="CR19" s="1354"/>
      <c r="CS19" s="1354"/>
      <c r="CT19" s="1354"/>
      <c r="CU19" s="1354"/>
      <c r="CV19" s="1354"/>
      <c r="CW19" s="1354"/>
      <c r="CX19" s="1354"/>
      <c r="CY19" s="1354"/>
      <c r="CZ19" s="1354"/>
      <c r="DA19" s="1354"/>
      <c r="DB19" s="1354"/>
      <c r="DC19" s="1354"/>
      <c r="DD19" s="1354"/>
      <c r="DE19" s="1354"/>
      <c r="DF19" s="1354"/>
      <c r="DG19" s="1354"/>
      <c r="DH19" s="1354"/>
      <c r="DI19" s="1354"/>
      <c r="DJ19" s="1354"/>
      <c r="DK19" s="1354"/>
      <c r="DL19" s="1354"/>
      <c r="DM19" s="1354"/>
      <c r="DN19" s="1354"/>
      <c r="DO19" s="1354"/>
      <c r="DP19" s="1354"/>
      <c r="DQ19" s="1354"/>
    </row>
    <row r="20" spans="1:121" x14ac:dyDescent="0.25">
      <c r="A20" s="1355"/>
      <c r="B20" s="1355" t="s">
        <v>26</v>
      </c>
      <c r="C20" s="1346"/>
      <c r="D20" s="1345">
        <v>5860.41</v>
      </c>
      <c r="E20" s="1345"/>
      <c r="F20" s="1344"/>
      <c r="G20" s="1346"/>
      <c r="H20" s="1345"/>
      <c r="I20" s="1345"/>
      <c r="J20" s="1345"/>
      <c r="K20" s="1345"/>
      <c r="L20" s="1344"/>
      <c r="M20" s="1346"/>
      <c r="N20" s="1345"/>
      <c r="O20" s="1345"/>
      <c r="P20" s="1345"/>
      <c r="Q20" s="1345"/>
      <c r="R20" s="1345"/>
      <c r="S20" s="1345"/>
      <c r="T20" s="1345"/>
      <c r="U20" s="1345"/>
      <c r="V20" s="1344"/>
      <c r="W20" s="1346"/>
      <c r="X20" s="1345"/>
      <c r="Y20" s="1345"/>
      <c r="Z20" s="1345"/>
      <c r="AA20" s="1345"/>
      <c r="AB20" s="1345"/>
      <c r="AC20" s="1344"/>
      <c r="AD20" s="1346"/>
      <c r="AE20" s="1345"/>
      <c r="AF20" s="1345"/>
      <c r="AG20" s="1364"/>
      <c r="AH20" s="1365"/>
      <c r="AI20" s="1366"/>
      <c r="AJ20" s="1367"/>
      <c r="AK20" s="1368"/>
      <c r="AL20" s="1369"/>
      <c r="AM20" s="1370"/>
      <c r="AN20" s="1370"/>
      <c r="AO20" s="1370"/>
      <c r="AP20" s="1368"/>
      <c r="AQ20" s="1371">
        <f t="shared" si="1"/>
        <v>5860.41</v>
      </c>
      <c r="AR20" s="1354"/>
      <c r="AS20" s="1354"/>
      <c r="AT20" s="1354"/>
      <c r="AU20" s="1354"/>
      <c r="AV20" s="1354"/>
      <c r="AW20" s="1354"/>
      <c r="AX20" s="1354"/>
      <c r="AY20" s="1354"/>
      <c r="AZ20" s="1354"/>
      <c r="BA20" s="1354"/>
      <c r="BB20" s="1354"/>
      <c r="BC20" s="1354"/>
      <c r="BD20" s="1354"/>
      <c r="BE20" s="1354"/>
      <c r="BF20" s="1354"/>
      <c r="BG20" s="1354"/>
      <c r="BH20" s="1354"/>
      <c r="BI20" s="1354"/>
      <c r="BJ20" s="1354"/>
      <c r="BK20" s="1354"/>
      <c r="BL20" s="1354"/>
      <c r="BM20" s="1354"/>
      <c r="BN20" s="1354"/>
      <c r="BO20" s="1354"/>
      <c r="BP20" s="1354"/>
      <c r="BQ20" s="1354"/>
      <c r="BR20" s="1354"/>
      <c r="BS20" s="1354"/>
      <c r="BT20" s="1354"/>
      <c r="BU20" s="1354"/>
      <c r="BV20" s="1354"/>
      <c r="BW20" s="1354"/>
      <c r="BX20" s="1354"/>
      <c r="BY20" s="1354"/>
      <c r="BZ20" s="1354"/>
      <c r="CA20" s="1354"/>
      <c r="CB20" s="1354"/>
      <c r="CC20" s="1354"/>
      <c r="CD20" s="1354"/>
      <c r="CE20" s="1354"/>
      <c r="CF20" s="1354"/>
      <c r="CG20" s="1354"/>
      <c r="CH20" s="1354"/>
      <c r="CI20" s="1354"/>
      <c r="CJ20" s="1354"/>
      <c r="CK20" s="1354"/>
      <c r="CL20" s="1354"/>
      <c r="CM20" s="1354"/>
      <c r="CN20" s="1354"/>
      <c r="CO20" s="1354"/>
      <c r="CP20" s="1354"/>
      <c r="CQ20" s="1354"/>
      <c r="CR20" s="1354"/>
      <c r="CS20" s="1354"/>
      <c r="CT20" s="1354"/>
      <c r="CU20" s="1354"/>
      <c r="CV20" s="1354"/>
      <c r="CW20" s="1354"/>
      <c r="CX20" s="1354"/>
      <c r="CY20" s="1354"/>
      <c r="CZ20" s="1354"/>
      <c r="DA20" s="1354"/>
      <c r="DB20" s="1354"/>
      <c r="DC20" s="1354"/>
      <c r="DD20" s="1354"/>
      <c r="DE20" s="1354"/>
      <c r="DF20" s="1354"/>
      <c r="DG20" s="1354"/>
      <c r="DH20" s="1354"/>
      <c r="DI20" s="1354"/>
      <c r="DJ20" s="1354"/>
      <c r="DK20" s="1354"/>
      <c r="DL20" s="1354"/>
      <c r="DM20" s="1354"/>
      <c r="DN20" s="1354"/>
      <c r="DO20" s="1354"/>
      <c r="DP20" s="1354"/>
      <c r="DQ20" s="1354"/>
    </row>
    <row r="21" spans="1:121" ht="15.75" thickBot="1" x14ac:dyDescent="0.3">
      <c r="A21" s="1355"/>
      <c r="B21" s="1355" t="s">
        <v>37</v>
      </c>
      <c r="C21" s="1346"/>
      <c r="D21" s="1345"/>
      <c r="E21" s="1345"/>
      <c r="F21" s="1344"/>
      <c r="G21" s="1346"/>
      <c r="H21" s="1345"/>
      <c r="I21" s="1345"/>
      <c r="J21" s="1345"/>
      <c r="K21" s="1345"/>
      <c r="L21" s="1344"/>
      <c r="M21" s="1346"/>
      <c r="N21" s="1345"/>
      <c r="O21" s="1345"/>
      <c r="P21" s="1345"/>
      <c r="Q21" s="1345"/>
      <c r="R21" s="1345"/>
      <c r="S21" s="1345"/>
      <c r="T21" s="1345"/>
      <c r="U21" s="1345"/>
      <c r="V21" s="1344"/>
      <c r="W21" s="1346"/>
      <c r="X21" s="1345"/>
      <c r="Y21" s="1345"/>
      <c r="Z21" s="1345"/>
      <c r="AA21" s="1345"/>
      <c r="AB21" s="1345"/>
      <c r="AC21" s="1344"/>
      <c r="AD21" s="1346">
        <v>8692.4599999999991</v>
      </c>
      <c r="AE21" s="1345"/>
      <c r="AF21" s="1345"/>
      <c r="AG21" s="1364"/>
      <c r="AH21" s="1365"/>
      <c r="AI21" s="1366"/>
      <c r="AJ21" s="1367"/>
      <c r="AK21" s="1368"/>
      <c r="AL21" s="1369"/>
      <c r="AM21" s="1370"/>
      <c r="AN21" s="1370"/>
      <c r="AO21" s="1370"/>
      <c r="AP21" s="1368"/>
      <c r="AQ21" s="1371">
        <f t="shared" si="1"/>
        <v>8692.4599999999991</v>
      </c>
      <c r="AR21" s="1354"/>
      <c r="AS21" s="1354"/>
      <c r="AT21" s="1354"/>
      <c r="AU21" s="1354"/>
      <c r="AV21" s="1354"/>
      <c r="AW21" s="1354"/>
      <c r="AX21" s="1354"/>
      <c r="AY21" s="1354"/>
      <c r="AZ21" s="1354"/>
      <c r="BA21" s="1354"/>
      <c r="BB21" s="1354"/>
      <c r="BC21" s="1354"/>
      <c r="BD21" s="1354"/>
      <c r="BE21" s="1354"/>
      <c r="BF21" s="1354"/>
      <c r="BG21" s="1354"/>
      <c r="BH21" s="1354"/>
      <c r="BI21" s="1354"/>
      <c r="BJ21" s="1354"/>
      <c r="BK21" s="1354"/>
      <c r="BL21" s="1354"/>
      <c r="BM21" s="1354"/>
      <c r="BN21" s="1354"/>
      <c r="BO21" s="1354"/>
      <c r="BP21" s="1354"/>
      <c r="BQ21" s="1354"/>
      <c r="BR21" s="1354"/>
      <c r="BS21" s="1354"/>
      <c r="BT21" s="1354"/>
      <c r="BU21" s="1354"/>
      <c r="BV21" s="1354"/>
      <c r="BW21" s="1354"/>
      <c r="BX21" s="1354"/>
      <c r="BY21" s="1354"/>
      <c r="BZ21" s="1354"/>
      <c r="CA21" s="1354"/>
      <c r="CB21" s="1354"/>
      <c r="CC21" s="1354"/>
      <c r="CD21" s="1354"/>
      <c r="CE21" s="1354"/>
      <c r="CF21" s="1354"/>
      <c r="CG21" s="1354"/>
      <c r="CH21" s="1354"/>
      <c r="CI21" s="1354"/>
      <c r="CJ21" s="1354"/>
      <c r="CK21" s="1354"/>
      <c r="CL21" s="1354"/>
      <c r="CM21" s="1354"/>
      <c r="CN21" s="1354"/>
      <c r="CO21" s="1354"/>
      <c r="CP21" s="1354"/>
      <c r="CQ21" s="1354"/>
      <c r="CR21" s="1354"/>
      <c r="CS21" s="1354"/>
      <c r="CT21" s="1354"/>
      <c r="CU21" s="1354"/>
      <c r="CV21" s="1354"/>
      <c r="CW21" s="1354"/>
      <c r="CX21" s="1354"/>
      <c r="CY21" s="1354"/>
      <c r="CZ21" s="1354"/>
      <c r="DA21" s="1354"/>
      <c r="DB21" s="1354"/>
      <c r="DC21" s="1354"/>
      <c r="DD21" s="1354"/>
      <c r="DE21" s="1354"/>
      <c r="DF21" s="1354"/>
      <c r="DG21" s="1354"/>
      <c r="DH21" s="1354"/>
      <c r="DI21" s="1354"/>
      <c r="DJ21" s="1354"/>
      <c r="DK21" s="1354"/>
      <c r="DL21" s="1354"/>
      <c r="DM21" s="1354"/>
      <c r="DN21" s="1354"/>
      <c r="DO21" s="1354"/>
      <c r="DP21" s="1354"/>
      <c r="DQ21" s="1354"/>
    </row>
    <row r="22" spans="1:121" ht="15.75" thickBot="1" x14ac:dyDescent="0.3">
      <c r="A22" s="1378" t="s">
        <v>478</v>
      </c>
      <c r="B22" s="1376"/>
      <c r="C22" s="1375">
        <f t="shared" ref="C22:AP22" si="2">SUM(C23:C34)</f>
        <v>3143660.9000000004</v>
      </c>
      <c r="D22" s="1376">
        <f t="shared" si="2"/>
        <v>7394494.9100000001</v>
      </c>
      <c r="E22" s="1376">
        <f t="shared" si="2"/>
        <v>3332898.7</v>
      </c>
      <c r="F22" s="1377">
        <f t="shared" si="2"/>
        <v>6396002.6899999995</v>
      </c>
      <c r="G22" s="1375">
        <f t="shared" si="2"/>
        <v>4109843.08</v>
      </c>
      <c r="H22" s="1376">
        <f t="shared" si="2"/>
        <v>2326490.39</v>
      </c>
      <c r="I22" s="1376">
        <f t="shared" si="2"/>
        <v>789348.24</v>
      </c>
      <c r="J22" s="1376">
        <f t="shared" si="2"/>
        <v>5953371.6500000004</v>
      </c>
      <c r="K22" s="1376">
        <f t="shared" si="2"/>
        <v>8906997.7899999991</v>
      </c>
      <c r="L22" s="1376">
        <f t="shared" si="2"/>
        <v>0</v>
      </c>
      <c r="M22" s="1375">
        <f t="shared" si="2"/>
        <v>15168.78</v>
      </c>
      <c r="N22" s="1376">
        <f t="shared" si="2"/>
        <v>0</v>
      </c>
      <c r="O22" s="1376">
        <f t="shared" si="2"/>
        <v>630125.87</v>
      </c>
      <c r="P22" s="1376">
        <f t="shared" si="2"/>
        <v>1161721.07</v>
      </c>
      <c r="Q22" s="1376">
        <f t="shared" si="2"/>
        <v>265286.2</v>
      </c>
      <c r="R22" s="1376">
        <f t="shared" si="2"/>
        <v>2957283.2800000003</v>
      </c>
      <c r="S22" s="1376">
        <f t="shared" si="2"/>
        <v>13690734.220000003</v>
      </c>
      <c r="T22" s="1376">
        <f t="shared" si="2"/>
        <v>1679770.07</v>
      </c>
      <c r="U22" s="1376">
        <f t="shared" si="2"/>
        <v>1322474.52</v>
      </c>
      <c r="V22" s="1377">
        <f t="shared" si="2"/>
        <v>1242474.29</v>
      </c>
      <c r="W22" s="1375">
        <f t="shared" si="2"/>
        <v>492957.57999999996</v>
      </c>
      <c r="X22" s="1376">
        <f t="shared" si="2"/>
        <v>11763777.48</v>
      </c>
      <c r="Y22" s="1376">
        <f t="shared" si="2"/>
        <v>5906655.7399999993</v>
      </c>
      <c r="Z22" s="1376">
        <f t="shared" si="2"/>
        <v>9397522.0099999998</v>
      </c>
      <c r="AA22" s="1376">
        <f t="shared" si="2"/>
        <v>0</v>
      </c>
      <c r="AB22" s="1376">
        <f t="shared" si="2"/>
        <v>11298449.590000002</v>
      </c>
      <c r="AC22" s="1377">
        <f t="shared" si="2"/>
        <v>6259913.5999999996</v>
      </c>
      <c r="AD22" s="1375">
        <f t="shared" si="2"/>
        <v>2711224.8299999996</v>
      </c>
      <c r="AE22" s="1376">
        <f t="shared" si="2"/>
        <v>1892060.7799999998</v>
      </c>
      <c r="AF22" s="1376">
        <f t="shared" si="2"/>
        <v>1028890.0599999999</v>
      </c>
      <c r="AG22" s="1376">
        <f t="shared" si="2"/>
        <v>872353.24999999988</v>
      </c>
      <c r="AH22" s="1376">
        <f t="shared" si="2"/>
        <v>4524043.88</v>
      </c>
      <c r="AI22" s="1377">
        <f t="shared" si="2"/>
        <v>16083478.279999999</v>
      </c>
      <c r="AJ22" s="1375">
        <f t="shared" si="2"/>
        <v>0</v>
      </c>
      <c r="AK22" s="1377">
        <f t="shared" si="2"/>
        <v>0</v>
      </c>
      <c r="AL22" s="1375">
        <f t="shared" si="2"/>
        <v>2470034.5599999996</v>
      </c>
      <c r="AM22" s="1376">
        <f t="shared" si="2"/>
        <v>1685086.06</v>
      </c>
      <c r="AN22" s="1376">
        <f t="shared" si="2"/>
        <v>2213800.04</v>
      </c>
      <c r="AO22" s="1376">
        <f>SUM(AO23:AO34)</f>
        <v>2719595.71</v>
      </c>
      <c r="AP22" s="1377">
        <f t="shared" si="2"/>
        <v>2944267.99</v>
      </c>
      <c r="AQ22" s="1377">
        <f t="shared" si="1"/>
        <v>149582258.09</v>
      </c>
      <c r="AR22" s="1354"/>
      <c r="AS22" s="1354"/>
      <c r="AT22" s="1354"/>
      <c r="AU22" s="1354"/>
      <c r="AV22" s="1354"/>
      <c r="AW22" s="1354"/>
      <c r="AX22" s="1354"/>
      <c r="AY22" s="1354"/>
      <c r="AZ22" s="1354"/>
      <c r="BA22" s="1354"/>
      <c r="BB22" s="1354"/>
      <c r="BC22" s="1354"/>
      <c r="BD22" s="1354"/>
      <c r="BE22" s="1354"/>
      <c r="BF22" s="1354"/>
      <c r="BG22" s="1354"/>
      <c r="BH22" s="1354"/>
      <c r="BI22" s="1354"/>
      <c r="BJ22" s="1354"/>
      <c r="BK22" s="1354"/>
      <c r="BL22" s="1354"/>
      <c r="BM22" s="1354"/>
      <c r="BN22" s="1354"/>
      <c r="BO22" s="1354"/>
      <c r="BP22" s="1354"/>
      <c r="BQ22" s="1354"/>
      <c r="BR22" s="1354"/>
      <c r="BS22" s="1354"/>
      <c r="BT22" s="1354"/>
      <c r="BU22" s="1354"/>
      <c r="BV22" s="1354"/>
      <c r="BW22" s="1354"/>
      <c r="BX22" s="1354"/>
      <c r="BY22" s="1354"/>
      <c r="BZ22" s="1354"/>
      <c r="CA22" s="1354"/>
      <c r="CB22" s="1354"/>
      <c r="CC22" s="1354"/>
      <c r="CD22" s="1354"/>
      <c r="CE22" s="1354"/>
      <c r="CF22" s="1354"/>
      <c r="CG22" s="1354"/>
      <c r="CH22" s="1354"/>
      <c r="CI22" s="1354"/>
      <c r="CJ22" s="1354"/>
      <c r="CK22" s="1354"/>
      <c r="CL22" s="1354"/>
      <c r="CM22" s="1354"/>
      <c r="CN22" s="1354"/>
      <c r="CO22" s="1354"/>
      <c r="CP22" s="1354"/>
      <c r="CQ22" s="1354"/>
      <c r="CR22" s="1354"/>
      <c r="CS22" s="1354"/>
      <c r="CT22" s="1354"/>
      <c r="CU22" s="1354"/>
      <c r="CV22" s="1354"/>
      <c r="CW22" s="1354"/>
      <c r="CX22" s="1354"/>
      <c r="CY22" s="1354"/>
      <c r="CZ22" s="1354"/>
      <c r="DA22" s="1354"/>
      <c r="DB22" s="1354"/>
      <c r="DC22" s="1354"/>
      <c r="DD22" s="1354"/>
      <c r="DE22" s="1354"/>
      <c r="DF22" s="1354"/>
      <c r="DG22" s="1354"/>
      <c r="DH22" s="1354"/>
      <c r="DI22" s="1354"/>
      <c r="DJ22" s="1354"/>
      <c r="DK22" s="1354"/>
      <c r="DL22" s="1354"/>
      <c r="DM22" s="1354"/>
      <c r="DN22" s="1354"/>
      <c r="DO22" s="1354"/>
      <c r="DP22" s="1354"/>
      <c r="DQ22" s="1354"/>
    </row>
    <row r="23" spans="1:121" x14ac:dyDescent="0.25">
      <c r="A23" s="1355"/>
      <c r="B23" s="1355" t="s">
        <v>53</v>
      </c>
      <c r="C23" s="1346">
        <v>325982.36</v>
      </c>
      <c r="D23" s="1345">
        <v>466500.87</v>
      </c>
      <c r="E23" s="1345"/>
      <c r="F23" s="1344">
        <v>1283118.3999999999</v>
      </c>
      <c r="G23" s="1346">
        <v>919881.34</v>
      </c>
      <c r="H23" s="1345"/>
      <c r="I23" s="1345"/>
      <c r="J23" s="1345"/>
      <c r="K23" s="1345"/>
      <c r="L23" s="1344"/>
      <c r="M23" s="1346"/>
      <c r="N23" s="1345"/>
      <c r="O23" s="1345"/>
      <c r="P23" s="1345"/>
      <c r="Q23" s="1345"/>
      <c r="R23" s="1345"/>
      <c r="S23" s="1345"/>
      <c r="T23" s="1345"/>
      <c r="U23" s="1345"/>
      <c r="V23" s="1344"/>
      <c r="W23" s="1346">
        <v>342100.64</v>
      </c>
      <c r="X23" s="1345">
        <v>1252870.3400000001</v>
      </c>
      <c r="Y23" s="1345"/>
      <c r="Z23" s="1345">
        <v>137982.20000000001</v>
      </c>
      <c r="AA23" s="1345"/>
      <c r="AB23" s="1345">
        <v>51104.52</v>
      </c>
      <c r="AC23" s="1344">
        <v>634106.38</v>
      </c>
      <c r="AD23" s="1346">
        <v>1457372.89</v>
      </c>
      <c r="AE23" s="1345">
        <v>143720.63</v>
      </c>
      <c r="AF23" s="1345">
        <v>601871.29</v>
      </c>
      <c r="AG23" s="1364">
        <v>599237.69999999995</v>
      </c>
      <c r="AH23" s="1365">
        <v>1827236</v>
      </c>
      <c r="AI23" s="1366">
        <v>1617495.36</v>
      </c>
      <c r="AJ23" s="1367"/>
      <c r="AK23" s="1368"/>
      <c r="AL23" s="1369">
        <v>465341.38</v>
      </c>
      <c r="AM23" s="1370">
        <v>97098.59</v>
      </c>
      <c r="AN23" s="1370">
        <v>13676.62</v>
      </c>
      <c r="AO23" s="1370">
        <v>273532.36</v>
      </c>
      <c r="AP23" s="1368">
        <v>410634.91</v>
      </c>
      <c r="AQ23" s="1371">
        <f t="shared" si="1"/>
        <v>12920864.779999997</v>
      </c>
      <c r="AR23" s="1354"/>
      <c r="AS23" s="1354"/>
      <c r="AT23" s="1354"/>
      <c r="AU23" s="1354"/>
      <c r="AV23" s="1354"/>
      <c r="AW23" s="1354"/>
      <c r="AX23" s="1354"/>
      <c r="AY23" s="1354"/>
      <c r="AZ23" s="1354"/>
      <c r="BA23" s="1354"/>
      <c r="BB23" s="1354"/>
      <c r="BC23" s="1354"/>
      <c r="BD23" s="1354"/>
      <c r="BE23" s="1354"/>
      <c r="BF23" s="1354"/>
      <c r="BG23" s="1354"/>
      <c r="BH23" s="1354"/>
      <c r="BI23" s="1354"/>
      <c r="BJ23" s="1354"/>
      <c r="BK23" s="1354"/>
      <c r="BL23" s="1354"/>
      <c r="BM23" s="1354"/>
      <c r="BN23" s="1354"/>
      <c r="BO23" s="1354"/>
      <c r="BP23" s="1354"/>
      <c r="BQ23" s="1354"/>
      <c r="BR23" s="1354"/>
      <c r="BS23" s="1354"/>
      <c r="BT23" s="1354"/>
      <c r="BU23" s="1354"/>
      <c r="BV23" s="1354"/>
      <c r="BW23" s="1354"/>
      <c r="BX23" s="1354"/>
      <c r="BY23" s="1354"/>
      <c r="BZ23" s="1354"/>
      <c r="CA23" s="1354"/>
      <c r="CB23" s="1354"/>
      <c r="CC23" s="1354"/>
      <c r="CD23" s="1354"/>
      <c r="CE23" s="1354"/>
      <c r="CF23" s="1354"/>
      <c r="CG23" s="1354"/>
      <c r="CH23" s="1354"/>
      <c r="CI23" s="1354"/>
      <c r="CJ23" s="1354"/>
      <c r="CK23" s="1354"/>
      <c r="CL23" s="1354"/>
      <c r="CM23" s="1354"/>
      <c r="CN23" s="1354"/>
      <c r="CO23" s="1354"/>
      <c r="CP23" s="1354"/>
      <c r="CQ23" s="1354"/>
      <c r="CR23" s="1354"/>
      <c r="CS23" s="1354"/>
      <c r="CT23" s="1354"/>
      <c r="CU23" s="1354"/>
      <c r="CV23" s="1354"/>
      <c r="CW23" s="1354"/>
      <c r="CX23" s="1354"/>
      <c r="CY23" s="1354"/>
      <c r="CZ23" s="1354"/>
      <c r="DA23" s="1354"/>
      <c r="DB23" s="1354"/>
      <c r="DC23" s="1354"/>
      <c r="DD23" s="1354"/>
      <c r="DE23" s="1354"/>
      <c r="DF23" s="1354"/>
      <c r="DG23" s="1354"/>
      <c r="DH23" s="1354"/>
      <c r="DI23" s="1354"/>
      <c r="DJ23" s="1354"/>
      <c r="DK23" s="1354"/>
      <c r="DL23" s="1354"/>
      <c r="DM23" s="1354"/>
      <c r="DN23" s="1354"/>
      <c r="DO23" s="1354"/>
      <c r="DP23" s="1354"/>
      <c r="DQ23" s="1354"/>
    </row>
    <row r="24" spans="1:121" x14ac:dyDescent="0.25">
      <c r="A24" s="1355"/>
      <c r="B24" s="1355" t="s">
        <v>62</v>
      </c>
      <c r="C24" s="1346">
        <v>78590.31</v>
      </c>
      <c r="D24" s="1345"/>
      <c r="E24" s="1345"/>
      <c r="F24" s="1344">
        <v>304532.8</v>
      </c>
      <c r="G24" s="1346">
        <v>741733.24</v>
      </c>
      <c r="H24" s="1345"/>
      <c r="I24" s="1345"/>
      <c r="J24" s="1345"/>
      <c r="K24" s="1345"/>
      <c r="L24" s="1344"/>
      <c r="M24" s="1346"/>
      <c r="N24" s="1345"/>
      <c r="O24" s="1345"/>
      <c r="P24" s="1345"/>
      <c r="Q24" s="1345"/>
      <c r="R24" s="1345"/>
      <c r="S24" s="1345"/>
      <c r="T24" s="1345"/>
      <c r="U24" s="1345"/>
      <c r="V24" s="1344"/>
      <c r="W24" s="1346">
        <v>3007.23</v>
      </c>
      <c r="X24" s="1345">
        <v>2491896.98</v>
      </c>
      <c r="Y24" s="1345">
        <v>60906.559999999998</v>
      </c>
      <c r="Z24" s="1345">
        <v>374786.37</v>
      </c>
      <c r="AA24" s="1345"/>
      <c r="AB24" s="1345">
        <v>602698.26</v>
      </c>
      <c r="AC24" s="1344">
        <v>1116331.9099999999</v>
      </c>
      <c r="AD24" s="1346"/>
      <c r="AE24" s="1345"/>
      <c r="AF24" s="1345">
        <v>38912.980000000003</v>
      </c>
      <c r="AG24" s="1364"/>
      <c r="AH24" s="1365">
        <v>426345.92</v>
      </c>
      <c r="AI24" s="1366">
        <v>426345.92</v>
      </c>
      <c r="AJ24" s="1367"/>
      <c r="AK24" s="1368"/>
      <c r="AL24" s="1369"/>
      <c r="AM24" s="1370"/>
      <c r="AN24" s="1370"/>
      <c r="AO24" s="1370">
        <v>198555.38</v>
      </c>
      <c r="AP24" s="1368"/>
      <c r="AQ24" s="1371">
        <f t="shared" si="1"/>
        <v>6864643.8600000003</v>
      </c>
      <c r="AR24" s="1354"/>
      <c r="AS24" s="1354"/>
      <c r="AT24" s="1354"/>
      <c r="AU24" s="1354"/>
      <c r="AV24" s="1354"/>
      <c r="AW24" s="1354"/>
      <c r="AX24" s="1354"/>
      <c r="AY24" s="1354"/>
      <c r="AZ24" s="1354"/>
      <c r="BA24" s="1354"/>
      <c r="BB24" s="1354"/>
      <c r="BC24" s="1354"/>
      <c r="BD24" s="1354"/>
      <c r="BE24" s="1354"/>
      <c r="BF24" s="1354"/>
      <c r="BG24" s="1354"/>
      <c r="BH24" s="1354"/>
      <c r="BI24" s="1354"/>
      <c r="BJ24" s="1354"/>
      <c r="BK24" s="1354"/>
      <c r="BL24" s="1354"/>
      <c r="BM24" s="1354"/>
      <c r="BN24" s="1354"/>
      <c r="BO24" s="1354"/>
      <c r="BP24" s="1354"/>
      <c r="BQ24" s="1354"/>
      <c r="BR24" s="1354"/>
      <c r="BS24" s="1354"/>
      <c r="BT24" s="1354"/>
      <c r="BU24" s="1354"/>
      <c r="BV24" s="1354"/>
      <c r="BW24" s="1354"/>
      <c r="BX24" s="1354"/>
      <c r="BY24" s="1354"/>
      <c r="BZ24" s="1354"/>
      <c r="CA24" s="1354"/>
      <c r="CB24" s="1354"/>
      <c r="CC24" s="1354"/>
      <c r="CD24" s="1354"/>
      <c r="CE24" s="1354"/>
      <c r="CF24" s="1354"/>
      <c r="CG24" s="1354"/>
      <c r="CH24" s="1354"/>
      <c r="CI24" s="1354"/>
      <c r="CJ24" s="1354"/>
      <c r="CK24" s="1354"/>
      <c r="CL24" s="1354"/>
      <c r="CM24" s="1354"/>
      <c r="CN24" s="1354"/>
      <c r="CO24" s="1354"/>
      <c r="CP24" s="1354"/>
      <c r="CQ24" s="1354"/>
      <c r="CR24" s="1354"/>
      <c r="CS24" s="1354"/>
      <c r="CT24" s="1354"/>
      <c r="CU24" s="1354"/>
      <c r="CV24" s="1354"/>
      <c r="CW24" s="1354"/>
      <c r="CX24" s="1354"/>
      <c r="CY24" s="1354"/>
      <c r="CZ24" s="1354"/>
      <c r="DA24" s="1354"/>
      <c r="DB24" s="1354"/>
      <c r="DC24" s="1354"/>
      <c r="DD24" s="1354"/>
      <c r="DE24" s="1354"/>
      <c r="DF24" s="1354"/>
      <c r="DG24" s="1354"/>
      <c r="DH24" s="1354"/>
      <c r="DI24" s="1354"/>
      <c r="DJ24" s="1354"/>
      <c r="DK24" s="1354"/>
      <c r="DL24" s="1354"/>
      <c r="DM24" s="1354"/>
      <c r="DN24" s="1354"/>
      <c r="DO24" s="1354"/>
      <c r="DP24" s="1354"/>
      <c r="DQ24" s="1354"/>
    </row>
    <row r="25" spans="1:121" x14ac:dyDescent="0.25">
      <c r="A25" s="1355"/>
      <c r="B25" s="1355" t="s">
        <v>63</v>
      </c>
      <c r="C25" s="1346"/>
      <c r="D25" s="1345"/>
      <c r="E25" s="1345"/>
      <c r="F25" s="1344"/>
      <c r="G25" s="1346">
        <v>1130663.27</v>
      </c>
      <c r="H25" s="1345">
        <v>11390.9</v>
      </c>
      <c r="I25" s="1345"/>
      <c r="J25" s="1345">
        <v>672063.32</v>
      </c>
      <c r="K25" s="1345">
        <v>3724663.12</v>
      </c>
      <c r="L25" s="1344"/>
      <c r="M25" s="1346"/>
      <c r="N25" s="1345"/>
      <c r="O25" s="1345"/>
      <c r="P25" s="1345"/>
      <c r="Q25" s="1345"/>
      <c r="R25" s="1345"/>
      <c r="S25" s="1345">
        <v>2478712.7000000002</v>
      </c>
      <c r="T25" s="1345"/>
      <c r="U25" s="1345"/>
      <c r="V25" s="1344"/>
      <c r="W25" s="1346">
        <v>147849.71</v>
      </c>
      <c r="X25" s="1345">
        <v>1189942.67</v>
      </c>
      <c r="Y25" s="1345">
        <v>113909.04</v>
      </c>
      <c r="Z25" s="1345">
        <v>375827.41</v>
      </c>
      <c r="AA25" s="1345"/>
      <c r="AB25" s="1345">
        <v>375827.41</v>
      </c>
      <c r="AC25" s="1344">
        <v>942841.2</v>
      </c>
      <c r="AD25" s="1346">
        <v>113909.04</v>
      </c>
      <c r="AE25" s="1345"/>
      <c r="AF25" s="1345">
        <v>147849.71</v>
      </c>
      <c r="AG25" s="1364"/>
      <c r="AH25" s="1365">
        <v>466562.97</v>
      </c>
      <c r="AI25" s="1366">
        <v>580472.01</v>
      </c>
      <c r="AJ25" s="1367"/>
      <c r="AK25" s="1368"/>
      <c r="AL25" s="1369"/>
      <c r="AM25" s="1370"/>
      <c r="AN25" s="1370">
        <v>209958.83</v>
      </c>
      <c r="AO25" s="1370"/>
      <c r="AP25" s="1368"/>
      <c r="AQ25" s="1371">
        <f t="shared" si="1"/>
        <v>12682443.309999999</v>
      </c>
      <c r="AR25" s="1354"/>
      <c r="AS25" s="1354"/>
      <c r="AT25" s="1354"/>
      <c r="AU25" s="1354"/>
      <c r="AV25" s="1354"/>
      <c r="AW25" s="1354"/>
      <c r="AX25" s="1354"/>
      <c r="AY25" s="1354"/>
      <c r="AZ25" s="1354"/>
      <c r="BA25" s="1354"/>
      <c r="BB25" s="1354"/>
      <c r="BC25" s="1354"/>
      <c r="BD25" s="1354"/>
      <c r="BE25" s="1354"/>
      <c r="BF25" s="1354"/>
      <c r="BG25" s="1354"/>
      <c r="BH25" s="1354"/>
      <c r="BI25" s="1354"/>
      <c r="BJ25" s="1354"/>
      <c r="BK25" s="1354"/>
      <c r="BL25" s="1354"/>
      <c r="BM25" s="1354"/>
      <c r="BN25" s="1354"/>
      <c r="BO25" s="1354"/>
      <c r="BP25" s="1354"/>
      <c r="BQ25" s="1354"/>
      <c r="BR25" s="1354"/>
      <c r="BS25" s="1354"/>
      <c r="BT25" s="1354"/>
      <c r="BU25" s="1354"/>
      <c r="BV25" s="1354"/>
      <c r="BW25" s="1354"/>
      <c r="BX25" s="1354"/>
      <c r="BY25" s="1354"/>
      <c r="BZ25" s="1354"/>
      <c r="CA25" s="1354"/>
      <c r="CB25" s="1354"/>
      <c r="CC25" s="1354"/>
      <c r="CD25" s="1354"/>
      <c r="CE25" s="1354"/>
      <c r="CF25" s="1354"/>
      <c r="CG25" s="1354"/>
      <c r="CH25" s="1354"/>
      <c r="CI25" s="1354"/>
      <c r="CJ25" s="1354"/>
      <c r="CK25" s="1354"/>
      <c r="CL25" s="1354"/>
      <c r="CM25" s="1354"/>
      <c r="CN25" s="1354"/>
      <c r="CO25" s="1354"/>
      <c r="CP25" s="1354"/>
      <c r="CQ25" s="1354"/>
      <c r="CR25" s="1354"/>
      <c r="CS25" s="1354"/>
      <c r="CT25" s="1354"/>
      <c r="CU25" s="1354"/>
      <c r="CV25" s="1354"/>
      <c r="CW25" s="1354"/>
      <c r="CX25" s="1354"/>
      <c r="CY25" s="1354"/>
      <c r="CZ25" s="1354"/>
      <c r="DA25" s="1354"/>
      <c r="DB25" s="1354"/>
      <c r="DC25" s="1354"/>
      <c r="DD25" s="1354"/>
      <c r="DE25" s="1354"/>
      <c r="DF25" s="1354"/>
      <c r="DG25" s="1354"/>
      <c r="DH25" s="1354"/>
      <c r="DI25" s="1354"/>
      <c r="DJ25" s="1354"/>
      <c r="DK25" s="1354"/>
      <c r="DL25" s="1354"/>
      <c r="DM25" s="1354"/>
      <c r="DN25" s="1354"/>
      <c r="DO25" s="1354"/>
      <c r="DP25" s="1354"/>
      <c r="DQ25" s="1354"/>
    </row>
    <row r="26" spans="1:121" x14ac:dyDescent="0.25">
      <c r="A26" s="1355"/>
      <c r="B26" s="1355" t="s">
        <v>54</v>
      </c>
      <c r="C26" s="1346"/>
      <c r="D26" s="1345">
        <v>3776681.85</v>
      </c>
      <c r="E26" s="1345">
        <v>1895146.2</v>
      </c>
      <c r="F26" s="1344">
        <v>147347.51999999999</v>
      </c>
      <c r="G26" s="1346"/>
      <c r="H26" s="1345">
        <v>375623.16</v>
      </c>
      <c r="I26" s="1345"/>
      <c r="J26" s="1345">
        <v>1215097.76</v>
      </c>
      <c r="K26" s="1345">
        <v>216054.34</v>
      </c>
      <c r="L26" s="1344"/>
      <c r="M26" s="1346">
        <v>15168.78</v>
      </c>
      <c r="N26" s="1345"/>
      <c r="O26" s="1345"/>
      <c r="P26" s="1345"/>
      <c r="Q26" s="1345">
        <v>50571</v>
      </c>
      <c r="R26" s="1345">
        <v>589754.5</v>
      </c>
      <c r="S26" s="1345">
        <v>5138238.4000000004</v>
      </c>
      <c r="T26" s="1345">
        <v>630918.97</v>
      </c>
      <c r="U26" s="1345"/>
      <c r="V26" s="1344">
        <v>516885</v>
      </c>
      <c r="W26" s="1346"/>
      <c r="X26" s="1345">
        <v>1725828.37</v>
      </c>
      <c r="Y26" s="1345">
        <v>2756499.15</v>
      </c>
      <c r="Z26" s="1345">
        <v>2821033.5</v>
      </c>
      <c r="AA26" s="1345"/>
      <c r="AB26" s="1345">
        <v>4510625.45</v>
      </c>
      <c r="AC26" s="1344">
        <v>830375.5</v>
      </c>
      <c r="AD26" s="1346"/>
      <c r="AE26" s="1345">
        <v>1424489.96</v>
      </c>
      <c r="AF26" s="1345"/>
      <c r="AG26" s="1364"/>
      <c r="AH26" s="1365"/>
      <c r="AI26" s="1366">
        <v>11611025.07</v>
      </c>
      <c r="AJ26" s="1367"/>
      <c r="AK26" s="1368"/>
      <c r="AL26" s="1369">
        <v>930081.94</v>
      </c>
      <c r="AM26" s="1370"/>
      <c r="AN26" s="1370">
        <v>582658.59</v>
      </c>
      <c r="AO26" s="1370">
        <v>877439.4</v>
      </c>
      <c r="AP26" s="1368"/>
      <c r="AQ26" s="1371">
        <f t="shared" si="1"/>
        <v>42637544.410000004</v>
      </c>
      <c r="AR26" s="1354"/>
      <c r="AS26" s="1354"/>
      <c r="AT26" s="1354"/>
      <c r="AU26" s="1354"/>
      <c r="AV26" s="1354"/>
      <c r="AW26" s="1354"/>
      <c r="AX26" s="1354"/>
      <c r="AY26" s="1354"/>
      <c r="AZ26" s="1354"/>
      <c r="BA26" s="1354"/>
      <c r="BB26" s="1354"/>
      <c r="BC26" s="1354"/>
      <c r="BD26" s="1354"/>
      <c r="BE26" s="1354"/>
      <c r="BF26" s="1354"/>
      <c r="BG26" s="1354"/>
      <c r="BH26" s="1354"/>
      <c r="BI26" s="1354"/>
      <c r="BJ26" s="1354"/>
      <c r="BK26" s="1354"/>
      <c r="BL26" s="1354"/>
      <c r="BM26" s="1354"/>
      <c r="BN26" s="1354"/>
      <c r="BO26" s="1354"/>
      <c r="BP26" s="1354"/>
      <c r="BQ26" s="1354"/>
      <c r="BR26" s="1354"/>
      <c r="BS26" s="1354"/>
      <c r="BT26" s="1354"/>
      <c r="BU26" s="1354"/>
      <c r="BV26" s="1354"/>
      <c r="BW26" s="1354"/>
      <c r="BX26" s="1354"/>
      <c r="BY26" s="1354"/>
      <c r="BZ26" s="1354"/>
      <c r="CA26" s="1354"/>
      <c r="CB26" s="1354"/>
      <c r="CC26" s="1354"/>
      <c r="CD26" s="1354"/>
      <c r="CE26" s="1354"/>
      <c r="CF26" s="1354"/>
      <c r="CG26" s="1354"/>
      <c r="CH26" s="1354"/>
      <c r="CI26" s="1354"/>
      <c r="CJ26" s="1354"/>
      <c r="CK26" s="1354"/>
      <c r="CL26" s="1354"/>
      <c r="CM26" s="1354"/>
      <c r="CN26" s="1354"/>
      <c r="CO26" s="1354"/>
      <c r="CP26" s="1354"/>
      <c r="CQ26" s="1354"/>
      <c r="CR26" s="1354"/>
      <c r="CS26" s="1354"/>
      <c r="CT26" s="1354"/>
      <c r="CU26" s="1354"/>
      <c r="CV26" s="1354"/>
      <c r="CW26" s="1354"/>
      <c r="CX26" s="1354"/>
      <c r="CY26" s="1354"/>
      <c r="CZ26" s="1354"/>
      <c r="DA26" s="1354"/>
      <c r="DB26" s="1354"/>
      <c r="DC26" s="1354"/>
      <c r="DD26" s="1354"/>
      <c r="DE26" s="1354"/>
      <c r="DF26" s="1354"/>
      <c r="DG26" s="1354"/>
      <c r="DH26" s="1354"/>
      <c r="DI26" s="1354"/>
      <c r="DJ26" s="1354"/>
      <c r="DK26" s="1354"/>
      <c r="DL26" s="1354"/>
      <c r="DM26" s="1354"/>
      <c r="DN26" s="1354"/>
      <c r="DO26" s="1354"/>
      <c r="DP26" s="1354"/>
      <c r="DQ26" s="1354"/>
    </row>
    <row r="27" spans="1:121" x14ac:dyDescent="0.25">
      <c r="A27" s="1355"/>
      <c r="B27" s="1355" t="s">
        <v>55</v>
      </c>
      <c r="C27" s="1346">
        <v>132075.85</v>
      </c>
      <c r="D27" s="1345">
        <v>938058.4</v>
      </c>
      <c r="E27" s="1345">
        <v>411451.44</v>
      </c>
      <c r="F27" s="1344">
        <v>1278326.06</v>
      </c>
      <c r="G27" s="1346"/>
      <c r="H27" s="1345">
        <v>644356.46</v>
      </c>
      <c r="I27" s="1345"/>
      <c r="J27" s="1345">
        <v>2022426.9</v>
      </c>
      <c r="K27" s="1345">
        <v>883966.41</v>
      </c>
      <c r="L27" s="1344"/>
      <c r="M27" s="1346"/>
      <c r="N27" s="1345"/>
      <c r="O27" s="1345">
        <v>630125.87</v>
      </c>
      <c r="P27" s="1345"/>
      <c r="Q27" s="1345">
        <v>214715.2</v>
      </c>
      <c r="R27" s="1345">
        <v>1878864.36</v>
      </c>
      <c r="S27" s="1345">
        <v>5315740.2300000004</v>
      </c>
      <c r="T27" s="1345">
        <v>1048851.1000000001</v>
      </c>
      <c r="U27" s="1345">
        <v>1020267.38</v>
      </c>
      <c r="V27" s="1344">
        <v>725589.29</v>
      </c>
      <c r="W27" s="1346"/>
      <c r="X27" s="1345">
        <v>2081557.14</v>
      </c>
      <c r="Y27" s="1345">
        <v>2561007.36</v>
      </c>
      <c r="Z27" s="1345">
        <v>4840669.29</v>
      </c>
      <c r="AA27" s="1345"/>
      <c r="AB27" s="1345">
        <v>4922720.2699999996</v>
      </c>
      <c r="AC27" s="1344">
        <v>1139230.3899999999</v>
      </c>
      <c r="AD27" s="1346"/>
      <c r="AE27" s="1345"/>
      <c r="AF27" s="1345">
        <v>77903.72</v>
      </c>
      <c r="AG27" s="1364">
        <v>208182.45</v>
      </c>
      <c r="AH27" s="1365">
        <v>475845.6</v>
      </c>
      <c r="AI27" s="1366">
        <v>610087.31999999995</v>
      </c>
      <c r="AJ27" s="1367"/>
      <c r="AK27" s="1368"/>
      <c r="AL27" s="1369">
        <v>344503.72</v>
      </c>
      <c r="AM27" s="1370">
        <v>583259.48</v>
      </c>
      <c r="AN27" s="1370">
        <v>1182055.49</v>
      </c>
      <c r="AO27" s="1370">
        <v>254683.82</v>
      </c>
      <c r="AP27" s="1368">
        <v>585974.13</v>
      </c>
      <c r="AQ27" s="1371">
        <f t="shared" si="1"/>
        <v>37012495.129999995</v>
      </c>
      <c r="AR27" s="1354"/>
      <c r="AS27" s="1354"/>
      <c r="AT27" s="1354"/>
      <c r="AU27" s="1354"/>
      <c r="AV27" s="1354"/>
      <c r="AW27" s="1354"/>
      <c r="AX27" s="1354"/>
      <c r="AY27" s="1354"/>
      <c r="AZ27" s="1354"/>
      <c r="BA27" s="1354"/>
      <c r="BB27" s="1354"/>
      <c r="BC27" s="1354"/>
      <c r="BD27" s="1354"/>
      <c r="BE27" s="1354"/>
      <c r="BF27" s="1354"/>
      <c r="BG27" s="1354"/>
      <c r="BH27" s="1354"/>
      <c r="BI27" s="1354"/>
      <c r="BJ27" s="1354"/>
      <c r="BK27" s="1354"/>
      <c r="BL27" s="1354"/>
      <c r="BM27" s="1354"/>
      <c r="BN27" s="1354"/>
      <c r="BO27" s="1354"/>
      <c r="BP27" s="1354"/>
      <c r="BQ27" s="1354"/>
      <c r="BR27" s="1354"/>
      <c r="BS27" s="1354"/>
      <c r="BT27" s="1354"/>
      <c r="BU27" s="1354"/>
      <c r="BV27" s="1354"/>
      <c r="BW27" s="1354"/>
      <c r="BX27" s="1354"/>
      <c r="BY27" s="1354"/>
      <c r="BZ27" s="1354"/>
      <c r="CA27" s="1354"/>
      <c r="CB27" s="1354"/>
      <c r="CC27" s="1354"/>
      <c r="CD27" s="1354"/>
      <c r="CE27" s="1354"/>
      <c r="CF27" s="1354"/>
      <c r="CG27" s="1354"/>
      <c r="CH27" s="1354"/>
      <c r="CI27" s="1354"/>
      <c r="CJ27" s="1354"/>
      <c r="CK27" s="1354"/>
      <c r="CL27" s="1354"/>
      <c r="CM27" s="1354"/>
      <c r="CN27" s="1354"/>
      <c r="CO27" s="1354"/>
      <c r="CP27" s="1354"/>
      <c r="CQ27" s="1354"/>
      <c r="CR27" s="1354"/>
      <c r="CS27" s="1354"/>
      <c r="CT27" s="1354"/>
      <c r="CU27" s="1354"/>
      <c r="CV27" s="1354"/>
      <c r="CW27" s="1354"/>
      <c r="CX27" s="1354"/>
      <c r="CY27" s="1354"/>
      <c r="CZ27" s="1354"/>
      <c r="DA27" s="1354"/>
      <c r="DB27" s="1354"/>
      <c r="DC27" s="1354"/>
      <c r="DD27" s="1354"/>
      <c r="DE27" s="1354"/>
      <c r="DF27" s="1354"/>
      <c r="DG27" s="1354"/>
      <c r="DH27" s="1354"/>
      <c r="DI27" s="1354"/>
      <c r="DJ27" s="1354"/>
      <c r="DK27" s="1354"/>
      <c r="DL27" s="1354"/>
      <c r="DM27" s="1354"/>
      <c r="DN27" s="1354"/>
      <c r="DO27" s="1354"/>
      <c r="DP27" s="1354"/>
      <c r="DQ27" s="1354"/>
    </row>
    <row r="28" spans="1:121" x14ac:dyDescent="0.25">
      <c r="A28" s="1355"/>
      <c r="B28" s="1355" t="s">
        <v>56</v>
      </c>
      <c r="C28" s="1346">
        <v>722202.98</v>
      </c>
      <c r="D28" s="1345">
        <v>490668.69</v>
      </c>
      <c r="E28" s="1345"/>
      <c r="F28" s="1344">
        <v>766669.83</v>
      </c>
      <c r="G28" s="1346"/>
      <c r="H28" s="1345"/>
      <c r="I28" s="1345"/>
      <c r="J28" s="1345"/>
      <c r="K28" s="1345">
        <v>1806536.56</v>
      </c>
      <c r="L28" s="1344"/>
      <c r="M28" s="1346"/>
      <c r="N28" s="1345"/>
      <c r="O28" s="1345"/>
      <c r="P28" s="1345"/>
      <c r="Q28" s="1345"/>
      <c r="R28" s="1345"/>
      <c r="S28" s="1345"/>
      <c r="T28" s="1345"/>
      <c r="U28" s="1345">
        <v>256640.36</v>
      </c>
      <c r="V28" s="1344"/>
      <c r="W28" s="1346"/>
      <c r="X28" s="1345">
        <v>1524367.8</v>
      </c>
      <c r="Y28" s="1345"/>
      <c r="Z28" s="1345">
        <v>88678.46</v>
      </c>
      <c r="AA28" s="1345"/>
      <c r="AB28" s="1345">
        <v>105211.73</v>
      </c>
      <c r="AC28" s="1344">
        <v>743227.95</v>
      </c>
      <c r="AD28" s="1346">
        <v>602016.22</v>
      </c>
      <c r="AE28" s="1345">
        <v>323850.19</v>
      </c>
      <c r="AF28" s="1345">
        <v>162352.35999999999</v>
      </c>
      <c r="AG28" s="1364">
        <v>64933.1</v>
      </c>
      <c r="AH28" s="1365">
        <v>544755.43000000005</v>
      </c>
      <c r="AI28" s="1366">
        <v>227265.86</v>
      </c>
      <c r="AJ28" s="1367"/>
      <c r="AK28" s="1368"/>
      <c r="AL28" s="1369">
        <v>211600.87</v>
      </c>
      <c r="AM28" s="1370">
        <v>77582.429999999993</v>
      </c>
      <c r="AN28" s="1370"/>
      <c r="AO28" s="1370"/>
      <c r="AP28" s="1368">
        <v>280601.15999999997</v>
      </c>
      <c r="AQ28" s="1371">
        <f t="shared" si="1"/>
        <v>8999161.9799999986</v>
      </c>
      <c r="AR28" s="1354"/>
      <c r="AS28" s="1354"/>
      <c r="AT28" s="1354"/>
      <c r="AU28" s="1354"/>
      <c r="AV28" s="1354"/>
      <c r="AW28" s="1354"/>
      <c r="AX28" s="1354"/>
      <c r="AY28" s="1354"/>
      <c r="AZ28" s="1354"/>
      <c r="BA28" s="1354"/>
      <c r="BB28" s="1354"/>
      <c r="BC28" s="1354"/>
      <c r="BD28" s="1354"/>
      <c r="BE28" s="1354"/>
      <c r="BF28" s="1354"/>
      <c r="BG28" s="1354"/>
      <c r="BH28" s="1354"/>
      <c r="BI28" s="1354"/>
      <c r="BJ28" s="1354"/>
      <c r="BK28" s="1354"/>
      <c r="BL28" s="1354"/>
      <c r="BM28" s="1354"/>
      <c r="BN28" s="1354"/>
      <c r="BO28" s="1354"/>
      <c r="BP28" s="1354"/>
      <c r="BQ28" s="1354"/>
      <c r="BR28" s="1354"/>
      <c r="BS28" s="1354"/>
      <c r="BT28" s="1354"/>
      <c r="BU28" s="1354"/>
      <c r="BV28" s="1354"/>
      <c r="BW28" s="1354"/>
      <c r="BX28" s="1354"/>
      <c r="BY28" s="1354"/>
      <c r="BZ28" s="1354"/>
      <c r="CA28" s="1354"/>
      <c r="CB28" s="1354"/>
      <c r="CC28" s="1354"/>
      <c r="CD28" s="1354"/>
      <c r="CE28" s="1354"/>
      <c r="CF28" s="1354"/>
      <c r="CG28" s="1354"/>
      <c r="CH28" s="1354"/>
      <c r="CI28" s="1354"/>
      <c r="CJ28" s="1354"/>
      <c r="CK28" s="1354"/>
      <c r="CL28" s="1354"/>
      <c r="CM28" s="1354"/>
      <c r="CN28" s="1354"/>
      <c r="CO28" s="1354"/>
      <c r="CP28" s="1354"/>
      <c r="CQ28" s="1354"/>
      <c r="CR28" s="1354"/>
      <c r="CS28" s="1354"/>
      <c r="CT28" s="1354"/>
      <c r="CU28" s="1354"/>
      <c r="CV28" s="1354"/>
      <c r="CW28" s="1354"/>
      <c r="CX28" s="1354"/>
      <c r="CY28" s="1354"/>
      <c r="CZ28" s="1354"/>
      <c r="DA28" s="1354"/>
      <c r="DB28" s="1354"/>
      <c r="DC28" s="1354"/>
      <c r="DD28" s="1354"/>
      <c r="DE28" s="1354"/>
      <c r="DF28" s="1354"/>
      <c r="DG28" s="1354"/>
      <c r="DH28" s="1354"/>
      <c r="DI28" s="1354"/>
      <c r="DJ28" s="1354"/>
      <c r="DK28" s="1354"/>
      <c r="DL28" s="1354"/>
      <c r="DM28" s="1354"/>
      <c r="DN28" s="1354"/>
      <c r="DO28" s="1354"/>
      <c r="DP28" s="1354"/>
      <c r="DQ28" s="1354"/>
    </row>
    <row r="29" spans="1:121" x14ac:dyDescent="0.25">
      <c r="A29" s="1355"/>
      <c r="B29" s="1355" t="s">
        <v>484</v>
      </c>
      <c r="C29" s="1346"/>
      <c r="D29" s="1345"/>
      <c r="E29" s="1345"/>
      <c r="F29" s="1344">
        <v>318044.57</v>
      </c>
      <c r="G29" s="1346"/>
      <c r="H29" s="1345"/>
      <c r="I29" s="1345"/>
      <c r="J29" s="1345"/>
      <c r="K29" s="1345"/>
      <c r="L29" s="1344"/>
      <c r="M29" s="1346"/>
      <c r="N29" s="1345"/>
      <c r="O29" s="1345"/>
      <c r="P29" s="1345"/>
      <c r="Q29" s="1345"/>
      <c r="R29" s="1345"/>
      <c r="S29" s="1345"/>
      <c r="T29" s="1345"/>
      <c r="U29" s="1345"/>
      <c r="V29" s="1344"/>
      <c r="W29" s="1346"/>
      <c r="X29" s="1345">
        <v>469494.37</v>
      </c>
      <c r="Y29" s="1345">
        <v>181739.76</v>
      </c>
      <c r="Z29" s="1345">
        <v>378624.49</v>
      </c>
      <c r="AA29" s="1345"/>
      <c r="AB29" s="1345">
        <v>378624.49</v>
      </c>
      <c r="AC29" s="1344">
        <v>151449.79999999999</v>
      </c>
      <c r="AD29" s="1346">
        <v>378624.49</v>
      </c>
      <c r="AE29" s="1345"/>
      <c r="AF29" s="1345"/>
      <c r="AG29" s="1364"/>
      <c r="AH29" s="1365">
        <v>378624.49</v>
      </c>
      <c r="AI29" s="1366">
        <v>378624.49</v>
      </c>
      <c r="AJ29" s="1367"/>
      <c r="AK29" s="1368"/>
      <c r="AL29" s="1369"/>
      <c r="AM29" s="1370">
        <v>151449.79999999999</v>
      </c>
      <c r="AN29" s="1370"/>
      <c r="AO29" s="1370"/>
      <c r="AP29" s="1368">
        <v>302899.59000000003</v>
      </c>
      <c r="AQ29" s="1371">
        <f t="shared" si="1"/>
        <v>3468200.34</v>
      </c>
      <c r="AR29" s="1354"/>
      <c r="AS29" s="1354"/>
      <c r="AT29" s="1354"/>
      <c r="AU29" s="1354"/>
      <c r="AV29" s="1354"/>
      <c r="AW29" s="1354"/>
      <c r="AX29" s="1354"/>
      <c r="AY29" s="1354"/>
      <c r="AZ29" s="1354"/>
      <c r="BA29" s="1354"/>
      <c r="BB29" s="1354"/>
      <c r="BC29" s="1354"/>
      <c r="BD29" s="1354"/>
      <c r="BE29" s="1354"/>
      <c r="BF29" s="1354"/>
      <c r="BG29" s="1354"/>
      <c r="BH29" s="1354"/>
      <c r="BI29" s="1354"/>
      <c r="BJ29" s="1354"/>
      <c r="BK29" s="1354"/>
      <c r="BL29" s="1354"/>
      <c r="BM29" s="1354"/>
      <c r="BN29" s="1354"/>
      <c r="BO29" s="1354"/>
      <c r="BP29" s="1354"/>
      <c r="BQ29" s="1354"/>
      <c r="BR29" s="1354"/>
      <c r="BS29" s="1354"/>
      <c r="BT29" s="1354"/>
      <c r="BU29" s="1354"/>
      <c r="BV29" s="1354"/>
      <c r="BW29" s="1354"/>
      <c r="BX29" s="1354"/>
      <c r="BY29" s="1354"/>
      <c r="BZ29" s="1354"/>
      <c r="CA29" s="1354"/>
      <c r="CB29" s="1354"/>
      <c r="CC29" s="1354"/>
      <c r="CD29" s="1354"/>
      <c r="CE29" s="1354"/>
      <c r="CF29" s="1354"/>
      <c r="CG29" s="1354"/>
      <c r="CH29" s="1354"/>
      <c r="CI29" s="1354"/>
      <c r="CJ29" s="1354"/>
      <c r="CK29" s="1354"/>
      <c r="CL29" s="1354"/>
      <c r="CM29" s="1354"/>
      <c r="CN29" s="1354"/>
      <c r="CO29" s="1354"/>
      <c r="CP29" s="1354"/>
      <c r="CQ29" s="1354"/>
      <c r="CR29" s="1354"/>
      <c r="CS29" s="1354"/>
      <c r="CT29" s="1354"/>
      <c r="CU29" s="1354"/>
      <c r="CV29" s="1354"/>
      <c r="CW29" s="1354"/>
      <c r="CX29" s="1354"/>
      <c r="CY29" s="1354"/>
      <c r="CZ29" s="1354"/>
      <c r="DA29" s="1354"/>
      <c r="DB29" s="1354"/>
      <c r="DC29" s="1354"/>
      <c r="DD29" s="1354"/>
      <c r="DE29" s="1354"/>
      <c r="DF29" s="1354"/>
      <c r="DG29" s="1354"/>
      <c r="DH29" s="1354"/>
      <c r="DI29" s="1354"/>
      <c r="DJ29" s="1354"/>
      <c r="DK29" s="1354"/>
      <c r="DL29" s="1354"/>
      <c r="DM29" s="1354"/>
      <c r="DN29" s="1354"/>
      <c r="DO29" s="1354"/>
      <c r="DP29" s="1354"/>
      <c r="DQ29" s="1354"/>
    </row>
    <row r="30" spans="1:121" x14ac:dyDescent="0.25">
      <c r="A30" s="1355"/>
      <c r="B30" s="1355" t="s">
        <v>64</v>
      </c>
      <c r="C30" s="1346"/>
      <c r="D30" s="1345"/>
      <c r="E30" s="1345"/>
      <c r="F30" s="1344"/>
      <c r="G30" s="1346"/>
      <c r="H30" s="1345"/>
      <c r="I30" s="1345"/>
      <c r="J30" s="1345"/>
      <c r="K30" s="1345"/>
      <c r="L30" s="1344"/>
      <c r="M30" s="1346"/>
      <c r="N30" s="1345"/>
      <c r="O30" s="1345"/>
      <c r="P30" s="1345"/>
      <c r="Q30" s="1345"/>
      <c r="R30" s="1345"/>
      <c r="S30" s="1345"/>
      <c r="T30" s="1345"/>
      <c r="U30" s="1345"/>
      <c r="V30" s="1344"/>
      <c r="W30" s="1346"/>
      <c r="X30" s="1345"/>
      <c r="Y30" s="1345"/>
      <c r="Z30" s="1345"/>
      <c r="AA30" s="1345"/>
      <c r="AB30" s="1345"/>
      <c r="AC30" s="1344"/>
      <c r="AD30" s="1346"/>
      <c r="AE30" s="1345"/>
      <c r="AF30" s="1345"/>
      <c r="AG30" s="1364"/>
      <c r="AH30" s="1365"/>
      <c r="AI30" s="1366"/>
      <c r="AJ30" s="1367"/>
      <c r="AK30" s="1368"/>
      <c r="AL30" s="1369"/>
      <c r="AM30" s="1370"/>
      <c r="AN30" s="1370"/>
      <c r="AO30" s="1370"/>
      <c r="AP30" s="1368">
        <v>228447.5</v>
      </c>
      <c r="AQ30" s="1371">
        <f t="shared" si="1"/>
        <v>228447.5</v>
      </c>
      <c r="AR30" s="1354"/>
      <c r="AS30" s="1354"/>
      <c r="AT30" s="1354"/>
      <c r="AU30" s="1354"/>
      <c r="AV30" s="1354"/>
      <c r="AW30" s="1354"/>
      <c r="AX30" s="1354"/>
      <c r="AY30" s="1354"/>
      <c r="AZ30" s="1354"/>
      <c r="BA30" s="1354"/>
      <c r="BB30" s="1354"/>
      <c r="BC30" s="1354"/>
      <c r="BD30" s="1354"/>
      <c r="BE30" s="1354"/>
      <c r="BF30" s="1354"/>
      <c r="BG30" s="1354"/>
      <c r="BH30" s="1354"/>
      <c r="BI30" s="1354"/>
      <c r="BJ30" s="1354"/>
      <c r="BK30" s="1354"/>
      <c r="BL30" s="1354"/>
      <c r="BM30" s="1354"/>
      <c r="BN30" s="1354"/>
      <c r="BO30" s="1354"/>
      <c r="BP30" s="1354"/>
      <c r="BQ30" s="1354"/>
      <c r="BR30" s="1354"/>
      <c r="BS30" s="1354"/>
      <c r="BT30" s="1354"/>
      <c r="BU30" s="1354"/>
      <c r="BV30" s="1354"/>
      <c r="BW30" s="1354"/>
      <c r="BX30" s="1354"/>
      <c r="BY30" s="1354"/>
      <c r="BZ30" s="1354"/>
      <c r="CA30" s="1354"/>
      <c r="CB30" s="1354"/>
      <c r="CC30" s="1354"/>
      <c r="CD30" s="1354"/>
      <c r="CE30" s="1354"/>
      <c r="CF30" s="1354"/>
      <c r="CG30" s="1354"/>
      <c r="CH30" s="1354"/>
      <c r="CI30" s="1354"/>
      <c r="CJ30" s="1354"/>
      <c r="CK30" s="1354"/>
      <c r="CL30" s="1354"/>
      <c r="CM30" s="1354"/>
      <c r="CN30" s="1354"/>
      <c r="CO30" s="1354"/>
      <c r="CP30" s="1354"/>
      <c r="CQ30" s="1354"/>
      <c r="CR30" s="1354"/>
      <c r="CS30" s="1354"/>
      <c r="CT30" s="1354"/>
      <c r="CU30" s="1354"/>
      <c r="CV30" s="1354"/>
      <c r="CW30" s="1354"/>
      <c r="CX30" s="1354"/>
      <c r="CY30" s="1354"/>
      <c r="CZ30" s="1354"/>
      <c r="DA30" s="1354"/>
      <c r="DB30" s="1354"/>
      <c r="DC30" s="1354"/>
      <c r="DD30" s="1354"/>
      <c r="DE30" s="1354"/>
      <c r="DF30" s="1354"/>
      <c r="DG30" s="1354"/>
      <c r="DH30" s="1354"/>
      <c r="DI30" s="1354"/>
      <c r="DJ30" s="1354"/>
      <c r="DK30" s="1354"/>
      <c r="DL30" s="1354"/>
      <c r="DM30" s="1354"/>
      <c r="DN30" s="1354"/>
      <c r="DO30" s="1354"/>
      <c r="DP30" s="1354"/>
      <c r="DQ30" s="1354"/>
    </row>
    <row r="31" spans="1:121" x14ac:dyDescent="0.25">
      <c r="A31" s="1355"/>
      <c r="B31" s="1355" t="s">
        <v>65</v>
      </c>
      <c r="C31" s="1346">
        <v>258989.39</v>
      </c>
      <c r="D31" s="1345"/>
      <c r="E31" s="1345"/>
      <c r="F31" s="1344">
        <v>555652.69999999995</v>
      </c>
      <c r="G31" s="1346"/>
      <c r="H31" s="1345"/>
      <c r="I31" s="1345"/>
      <c r="J31" s="1345"/>
      <c r="K31" s="1345"/>
      <c r="L31" s="1344"/>
      <c r="M31" s="1346"/>
      <c r="N31" s="1345"/>
      <c r="O31" s="1345"/>
      <c r="P31" s="1345">
        <v>479609.99</v>
      </c>
      <c r="Q31" s="1345"/>
      <c r="R31" s="1345"/>
      <c r="S31" s="1345">
        <v>11067.92</v>
      </c>
      <c r="T31" s="1345"/>
      <c r="U31" s="1345"/>
      <c r="V31" s="1344"/>
      <c r="W31" s="1346"/>
      <c r="X31" s="1345"/>
      <c r="Y31" s="1345"/>
      <c r="Z31" s="1345"/>
      <c r="AA31" s="1345"/>
      <c r="AB31" s="1345"/>
      <c r="AC31" s="1344"/>
      <c r="AD31" s="1346"/>
      <c r="AE31" s="1345"/>
      <c r="AF31" s="1345"/>
      <c r="AG31" s="1364"/>
      <c r="AH31" s="1365"/>
      <c r="AI31" s="1366"/>
      <c r="AJ31" s="1367"/>
      <c r="AK31" s="1368"/>
      <c r="AL31" s="1369">
        <v>147572.29999999999</v>
      </c>
      <c r="AM31" s="1370">
        <v>221358.45</v>
      </c>
      <c r="AN31" s="1370"/>
      <c r="AO31" s="1370">
        <v>569735.44999999995</v>
      </c>
      <c r="AP31" s="1368">
        <v>309163.98</v>
      </c>
      <c r="AQ31" s="1371">
        <f t="shared" si="1"/>
        <v>2553150.1800000002</v>
      </c>
      <c r="AR31" s="1354"/>
      <c r="AS31" s="1354"/>
      <c r="AT31" s="1354"/>
      <c r="AU31" s="1354"/>
      <c r="AV31" s="1354"/>
      <c r="AW31" s="1354"/>
      <c r="AX31" s="1354"/>
      <c r="AY31" s="1354"/>
      <c r="AZ31" s="1354"/>
      <c r="BA31" s="1354"/>
      <c r="BB31" s="1354"/>
      <c r="BC31" s="1354"/>
      <c r="BD31" s="1354"/>
      <c r="BE31" s="1354"/>
      <c r="BF31" s="1354"/>
      <c r="BG31" s="1354"/>
      <c r="BH31" s="1354"/>
      <c r="BI31" s="1354"/>
      <c r="BJ31" s="1354"/>
      <c r="BK31" s="1354"/>
      <c r="BL31" s="1354"/>
      <c r="BM31" s="1354"/>
      <c r="BN31" s="1354"/>
      <c r="BO31" s="1354"/>
      <c r="BP31" s="1354"/>
      <c r="BQ31" s="1354"/>
      <c r="BR31" s="1354"/>
      <c r="BS31" s="1354"/>
      <c r="BT31" s="1354"/>
      <c r="BU31" s="1354"/>
      <c r="BV31" s="1354"/>
      <c r="BW31" s="1354"/>
      <c r="BX31" s="1354"/>
      <c r="BY31" s="1354"/>
      <c r="BZ31" s="1354"/>
      <c r="CA31" s="1354"/>
      <c r="CB31" s="1354"/>
      <c r="CC31" s="1354"/>
      <c r="CD31" s="1354"/>
      <c r="CE31" s="1354"/>
      <c r="CF31" s="1354"/>
      <c r="CG31" s="1354"/>
      <c r="CH31" s="1354"/>
      <c r="CI31" s="1354"/>
      <c r="CJ31" s="1354"/>
      <c r="CK31" s="1354"/>
      <c r="CL31" s="1354"/>
      <c r="CM31" s="1354"/>
      <c r="CN31" s="1354"/>
      <c r="CO31" s="1354"/>
      <c r="CP31" s="1354"/>
      <c r="CQ31" s="1354"/>
      <c r="CR31" s="1354"/>
      <c r="CS31" s="1354"/>
      <c r="CT31" s="1354"/>
      <c r="CU31" s="1354"/>
      <c r="CV31" s="1354"/>
      <c r="CW31" s="1354"/>
      <c r="CX31" s="1354"/>
      <c r="CY31" s="1354"/>
      <c r="CZ31" s="1354"/>
      <c r="DA31" s="1354"/>
      <c r="DB31" s="1354"/>
      <c r="DC31" s="1354"/>
      <c r="DD31" s="1354"/>
      <c r="DE31" s="1354"/>
      <c r="DF31" s="1354"/>
      <c r="DG31" s="1354"/>
      <c r="DH31" s="1354"/>
      <c r="DI31" s="1354"/>
      <c r="DJ31" s="1354"/>
      <c r="DK31" s="1354"/>
      <c r="DL31" s="1354"/>
      <c r="DM31" s="1354"/>
      <c r="DN31" s="1354"/>
      <c r="DO31" s="1354"/>
      <c r="DP31" s="1354"/>
      <c r="DQ31" s="1354"/>
    </row>
    <row r="32" spans="1:121" x14ac:dyDescent="0.25">
      <c r="A32" s="1355"/>
      <c r="B32" s="1355" t="s">
        <v>59</v>
      </c>
      <c r="C32" s="1346">
        <v>1625820.01</v>
      </c>
      <c r="D32" s="1345">
        <v>1410785.5</v>
      </c>
      <c r="E32" s="1345">
        <v>1026301.06</v>
      </c>
      <c r="F32" s="1344">
        <v>1742310.81</v>
      </c>
      <c r="G32" s="1346">
        <v>1317565.23</v>
      </c>
      <c r="H32" s="1345">
        <v>1295119.8700000001</v>
      </c>
      <c r="I32" s="1345">
        <v>789348.24</v>
      </c>
      <c r="J32" s="1345">
        <v>2043783.67</v>
      </c>
      <c r="K32" s="1345">
        <v>2275777.36</v>
      </c>
      <c r="L32" s="1344"/>
      <c r="M32" s="1346"/>
      <c r="N32" s="1345"/>
      <c r="O32" s="1345"/>
      <c r="P32" s="1345">
        <v>345679.01</v>
      </c>
      <c r="Q32" s="1345"/>
      <c r="R32" s="1345">
        <v>488664.42</v>
      </c>
      <c r="S32" s="1345">
        <v>699874.48</v>
      </c>
      <c r="T32" s="1345"/>
      <c r="U32" s="1345">
        <v>45566.78</v>
      </c>
      <c r="V32" s="1344"/>
      <c r="W32" s="1346"/>
      <c r="X32" s="1345">
        <v>1027819.81</v>
      </c>
      <c r="Y32" s="1345">
        <v>232593.87</v>
      </c>
      <c r="Z32" s="1345">
        <v>379920.29</v>
      </c>
      <c r="AA32" s="1345"/>
      <c r="AB32" s="1345">
        <v>351637.46</v>
      </c>
      <c r="AC32" s="1344">
        <v>702350.47</v>
      </c>
      <c r="AD32" s="1346">
        <v>159302.19</v>
      </c>
      <c r="AE32" s="1345"/>
      <c r="AF32" s="1345"/>
      <c r="AG32" s="1364"/>
      <c r="AH32" s="1365">
        <v>404673.47</v>
      </c>
      <c r="AI32" s="1366">
        <v>632162.25</v>
      </c>
      <c r="AJ32" s="1367"/>
      <c r="AK32" s="1368"/>
      <c r="AL32" s="1369">
        <v>370934.35</v>
      </c>
      <c r="AM32" s="1370">
        <v>554337.31000000006</v>
      </c>
      <c r="AN32" s="1370">
        <v>225450.51</v>
      </c>
      <c r="AO32" s="1370"/>
      <c r="AP32" s="1368">
        <v>826546.72</v>
      </c>
      <c r="AQ32" s="1371">
        <f t="shared" si="1"/>
        <v>20974325.139999997</v>
      </c>
      <c r="AR32" s="1354"/>
      <c r="AS32" s="1354"/>
      <c r="AT32" s="1354"/>
      <c r="AU32" s="1354"/>
      <c r="AV32" s="1354"/>
      <c r="AW32" s="1354"/>
      <c r="AX32" s="1354"/>
      <c r="AY32" s="1354"/>
      <c r="AZ32" s="1354"/>
      <c r="BA32" s="1354"/>
      <c r="BB32" s="1354"/>
      <c r="BC32" s="1354"/>
      <c r="BD32" s="1354"/>
      <c r="BE32" s="1354"/>
      <c r="BF32" s="1354"/>
      <c r="BG32" s="1354"/>
      <c r="BH32" s="1354"/>
      <c r="BI32" s="1354"/>
      <c r="BJ32" s="1354"/>
      <c r="BK32" s="1354"/>
      <c r="BL32" s="1354"/>
      <c r="BM32" s="1354"/>
      <c r="BN32" s="1354"/>
      <c r="BO32" s="1354"/>
      <c r="BP32" s="1354"/>
      <c r="BQ32" s="1354"/>
      <c r="BR32" s="1354"/>
      <c r="BS32" s="1354"/>
      <c r="BT32" s="1354"/>
      <c r="BU32" s="1354"/>
      <c r="BV32" s="1354"/>
      <c r="BW32" s="1354"/>
      <c r="BX32" s="1354"/>
      <c r="BY32" s="1354"/>
      <c r="BZ32" s="1354"/>
      <c r="CA32" s="1354"/>
      <c r="CB32" s="1354"/>
      <c r="CC32" s="1354"/>
      <c r="CD32" s="1354"/>
      <c r="CE32" s="1354"/>
      <c r="CF32" s="1354"/>
      <c r="CG32" s="1354"/>
      <c r="CH32" s="1354"/>
      <c r="CI32" s="1354"/>
      <c r="CJ32" s="1354"/>
      <c r="CK32" s="1354"/>
      <c r="CL32" s="1354"/>
      <c r="CM32" s="1354"/>
      <c r="CN32" s="1354"/>
      <c r="CO32" s="1354"/>
      <c r="CP32" s="1354"/>
      <c r="CQ32" s="1354"/>
      <c r="CR32" s="1354"/>
      <c r="CS32" s="1354"/>
      <c r="CT32" s="1354"/>
      <c r="CU32" s="1354"/>
      <c r="CV32" s="1354"/>
      <c r="CW32" s="1354"/>
      <c r="CX32" s="1354"/>
      <c r="CY32" s="1354"/>
      <c r="CZ32" s="1354"/>
      <c r="DA32" s="1354"/>
      <c r="DB32" s="1354"/>
      <c r="DC32" s="1354"/>
      <c r="DD32" s="1354"/>
      <c r="DE32" s="1354"/>
      <c r="DF32" s="1354"/>
      <c r="DG32" s="1354"/>
      <c r="DH32" s="1354"/>
      <c r="DI32" s="1354"/>
      <c r="DJ32" s="1354"/>
      <c r="DK32" s="1354"/>
      <c r="DL32" s="1354"/>
      <c r="DM32" s="1354"/>
      <c r="DN32" s="1354"/>
      <c r="DO32" s="1354"/>
      <c r="DP32" s="1354"/>
      <c r="DQ32" s="1354"/>
    </row>
    <row r="33" spans="1:121" x14ac:dyDescent="0.25">
      <c r="A33" s="1355"/>
      <c r="B33" s="1355" t="s">
        <v>128</v>
      </c>
      <c r="C33" s="1346"/>
      <c r="D33" s="1345"/>
      <c r="E33" s="1345"/>
      <c r="F33" s="1344"/>
      <c r="G33" s="1346"/>
      <c r="H33" s="1345"/>
      <c r="I33" s="1345"/>
      <c r="J33" s="1345"/>
      <c r="K33" s="1345"/>
      <c r="L33" s="1344"/>
      <c r="M33" s="1346"/>
      <c r="N33" s="1345"/>
      <c r="O33" s="1345"/>
      <c r="P33" s="1345">
        <v>336432.07</v>
      </c>
      <c r="Q33" s="1345"/>
      <c r="R33" s="1345"/>
      <c r="S33" s="1345">
        <v>47100.49</v>
      </c>
      <c r="T33" s="1345"/>
      <c r="U33" s="1345"/>
      <c r="V33" s="1344"/>
      <c r="W33" s="1346"/>
      <c r="X33" s="1345"/>
      <c r="Y33" s="1345"/>
      <c r="Z33" s="1345"/>
      <c r="AA33" s="1345"/>
      <c r="AB33" s="1345"/>
      <c r="AC33" s="1344"/>
      <c r="AD33" s="1346"/>
      <c r="AE33" s="1345"/>
      <c r="AF33" s="1345"/>
      <c r="AG33" s="1364"/>
      <c r="AH33" s="1365"/>
      <c r="AI33" s="1366"/>
      <c r="AJ33" s="1367"/>
      <c r="AK33" s="1368"/>
      <c r="AL33" s="1369"/>
      <c r="AM33" s="1370"/>
      <c r="AN33" s="1370"/>
      <c r="AO33" s="1370"/>
      <c r="AP33" s="1368"/>
      <c r="AQ33" s="1371">
        <f t="shared" si="1"/>
        <v>383532.56</v>
      </c>
      <c r="AR33" s="1354"/>
      <c r="AS33" s="1354"/>
      <c r="AT33" s="1354"/>
      <c r="AU33" s="1354"/>
      <c r="AV33" s="1354"/>
      <c r="AW33" s="1354"/>
      <c r="AX33" s="1354"/>
      <c r="AY33" s="1354"/>
      <c r="AZ33" s="1354"/>
      <c r="BA33" s="1354"/>
      <c r="BB33" s="1354"/>
      <c r="BC33" s="1354"/>
      <c r="BD33" s="1354"/>
      <c r="BE33" s="1354"/>
      <c r="BF33" s="1354"/>
      <c r="BG33" s="1354"/>
      <c r="BH33" s="1354"/>
      <c r="BI33" s="1354"/>
      <c r="BJ33" s="1354"/>
      <c r="BK33" s="1354"/>
      <c r="BL33" s="1354"/>
      <c r="BM33" s="1354"/>
      <c r="BN33" s="1354"/>
      <c r="BO33" s="1354"/>
      <c r="BP33" s="1354"/>
      <c r="BQ33" s="1354"/>
      <c r="BR33" s="1354"/>
      <c r="BS33" s="1354"/>
      <c r="BT33" s="1354"/>
      <c r="BU33" s="1354"/>
      <c r="BV33" s="1354"/>
      <c r="BW33" s="1354"/>
      <c r="BX33" s="1354"/>
      <c r="BY33" s="1354"/>
      <c r="BZ33" s="1354"/>
      <c r="CA33" s="1354"/>
      <c r="CB33" s="1354"/>
      <c r="CC33" s="1354"/>
      <c r="CD33" s="1354"/>
      <c r="CE33" s="1354"/>
      <c r="CF33" s="1354"/>
      <c r="CG33" s="1354"/>
      <c r="CH33" s="1354"/>
      <c r="CI33" s="1354"/>
      <c r="CJ33" s="1354"/>
      <c r="CK33" s="1354"/>
      <c r="CL33" s="1354"/>
      <c r="CM33" s="1354"/>
      <c r="CN33" s="1354"/>
      <c r="CO33" s="1354"/>
      <c r="CP33" s="1354"/>
      <c r="CQ33" s="1354"/>
      <c r="CR33" s="1354"/>
      <c r="CS33" s="1354"/>
      <c r="CT33" s="1354"/>
      <c r="CU33" s="1354"/>
      <c r="CV33" s="1354"/>
      <c r="CW33" s="1354"/>
      <c r="CX33" s="1354"/>
      <c r="CY33" s="1354"/>
      <c r="CZ33" s="1354"/>
      <c r="DA33" s="1354"/>
      <c r="DB33" s="1354"/>
      <c r="DC33" s="1354"/>
      <c r="DD33" s="1354"/>
      <c r="DE33" s="1354"/>
      <c r="DF33" s="1354"/>
      <c r="DG33" s="1354"/>
      <c r="DH33" s="1354"/>
      <c r="DI33" s="1354"/>
      <c r="DJ33" s="1354"/>
      <c r="DK33" s="1354"/>
      <c r="DL33" s="1354"/>
      <c r="DM33" s="1354"/>
      <c r="DN33" s="1354"/>
      <c r="DO33" s="1354"/>
      <c r="DP33" s="1354"/>
      <c r="DQ33" s="1354"/>
    </row>
    <row r="34" spans="1:121" ht="15.75" thickBot="1" x14ac:dyDescent="0.3">
      <c r="A34" s="1355"/>
      <c r="B34" s="1355" t="s">
        <v>857</v>
      </c>
      <c r="C34" s="1346"/>
      <c r="D34" s="1345">
        <v>311799.59999999998</v>
      </c>
      <c r="E34" s="1345"/>
      <c r="F34" s="1344"/>
      <c r="G34" s="1346"/>
      <c r="H34" s="1345"/>
      <c r="I34" s="1345"/>
      <c r="J34" s="1345"/>
      <c r="K34" s="1345"/>
      <c r="L34" s="1344"/>
      <c r="M34" s="1346"/>
      <c r="N34" s="1345"/>
      <c r="O34" s="1345"/>
      <c r="P34" s="1345"/>
      <c r="Q34" s="1345"/>
      <c r="R34" s="1345"/>
      <c r="S34" s="1345"/>
      <c r="T34" s="1345"/>
      <c r="U34" s="1345"/>
      <c r="V34" s="1344"/>
      <c r="W34" s="1346"/>
      <c r="X34" s="1345"/>
      <c r="Y34" s="1345"/>
      <c r="Z34" s="1345"/>
      <c r="AA34" s="1345"/>
      <c r="AB34" s="1345"/>
      <c r="AC34" s="1344"/>
      <c r="AD34" s="1346"/>
      <c r="AE34" s="1345"/>
      <c r="AF34" s="1345"/>
      <c r="AG34" s="1364"/>
      <c r="AH34" s="1365"/>
      <c r="AI34" s="1366"/>
      <c r="AJ34" s="1367"/>
      <c r="AK34" s="1368"/>
      <c r="AL34" s="1369"/>
      <c r="AM34" s="1370"/>
      <c r="AN34" s="1370"/>
      <c r="AO34" s="1370">
        <v>545649.30000000005</v>
      </c>
      <c r="AP34" s="1368"/>
      <c r="AQ34" s="1371">
        <f t="shared" si="1"/>
        <v>857448.9</v>
      </c>
      <c r="AR34" s="1354"/>
      <c r="AS34" s="1354"/>
      <c r="AT34" s="1354"/>
      <c r="AU34" s="1354"/>
      <c r="AV34" s="1354"/>
      <c r="AW34" s="1354"/>
      <c r="AX34" s="1354"/>
      <c r="AY34" s="1354"/>
      <c r="AZ34" s="1354"/>
      <c r="BA34" s="1354"/>
      <c r="BB34" s="1354"/>
      <c r="BC34" s="1354"/>
      <c r="BD34" s="1354"/>
      <c r="BE34" s="1354"/>
      <c r="BF34" s="1354"/>
      <c r="BG34" s="1354"/>
      <c r="BH34" s="1354"/>
      <c r="BI34" s="1354"/>
      <c r="BJ34" s="1354"/>
      <c r="BK34" s="1354"/>
      <c r="BL34" s="1354"/>
      <c r="BM34" s="1354"/>
      <c r="BN34" s="1354"/>
      <c r="BO34" s="1354"/>
      <c r="BP34" s="1354"/>
      <c r="BQ34" s="1354"/>
      <c r="BR34" s="1354"/>
      <c r="BS34" s="1354"/>
      <c r="BT34" s="1354"/>
      <c r="BU34" s="1354"/>
      <c r="BV34" s="1354"/>
      <c r="BW34" s="1354"/>
      <c r="BX34" s="1354"/>
      <c r="BY34" s="1354"/>
      <c r="BZ34" s="1354"/>
      <c r="CA34" s="1354"/>
      <c r="CB34" s="1354"/>
      <c r="CC34" s="1354"/>
      <c r="CD34" s="1354"/>
      <c r="CE34" s="1354"/>
      <c r="CF34" s="1354"/>
      <c r="CG34" s="1354"/>
      <c r="CH34" s="1354"/>
      <c r="CI34" s="1354"/>
      <c r="CJ34" s="1354"/>
      <c r="CK34" s="1354"/>
      <c r="CL34" s="1354"/>
      <c r="CM34" s="1354"/>
      <c r="CN34" s="1354"/>
      <c r="CO34" s="1354"/>
      <c r="CP34" s="1354"/>
      <c r="CQ34" s="1354"/>
      <c r="CR34" s="1354"/>
      <c r="CS34" s="1354"/>
      <c r="CT34" s="1354"/>
      <c r="CU34" s="1354"/>
      <c r="CV34" s="1354"/>
      <c r="CW34" s="1354"/>
      <c r="CX34" s="1354"/>
      <c r="CY34" s="1354"/>
      <c r="CZ34" s="1354"/>
      <c r="DA34" s="1354"/>
      <c r="DB34" s="1354"/>
      <c r="DC34" s="1354"/>
      <c r="DD34" s="1354"/>
      <c r="DE34" s="1354"/>
      <c r="DF34" s="1354"/>
      <c r="DG34" s="1354"/>
      <c r="DH34" s="1354"/>
      <c r="DI34" s="1354"/>
      <c r="DJ34" s="1354"/>
      <c r="DK34" s="1354"/>
      <c r="DL34" s="1354"/>
      <c r="DM34" s="1354"/>
      <c r="DN34" s="1354"/>
      <c r="DO34" s="1354"/>
      <c r="DP34" s="1354"/>
      <c r="DQ34" s="1354"/>
    </row>
    <row r="35" spans="1:121" ht="15.75" thickBot="1" x14ac:dyDescent="0.3">
      <c r="A35" s="1378" t="s">
        <v>479</v>
      </c>
      <c r="B35" s="1376"/>
      <c r="C35" s="1375">
        <f t="shared" ref="C35:AP35" si="3">SUM(C36:C57)</f>
        <v>663742.37999999989</v>
      </c>
      <c r="D35" s="1376">
        <f t="shared" si="3"/>
        <v>2596177.12</v>
      </c>
      <c r="E35" s="1376">
        <f t="shared" si="3"/>
        <v>2153150.48</v>
      </c>
      <c r="F35" s="1377">
        <f t="shared" si="3"/>
        <v>3348864.51</v>
      </c>
      <c r="G35" s="1375">
        <f t="shared" si="3"/>
        <v>2130407.6</v>
      </c>
      <c r="H35" s="1376">
        <f t="shared" si="3"/>
        <v>667515.79</v>
      </c>
      <c r="I35" s="1376">
        <f t="shared" si="3"/>
        <v>86264.43</v>
      </c>
      <c r="J35" s="1376">
        <f t="shared" si="3"/>
        <v>3266835.15</v>
      </c>
      <c r="K35" s="1376">
        <f t="shared" si="3"/>
        <v>1140591.73</v>
      </c>
      <c r="L35" s="1376">
        <f t="shared" si="3"/>
        <v>0</v>
      </c>
      <c r="M35" s="1375">
        <f t="shared" si="3"/>
        <v>0</v>
      </c>
      <c r="N35" s="1376">
        <f t="shared" si="3"/>
        <v>0</v>
      </c>
      <c r="O35" s="1376">
        <f t="shared" si="3"/>
        <v>0</v>
      </c>
      <c r="P35" s="1376">
        <f t="shared" si="3"/>
        <v>0</v>
      </c>
      <c r="Q35" s="1376">
        <f t="shared" si="3"/>
        <v>0</v>
      </c>
      <c r="R35" s="1376">
        <f t="shared" si="3"/>
        <v>0</v>
      </c>
      <c r="S35" s="1376">
        <f t="shared" si="3"/>
        <v>2299895.2400000002</v>
      </c>
      <c r="T35" s="1376">
        <f t="shared" si="3"/>
        <v>0</v>
      </c>
      <c r="U35" s="1376">
        <f t="shared" si="3"/>
        <v>908330.23</v>
      </c>
      <c r="V35" s="1377">
        <f t="shared" si="3"/>
        <v>0</v>
      </c>
      <c r="W35" s="1375">
        <f t="shared" si="3"/>
        <v>854586.26</v>
      </c>
      <c r="X35" s="1376">
        <f t="shared" si="3"/>
        <v>9733616.7400000002</v>
      </c>
      <c r="Y35" s="1376">
        <f t="shared" si="3"/>
        <v>6240873.7100000009</v>
      </c>
      <c r="Z35" s="1376">
        <f t="shared" si="3"/>
        <v>7858806.2500000009</v>
      </c>
      <c r="AA35" s="1376">
        <f t="shared" si="3"/>
        <v>362140.63</v>
      </c>
      <c r="AB35" s="1376">
        <f t="shared" si="3"/>
        <v>9203408.1100000013</v>
      </c>
      <c r="AC35" s="1377">
        <f t="shared" si="3"/>
        <v>6664196.9899999993</v>
      </c>
      <c r="AD35" s="1375">
        <f t="shared" si="3"/>
        <v>869559.82</v>
      </c>
      <c r="AE35" s="1376">
        <f t="shared" si="3"/>
        <v>6020938</v>
      </c>
      <c r="AF35" s="1376">
        <f t="shared" si="3"/>
        <v>546377.89</v>
      </c>
      <c r="AG35" s="1376">
        <f t="shared" si="3"/>
        <v>1674735.05</v>
      </c>
      <c r="AH35" s="1376">
        <f t="shared" si="3"/>
        <v>2075276.48</v>
      </c>
      <c r="AI35" s="1377">
        <f t="shared" si="3"/>
        <v>15709107.15</v>
      </c>
      <c r="AJ35" s="1375">
        <f t="shared" si="3"/>
        <v>0</v>
      </c>
      <c r="AK35" s="1377">
        <f t="shared" si="3"/>
        <v>0</v>
      </c>
      <c r="AL35" s="1375">
        <f t="shared" si="3"/>
        <v>6566989.7599999998</v>
      </c>
      <c r="AM35" s="1376">
        <f t="shared" si="3"/>
        <v>2996206.68</v>
      </c>
      <c r="AN35" s="1376">
        <f t="shared" si="3"/>
        <v>2150095.5099999998</v>
      </c>
      <c r="AO35" s="1376">
        <f t="shared" si="3"/>
        <v>2112500.06</v>
      </c>
      <c r="AP35" s="1377">
        <f t="shared" si="3"/>
        <v>2398310.5299999998</v>
      </c>
      <c r="AQ35" s="1377">
        <f t="shared" si="1"/>
        <v>103299500.28000003</v>
      </c>
      <c r="AR35" s="1354"/>
      <c r="AS35" s="1354"/>
      <c r="AT35" s="1354"/>
      <c r="AU35" s="1354"/>
      <c r="AV35" s="1354"/>
      <c r="AW35" s="1354"/>
      <c r="AX35" s="1354"/>
      <c r="AY35" s="1354"/>
      <c r="AZ35" s="1354"/>
      <c r="BA35" s="1354"/>
      <c r="BB35" s="1354"/>
      <c r="BC35" s="1354"/>
      <c r="BD35" s="1354"/>
      <c r="BE35" s="1354"/>
      <c r="BF35" s="1354"/>
      <c r="BG35" s="1354"/>
      <c r="BH35" s="1354"/>
      <c r="BI35" s="1354"/>
      <c r="BJ35" s="1354"/>
      <c r="BK35" s="1354"/>
      <c r="BL35" s="1354"/>
      <c r="BM35" s="1354"/>
      <c r="BN35" s="1354"/>
      <c r="BO35" s="1354"/>
      <c r="BP35" s="1354"/>
      <c r="BQ35" s="1354"/>
      <c r="BR35" s="1354"/>
      <c r="BS35" s="1354"/>
      <c r="BT35" s="1354"/>
      <c r="BU35" s="1354"/>
      <c r="BV35" s="1354"/>
      <c r="BW35" s="1354"/>
      <c r="BX35" s="1354"/>
      <c r="BY35" s="1354"/>
      <c r="BZ35" s="1354"/>
      <c r="CA35" s="1354"/>
      <c r="CB35" s="1354"/>
      <c r="CC35" s="1354"/>
      <c r="CD35" s="1354"/>
      <c r="CE35" s="1354"/>
      <c r="CF35" s="1354"/>
      <c r="CG35" s="1354"/>
      <c r="CH35" s="1354"/>
      <c r="CI35" s="1354"/>
      <c r="CJ35" s="1354"/>
      <c r="CK35" s="1354"/>
      <c r="CL35" s="1354"/>
      <c r="CM35" s="1354"/>
      <c r="CN35" s="1354"/>
      <c r="CO35" s="1354"/>
      <c r="CP35" s="1354"/>
      <c r="CQ35" s="1354"/>
      <c r="CR35" s="1354"/>
      <c r="CS35" s="1354"/>
      <c r="CT35" s="1354"/>
      <c r="CU35" s="1354"/>
      <c r="CV35" s="1354"/>
      <c r="CW35" s="1354"/>
      <c r="CX35" s="1354"/>
      <c r="CY35" s="1354"/>
      <c r="CZ35" s="1354"/>
      <c r="DA35" s="1354"/>
      <c r="DB35" s="1354"/>
      <c r="DC35" s="1354"/>
      <c r="DD35" s="1354"/>
      <c r="DE35" s="1354"/>
      <c r="DF35" s="1354"/>
      <c r="DG35" s="1354"/>
      <c r="DH35" s="1354"/>
      <c r="DI35" s="1354"/>
      <c r="DJ35" s="1354"/>
      <c r="DK35" s="1354"/>
      <c r="DL35" s="1354"/>
      <c r="DM35" s="1354"/>
      <c r="DN35" s="1354"/>
      <c r="DO35" s="1354"/>
      <c r="DP35" s="1354"/>
      <c r="DQ35" s="1354"/>
    </row>
    <row r="36" spans="1:121" x14ac:dyDescent="0.25">
      <c r="A36" s="1355"/>
      <c r="B36" s="1355" t="s">
        <v>61</v>
      </c>
      <c r="C36" s="1346">
        <v>395632.8</v>
      </c>
      <c r="D36" s="1345">
        <v>604870.5</v>
      </c>
      <c r="E36" s="1345">
        <v>611297.9</v>
      </c>
      <c r="F36" s="1344">
        <v>832881.94</v>
      </c>
      <c r="G36" s="1346"/>
      <c r="H36" s="1345"/>
      <c r="I36" s="1345">
        <v>86264.43</v>
      </c>
      <c r="J36" s="1345"/>
      <c r="K36" s="1345"/>
      <c r="L36" s="1344"/>
      <c r="M36" s="1346"/>
      <c r="N36" s="1345"/>
      <c r="O36" s="1345"/>
      <c r="P36" s="1345"/>
      <c r="Q36" s="1345"/>
      <c r="R36" s="1345"/>
      <c r="S36" s="1345"/>
      <c r="T36" s="1345"/>
      <c r="U36" s="1345"/>
      <c r="V36" s="1344"/>
      <c r="W36" s="1346">
        <v>12994.52</v>
      </c>
      <c r="X36" s="1345">
        <v>977345.7</v>
      </c>
      <c r="Y36" s="1345">
        <v>211072.5</v>
      </c>
      <c r="Z36" s="1345">
        <v>168858</v>
      </c>
      <c r="AA36" s="1345">
        <v>214837.42</v>
      </c>
      <c r="AB36" s="1345">
        <v>295501.5</v>
      </c>
      <c r="AC36" s="1344">
        <v>913279.28</v>
      </c>
      <c r="AD36" s="1346"/>
      <c r="AE36" s="1345">
        <v>76084.479999999996</v>
      </c>
      <c r="AF36" s="1345">
        <v>78633.600000000006</v>
      </c>
      <c r="AG36" s="1364">
        <v>76084.479999999996</v>
      </c>
      <c r="AH36" s="1365"/>
      <c r="AI36" s="1366">
        <v>617207.65</v>
      </c>
      <c r="AJ36" s="1367"/>
      <c r="AK36" s="1368"/>
      <c r="AL36" s="1369">
        <v>520600.26</v>
      </c>
      <c r="AM36" s="1370">
        <v>49772.78</v>
      </c>
      <c r="AN36" s="1370">
        <v>211072.5</v>
      </c>
      <c r="AO36" s="1370">
        <v>126643.5</v>
      </c>
      <c r="AP36" s="1368">
        <v>261307.1</v>
      </c>
      <c r="AQ36" s="1371">
        <f t="shared" si="1"/>
        <v>7342242.8400000008</v>
      </c>
      <c r="AR36" s="1354"/>
      <c r="AS36" s="1354"/>
      <c r="AT36" s="1354"/>
      <c r="AU36" s="1354"/>
      <c r="AV36" s="1354"/>
      <c r="AW36" s="1354"/>
      <c r="AX36" s="1354"/>
      <c r="AY36" s="1354"/>
      <c r="AZ36" s="1354"/>
      <c r="BA36" s="1354"/>
      <c r="BB36" s="1354"/>
      <c r="BC36" s="1354"/>
      <c r="BD36" s="1354"/>
      <c r="BE36" s="1354"/>
      <c r="BF36" s="1354"/>
      <c r="BG36" s="1354"/>
      <c r="BH36" s="1354"/>
      <c r="BI36" s="1354"/>
      <c r="BJ36" s="1354"/>
      <c r="BK36" s="1354"/>
      <c r="BL36" s="1354"/>
      <c r="BM36" s="1354"/>
      <c r="BN36" s="1354"/>
      <c r="BO36" s="1354"/>
      <c r="BP36" s="1354"/>
      <c r="BQ36" s="1354"/>
      <c r="BR36" s="1354"/>
      <c r="BS36" s="1354"/>
      <c r="BT36" s="1354"/>
      <c r="BU36" s="1354"/>
      <c r="BV36" s="1354"/>
      <c r="BW36" s="1354"/>
      <c r="BX36" s="1354"/>
      <c r="BY36" s="1354"/>
      <c r="BZ36" s="1354"/>
      <c r="CA36" s="1354"/>
      <c r="CB36" s="1354"/>
      <c r="CC36" s="1354"/>
      <c r="CD36" s="1354"/>
      <c r="CE36" s="1354"/>
      <c r="CF36" s="1354"/>
      <c r="CG36" s="1354"/>
      <c r="CH36" s="1354"/>
      <c r="CI36" s="1354"/>
      <c r="CJ36" s="1354"/>
      <c r="CK36" s="1354"/>
      <c r="CL36" s="1354"/>
      <c r="CM36" s="1354"/>
      <c r="CN36" s="1354"/>
      <c r="CO36" s="1354"/>
      <c r="CP36" s="1354"/>
      <c r="CQ36" s="1354"/>
      <c r="CR36" s="1354"/>
      <c r="CS36" s="1354"/>
      <c r="CT36" s="1354"/>
      <c r="CU36" s="1354"/>
      <c r="CV36" s="1354"/>
      <c r="CW36" s="1354"/>
      <c r="CX36" s="1354"/>
      <c r="CY36" s="1354"/>
      <c r="CZ36" s="1354"/>
      <c r="DA36" s="1354"/>
      <c r="DB36" s="1354"/>
      <c r="DC36" s="1354"/>
      <c r="DD36" s="1354"/>
      <c r="DE36" s="1354"/>
      <c r="DF36" s="1354"/>
      <c r="DG36" s="1354"/>
      <c r="DH36" s="1354"/>
      <c r="DI36" s="1354"/>
      <c r="DJ36" s="1354"/>
      <c r="DK36" s="1354"/>
      <c r="DL36" s="1354"/>
      <c r="DM36" s="1354"/>
      <c r="DN36" s="1354"/>
      <c r="DO36" s="1354"/>
      <c r="DP36" s="1354"/>
      <c r="DQ36" s="1354"/>
    </row>
    <row r="37" spans="1:121" x14ac:dyDescent="0.25">
      <c r="A37" s="1355"/>
      <c r="B37" s="1355" t="s">
        <v>638</v>
      </c>
      <c r="C37" s="1346">
        <v>1517.6</v>
      </c>
      <c r="D37" s="1345"/>
      <c r="E37" s="1345"/>
      <c r="F37" s="1344">
        <v>83333.850000000006</v>
      </c>
      <c r="G37" s="1346"/>
      <c r="H37" s="1345"/>
      <c r="I37" s="1345"/>
      <c r="J37" s="1345"/>
      <c r="K37" s="1345"/>
      <c r="L37" s="1344"/>
      <c r="M37" s="1346"/>
      <c r="N37" s="1345"/>
      <c r="O37" s="1345"/>
      <c r="P37" s="1345"/>
      <c r="Q37" s="1345"/>
      <c r="R37" s="1345"/>
      <c r="S37" s="1345"/>
      <c r="T37" s="1345"/>
      <c r="U37" s="1345"/>
      <c r="V37" s="1344"/>
      <c r="W37" s="1346"/>
      <c r="X37" s="1345"/>
      <c r="Y37" s="1345">
        <v>515818.5</v>
      </c>
      <c r="Z37" s="1345">
        <v>515818.5</v>
      </c>
      <c r="AA37" s="1345"/>
      <c r="AB37" s="1345">
        <v>515818.5</v>
      </c>
      <c r="AC37" s="1344"/>
      <c r="AD37" s="1346"/>
      <c r="AE37" s="1345"/>
      <c r="AF37" s="1345"/>
      <c r="AG37" s="1364"/>
      <c r="AH37" s="1365"/>
      <c r="AI37" s="1366"/>
      <c r="AJ37" s="1367"/>
      <c r="AK37" s="1368"/>
      <c r="AL37" s="1369"/>
      <c r="AM37" s="1370"/>
      <c r="AN37" s="1370">
        <v>51446.6</v>
      </c>
      <c r="AO37" s="1370">
        <v>51446.6</v>
      </c>
      <c r="AP37" s="1368"/>
      <c r="AQ37" s="1371">
        <f t="shared" si="1"/>
        <v>1735200.1500000001</v>
      </c>
      <c r="AR37" s="1354"/>
      <c r="AS37" s="1354"/>
      <c r="AT37" s="1354"/>
      <c r="AU37" s="1354"/>
      <c r="AV37" s="1354"/>
      <c r="AW37" s="1354"/>
      <c r="AX37" s="1354"/>
      <c r="AY37" s="1354"/>
      <c r="AZ37" s="1354"/>
      <c r="BA37" s="1354"/>
      <c r="BB37" s="1354"/>
      <c r="BC37" s="1354"/>
      <c r="BD37" s="1354"/>
      <c r="BE37" s="1354"/>
      <c r="BF37" s="1354"/>
      <c r="BG37" s="1354"/>
      <c r="BH37" s="1354"/>
      <c r="BI37" s="1354"/>
      <c r="BJ37" s="1354"/>
      <c r="BK37" s="1354"/>
      <c r="BL37" s="1354"/>
      <c r="BM37" s="1354"/>
      <c r="BN37" s="1354"/>
      <c r="BO37" s="1354"/>
      <c r="BP37" s="1354"/>
      <c r="BQ37" s="1354"/>
      <c r="BR37" s="1354"/>
      <c r="BS37" s="1354"/>
      <c r="BT37" s="1354"/>
      <c r="BU37" s="1354"/>
      <c r="BV37" s="1354"/>
      <c r="BW37" s="1354"/>
      <c r="BX37" s="1354"/>
      <c r="BY37" s="1354"/>
      <c r="BZ37" s="1354"/>
      <c r="CA37" s="1354"/>
      <c r="CB37" s="1354"/>
      <c r="CC37" s="1354"/>
      <c r="CD37" s="1354"/>
      <c r="CE37" s="1354"/>
      <c r="CF37" s="1354"/>
      <c r="CG37" s="1354"/>
      <c r="CH37" s="1354"/>
      <c r="CI37" s="1354"/>
      <c r="CJ37" s="1354"/>
      <c r="CK37" s="1354"/>
      <c r="CL37" s="1354"/>
      <c r="CM37" s="1354"/>
      <c r="CN37" s="1354"/>
      <c r="CO37" s="1354"/>
      <c r="CP37" s="1354"/>
      <c r="CQ37" s="1354"/>
      <c r="CR37" s="1354"/>
      <c r="CS37" s="1354"/>
      <c r="CT37" s="1354"/>
      <c r="CU37" s="1354"/>
      <c r="CV37" s="1354"/>
      <c r="CW37" s="1354"/>
      <c r="CX37" s="1354"/>
      <c r="CY37" s="1354"/>
      <c r="CZ37" s="1354"/>
      <c r="DA37" s="1354"/>
      <c r="DB37" s="1354"/>
      <c r="DC37" s="1354"/>
      <c r="DD37" s="1354"/>
      <c r="DE37" s="1354"/>
      <c r="DF37" s="1354"/>
      <c r="DG37" s="1354"/>
      <c r="DH37" s="1354"/>
      <c r="DI37" s="1354"/>
      <c r="DJ37" s="1354"/>
      <c r="DK37" s="1354"/>
      <c r="DL37" s="1354"/>
      <c r="DM37" s="1354"/>
      <c r="DN37" s="1354"/>
      <c r="DO37" s="1354"/>
      <c r="DP37" s="1354"/>
      <c r="DQ37" s="1354"/>
    </row>
    <row r="38" spans="1:121" x14ac:dyDescent="0.25">
      <c r="A38" s="1355"/>
      <c r="B38" s="1355" t="s">
        <v>28</v>
      </c>
      <c r="C38" s="1346"/>
      <c r="D38" s="1345">
        <v>195178.58</v>
      </c>
      <c r="E38" s="1345"/>
      <c r="F38" s="1344"/>
      <c r="G38" s="1346"/>
      <c r="H38" s="1345">
        <v>88109.03</v>
      </c>
      <c r="I38" s="1345"/>
      <c r="J38" s="1345">
        <v>162660.6</v>
      </c>
      <c r="K38" s="1345"/>
      <c r="L38" s="1344"/>
      <c r="M38" s="1346"/>
      <c r="N38" s="1345"/>
      <c r="O38" s="1345"/>
      <c r="P38" s="1345"/>
      <c r="Q38" s="1345"/>
      <c r="R38" s="1345"/>
      <c r="S38" s="1345"/>
      <c r="T38" s="1345"/>
      <c r="U38" s="1345"/>
      <c r="V38" s="1344"/>
      <c r="W38" s="1346"/>
      <c r="X38" s="1345"/>
      <c r="Y38" s="1345">
        <v>293322.15999999997</v>
      </c>
      <c r="Z38" s="1345">
        <v>317591</v>
      </c>
      <c r="AA38" s="1345"/>
      <c r="AB38" s="1345">
        <v>796871.62</v>
      </c>
      <c r="AC38" s="1344">
        <v>767502.74</v>
      </c>
      <c r="AD38" s="1346">
        <v>1232.19</v>
      </c>
      <c r="AE38" s="1345">
        <v>260800.97</v>
      </c>
      <c r="AF38" s="1345">
        <v>5173.7299999999996</v>
      </c>
      <c r="AG38" s="1364"/>
      <c r="AH38" s="1365">
        <v>176178.01</v>
      </c>
      <c r="AI38" s="1366">
        <v>174433.67</v>
      </c>
      <c r="AJ38" s="1367"/>
      <c r="AK38" s="1368"/>
      <c r="AL38" s="1369"/>
      <c r="AM38" s="1370"/>
      <c r="AN38" s="1370"/>
      <c r="AO38" s="1370"/>
      <c r="AP38" s="1368"/>
      <c r="AQ38" s="1371">
        <f t="shared" si="1"/>
        <v>3239054.3</v>
      </c>
      <c r="AR38" s="1354"/>
      <c r="AS38" s="1354"/>
      <c r="AT38" s="1354"/>
      <c r="AU38" s="1354"/>
      <c r="AV38" s="1354"/>
      <c r="AW38" s="1354"/>
      <c r="AX38" s="1354"/>
      <c r="AY38" s="1354"/>
      <c r="AZ38" s="1354"/>
      <c r="BA38" s="1354"/>
      <c r="BB38" s="1354"/>
      <c r="BC38" s="1354"/>
      <c r="BD38" s="1354"/>
      <c r="BE38" s="1354"/>
      <c r="BF38" s="1354"/>
      <c r="BG38" s="1354"/>
      <c r="BH38" s="1354"/>
      <c r="BI38" s="1354"/>
      <c r="BJ38" s="1354"/>
      <c r="BK38" s="1354"/>
      <c r="BL38" s="1354"/>
      <c r="BM38" s="1354"/>
      <c r="BN38" s="1354"/>
      <c r="BO38" s="1354"/>
      <c r="BP38" s="1354"/>
      <c r="BQ38" s="1354"/>
      <c r="BR38" s="1354"/>
      <c r="BS38" s="1354"/>
      <c r="BT38" s="1354"/>
      <c r="BU38" s="1354"/>
      <c r="BV38" s="1354"/>
      <c r="BW38" s="1354"/>
      <c r="BX38" s="1354"/>
      <c r="BY38" s="1354"/>
      <c r="BZ38" s="1354"/>
      <c r="CA38" s="1354"/>
      <c r="CB38" s="1354"/>
      <c r="CC38" s="1354"/>
      <c r="CD38" s="1354"/>
      <c r="CE38" s="1354"/>
      <c r="CF38" s="1354"/>
      <c r="CG38" s="1354"/>
      <c r="CH38" s="1354"/>
      <c r="CI38" s="1354"/>
      <c r="CJ38" s="1354"/>
      <c r="CK38" s="1354"/>
      <c r="CL38" s="1354"/>
      <c r="CM38" s="1354"/>
      <c r="CN38" s="1354"/>
      <c r="CO38" s="1354"/>
      <c r="CP38" s="1354"/>
      <c r="CQ38" s="1354"/>
      <c r="CR38" s="1354"/>
      <c r="CS38" s="1354"/>
      <c r="CT38" s="1354"/>
      <c r="CU38" s="1354"/>
      <c r="CV38" s="1354"/>
      <c r="CW38" s="1354"/>
      <c r="CX38" s="1354"/>
      <c r="CY38" s="1354"/>
      <c r="CZ38" s="1354"/>
      <c r="DA38" s="1354"/>
      <c r="DB38" s="1354"/>
      <c r="DC38" s="1354"/>
      <c r="DD38" s="1354"/>
      <c r="DE38" s="1354"/>
      <c r="DF38" s="1354"/>
      <c r="DG38" s="1354"/>
      <c r="DH38" s="1354"/>
      <c r="DI38" s="1354"/>
      <c r="DJ38" s="1354"/>
      <c r="DK38" s="1354"/>
      <c r="DL38" s="1354"/>
      <c r="DM38" s="1354"/>
      <c r="DN38" s="1354"/>
      <c r="DO38" s="1354"/>
      <c r="DP38" s="1354"/>
      <c r="DQ38" s="1354"/>
    </row>
    <row r="39" spans="1:121" x14ac:dyDescent="0.25">
      <c r="A39" s="1355"/>
      <c r="B39" s="1355" t="s">
        <v>47</v>
      </c>
      <c r="C39" s="1346"/>
      <c r="D39" s="1345"/>
      <c r="E39" s="1345"/>
      <c r="F39" s="1344"/>
      <c r="G39" s="1346"/>
      <c r="H39" s="1345"/>
      <c r="I39" s="1345"/>
      <c r="J39" s="1345"/>
      <c r="K39" s="1345">
        <v>39847.279999999999</v>
      </c>
      <c r="L39" s="1344"/>
      <c r="M39" s="1346"/>
      <c r="N39" s="1345"/>
      <c r="O39" s="1345"/>
      <c r="P39" s="1345"/>
      <c r="Q39" s="1345"/>
      <c r="R39" s="1345"/>
      <c r="S39" s="1345"/>
      <c r="T39" s="1345"/>
      <c r="U39" s="1345"/>
      <c r="V39" s="1344"/>
      <c r="W39" s="1346">
        <v>15626.38</v>
      </c>
      <c r="X39" s="1345"/>
      <c r="Y39" s="1345">
        <v>66206.27</v>
      </c>
      <c r="Z39" s="1345">
        <v>66206.27</v>
      </c>
      <c r="AA39" s="1345"/>
      <c r="AB39" s="1345">
        <v>66206.27</v>
      </c>
      <c r="AC39" s="1344"/>
      <c r="AD39" s="1346">
        <v>159.13999999999999</v>
      </c>
      <c r="AE39" s="1345"/>
      <c r="AF39" s="1345">
        <v>13241.25</v>
      </c>
      <c r="AG39" s="1364">
        <v>103.62</v>
      </c>
      <c r="AH39" s="1365"/>
      <c r="AI39" s="1366"/>
      <c r="AJ39" s="1367"/>
      <c r="AK39" s="1368"/>
      <c r="AL39" s="1369"/>
      <c r="AM39" s="1370">
        <v>52121.77</v>
      </c>
      <c r="AN39" s="1370">
        <v>15626.38</v>
      </c>
      <c r="AO39" s="1370">
        <v>30283.1</v>
      </c>
      <c r="AP39" s="1368"/>
      <c r="AQ39" s="1371">
        <f t="shared" si="1"/>
        <v>365627.73000000004</v>
      </c>
      <c r="AR39" s="1354"/>
      <c r="AS39" s="1354"/>
      <c r="AT39" s="1354"/>
      <c r="AU39" s="1354"/>
      <c r="AV39" s="1354"/>
      <c r="AW39" s="1354"/>
      <c r="AX39" s="1354"/>
      <c r="AY39" s="1354"/>
      <c r="AZ39" s="1354"/>
      <c r="BA39" s="1354"/>
      <c r="BB39" s="1354"/>
      <c r="BC39" s="1354"/>
      <c r="BD39" s="1354"/>
      <c r="BE39" s="1354"/>
      <c r="BF39" s="1354"/>
      <c r="BG39" s="1354"/>
      <c r="BH39" s="1354"/>
      <c r="BI39" s="1354"/>
      <c r="BJ39" s="1354"/>
      <c r="BK39" s="1354"/>
      <c r="BL39" s="1354"/>
      <c r="BM39" s="1354"/>
      <c r="BN39" s="1354"/>
      <c r="BO39" s="1354"/>
      <c r="BP39" s="1354"/>
      <c r="BQ39" s="1354"/>
      <c r="BR39" s="1354"/>
      <c r="BS39" s="1354"/>
      <c r="BT39" s="1354"/>
      <c r="BU39" s="1354"/>
      <c r="BV39" s="1354"/>
      <c r="BW39" s="1354"/>
      <c r="BX39" s="1354"/>
      <c r="BY39" s="1354"/>
      <c r="BZ39" s="1354"/>
      <c r="CA39" s="1354"/>
      <c r="CB39" s="1354"/>
      <c r="CC39" s="1354"/>
      <c r="CD39" s="1354"/>
      <c r="CE39" s="1354"/>
      <c r="CF39" s="1354"/>
      <c r="CG39" s="1354"/>
      <c r="CH39" s="1354"/>
      <c r="CI39" s="1354"/>
      <c r="CJ39" s="1354"/>
      <c r="CK39" s="1354"/>
      <c r="CL39" s="1354"/>
      <c r="CM39" s="1354"/>
      <c r="CN39" s="1354"/>
      <c r="CO39" s="1354"/>
      <c r="CP39" s="1354"/>
      <c r="CQ39" s="1354"/>
      <c r="CR39" s="1354"/>
      <c r="CS39" s="1354"/>
      <c r="CT39" s="1354"/>
      <c r="CU39" s="1354"/>
      <c r="CV39" s="1354"/>
      <c r="CW39" s="1354"/>
      <c r="CX39" s="1354"/>
      <c r="CY39" s="1354"/>
      <c r="CZ39" s="1354"/>
      <c r="DA39" s="1354"/>
      <c r="DB39" s="1354"/>
      <c r="DC39" s="1354"/>
      <c r="DD39" s="1354"/>
      <c r="DE39" s="1354"/>
      <c r="DF39" s="1354"/>
      <c r="DG39" s="1354"/>
      <c r="DH39" s="1354"/>
      <c r="DI39" s="1354"/>
      <c r="DJ39" s="1354"/>
      <c r="DK39" s="1354"/>
      <c r="DL39" s="1354"/>
      <c r="DM39" s="1354"/>
      <c r="DN39" s="1354"/>
      <c r="DO39" s="1354"/>
      <c r="DP39" s="1354"/>
      <c r="DQ39" s="1354"/>
    </row>
    <row r="40" spans="1:121" x14ac:dyDescent="0.25">
      <c r="A40" s="1355"/>
      <c r="B40" s="1355" t="s">
        <v>42</v>
      </c>
      <c r="C40" s="1346"/>
      <c r="D40" s="1345"/>
      <c r="E40" s="1345"/>
      <c r="F40" s="1344">
        <v>702757.1</v>
      </c>
      <c r="G40" s="1346"/>
      <c r="H40" s="1345"/>
      <c r="I40" s="1345"/>
      <c r="J40" s="1345"/>
      <c r="K40" s="1345">
        <v>298348.96999999997</v>
      </c>
      <c r="L40" s="1344"/>
      <c r="M40" s="1346"/>
      <c r="N40" s="1345"/>
      <c r="O40" s="1345"/>
      <c r="P40" s="1345"/>
      <c r="Q40" s="1345"/>
      <c r="R40" s="1345"/>
      <c r="S40" s="1345"/>
      <c r="T40" s="1345"/>
      <c r="U40" s="1345"/>
      <c r="V40" s="1344"/>
      <c r="W40" s="1346"/>
      <c r="X40" s="1345">
        <v>1150836.8400000001</v>
      </c>
      <c r="Y40" s="1345">
        <v>269433.33</v>
      </c>
      <c r="Z40" s="1345">
        <v>843219.81</v>
      </c>
      <c r="AA40" s="1345"/>
      <c r="AB40" s="1345">
        <v>637540.52</v>
      </c>
      <c r="AC40" s="1344">
        <v>1016155.15</v>
      </c>
      <c r="AD40" s="1346"/>
      <c r="AE40" s="1345"/>
      <c r="AF40" s="1345"/>
      <c r="AG40" s="1364"/>
      <c r="AH40" s="1365"/>
      <c r="AI40" s="1366"/>
      <c r="AJ40" s="1367"/>
      <c r="AK40" s="1368"/>
      <c r="AL40" s="1369"/>
      <c r="AM40" s="1370">
        <v>698610.31</v>
      </c>
      <c r="AN40" s="1370"/>
      <c r="AO40" s="1370"/>
      <c r="AP40" s="1368"/>
      <c r="AQ40" s="1371">
        <f t="shared" si="1"/>
        <v>5616902.0300000012</v>
      </c>
      <c r="AR40" s="1354"/>
      <c r="AS40" s="1354"/>
      <c r="AT40" s="1354"/>
      <c r="AU40" s="1354"/>
      <c r="AV40" s="1354"/>
      <c r="AW40" s="1354"/>
      <c r="AX40" s="1354"/>
      <c r="AY40" s="1354"/>
      <c r="AZ40" s="1354"/>
      <c r="BA40" s="1354"/>
      <c r="BB40" s="1354"/>
      <c r="BC40" s="1354"/>
      <c r="BD40" s="1354"/>
      <c r="BE40" s="1354"/>
      <c r="BF40" s="1354"/>
      <c r="BG40" s="1354"/>
      <c r="BH40" s="1354"/>
      <c r="BI40" s="1354"/>
      <c r="BJ40" s="1354"/>
      <c r="BK40" s="1354"/>
      <c r="BL40" s="1354"/>
      <c r="BM40" s="1354"/>
      <c r="BN40" s="1354"/>
      <c r="BO40" s="1354"/>
      <c r="BP40" s="1354"/>
      <c r="BQ40" s="1354"/>
      <c r="BR40" s="1354"/>
      <c r="BS40" s="1354"/>
      <c r="BT40" s="1354"/>
      <c r="BU40" s="1354"/>
      <c r="BV40" s="1354"/>
      <c r="BW40" s="1354"/>
      <c r="BX40" s="1354"/>
      <c r="BY40" s="1354"/>
      <c r="BZ40" s="1354"/>
      <c r="CA40" s="1354"/>
      <c r="CB40" s="1354"/>
      <c r="CC40" s="1354"/>
      <c r="CD40" s="1354"/>
      <c r="CE40" s="1354"/>
      <c r="CF40" s="1354"/>
      <c r="CG40" s="1354"/>
      <c r="CH40" s="1354"/>
      <c r="CI40" s="1354"/>
      <c r="CJ40" s="1354"/>
      <c r="CK40" s="1354"/>
      <c r="CL40" s="1354"/>
      <c r="CM40" s="1354"/>
      <c r="CN40" s="1354"/>
      <c r="CO40" s="1354"/>
      <c r="CP40" s="1354"/>
      <c r="CQ40" s="1354"/>
      <c r="CR40" s="1354"/>
      <c r="CS40" s="1354"/>
      <c r="CT40" s="1354"/>
      <c r="CU40" s="1354"/>
      <c r="CV40" s="1354"/>
      <c r="CW40" s="1354"/>
      <c r="CX40" s="1354"/>
      <c r="CY40" s="1354"/>
      <c r="CZ40" s="1354"/>
      <c r="DA40" s="1354"/>
      <c r="DB40" s="1354"/>
      <c r="DC40" s="1354"/>
      <c r="DD40" s="1354"/>
      <c r="DE40" s="1354"/>
      <c r="DF40" s="1354"/>
      <c r="DG40" s="1354"/>
      <c r="DH40" s="1354"/>
      <c r="DI40" s="1354"/>
      <c r="DJ40" s="1354"/>
      <c r="DK40" s="1354"/>
      <c r="DL40" s="1354"/>
      <c r="DM40" s="1354"/>
      <c r="DN40" s="1354"/>
      <c r="DO40" s="1354"/>
      <c r="DP40" s="1354"/>
      <c r="DQ40" s="1354"/>
    </row>
    <row r="41" spans="1:121" x14ac:dyDescent="0.25">
      <c r="A41" s="1355"/>
      <c r="B41" s="1355" t="s">
        <v>23</v>
      </c>
      <c r="C41" s="1346"/>
      <c r="D41" s="1345"/>
      <c r="E41" s="1345"/>
      <c r="F41" s="1344">
        <v>15491.56</v>
      </c>
      <c r="G41" s="1346"/>
      <c r="H41" s="1345"/>
      <c r="I41" s="1345"/>
      <c r="J41" s="1345"/>
      <c r="K41" s="1345"/>
      <c r="L41" s="1344"/>
      <c r="M41" s="1346"/>
      <c r="N41" s="1345"/>
      <c r="O41" s="1345"/>
      <c r="P41" s="1345"/>
      <c r="Q41" s="1345"/>
      <c r="R41" s="1345"/>
      <c r="S41" s="1345"/>
      <c r="T41" s="1345"/>
      <c r="U41" s="1345"/>
      <c r="V41" s="1344"/>
      <c r="W41" s="1346">
        <v>154915.6</v>
      </c>
      <c r="X41" s="1345">
        <v>993008.98</v>
      </c>
      <c r="Y41" s="1345"/>
      <c r="Z41" s="1345"/>
      <c r="AA41" s="1345"/>
      <c r="AB41" s="1345"/>
      <c r="AC41" s="1344">
        <v>154915.6</v>
      </c>
      <c r="AD41" s="1346"/>
      <c r="AE41" s="1345"/>
      <c r="AF41" s="1345"/>
      <c r="AG41" s="1364"/>
      <c r="AH41" s="1365">
        <v>18589.87</v>
      </c>
      <c r="AI41" s="1366"/>
      <c r="AJ41" s="1367"/>
      <c r="AK41" s="1368"/>
      <c r="AL41" s="1369"/>
      <c r="AM41" s="1370"/>
      <c r="AN41" s="1370"/>
      <c r="AO41" s="1370"/>
      <c r="AP41" s="1368"/>
      <c r="AQ41" s="1371">
        <f t="shared" si="1"/>
        <v>1336921.6100000001</v>
      </c>
      <c r="AR41" s="1354"/>
      <c r="AS41" s="1354"/>
      <c r="AT41" s="1354"/>
      <c r="AU41" s="1354"/>
      <c r="AV41" s="1354"/>
      <c r="AW41" s="1354"/>
      <c r="AX41" s="1354"/>
      <c r="AY41" s="1354"/>
      <c r="AZ41" s="1354"/>
      <c r="BA41" s="1354"/>
      <c r="BB41" s="1354"/>
      <c r="BC41" s="1354"/>
      <c r="BD41" s="1354"/>
      <c r="BE41" s="1354"/>
      <c r="BF41" s="1354"/>
      <c r="BG41" s="1354"/>
      <c r="BH41" s="1354"/>
      <c r="BI41" s="1354"/>
      <c r="BJ41" s="1354"/>
      <c r="BK41" s="1354"/>
      <c r="BL41" s="1354"/>
      <c r="BM41" s="1354"/>
      <c r="BN41" s="1354"/>
      <c r="BO41" s="1354"/>
      <c r="BP41" s="1354"/>
      <c r="BQ41" s="1354"/>
      <c r="BR41" s="1354"/>
      <c r="BS41" s="1354"/>
      <c r="BT41" s="1354"/>
      <c r="BU41" s="1354"/>
      <c r="BV41" s="1354"/>
      <c r="BW41" s="1354"/>
      <c r="BX41" s="1354"/>
      <c r="BY41" s="1354"/>
      <c r="BZ41" s="1354"/>
      <c r="CA41" s="1354"/>
      <c r="CB41" s="1354"/>
      <c r="CC41" s="1354"/>
      <c r="CD41" s="1354"/>
      <c r="CE41" s="1354"/>
      <c r="CF41" s="1354"/>
      <c r="CG41" s="1354"/>
      <c r="CH41" s="1354"/>
      <c r="CI41" s="1354"/>
      <c r="CJ41" s="1354"/>
      <c r="CK41" s="1354"/>
      <c r="CL41" s="1354"/>
      <c r="CM41" s="1354"/>
      <c r="CN41" s="1354"/>
      <c r="CO41" s="1354"/>
      <c r="CP41" s="1354"/>
      <c r="CQ41" s="1354"/>
      <c r="CR41" s="1354"/>
      <c r="CS41" s="1354"/>
      <c r="CT41" s="1354"/>
      <c r="CU41" s="1354"/>
      <c r="CV41" s="1354"/>
      <c r="CW41" s="1354"/>
      <c r="CX41" s="1354"/>
      <c r="CY41" s="1354"/>
      <c r="CZ41" s="1354"/>
      <c r="DA41" s="1354"/>
      <c r="DB41" s="1354"/>
      <c r="DC41" s="1354"/>
      <c r="DD41" s="1354"/>
      <c r="DE41" s="1354"/>
      <c r="DF41" s="1354"/>
      <c r="DG41" s="1354"/>
      <c r="DH41" s="1354"/>
      <c r="DI41" s="1354"/>
      <c r="DJ41" s="1354"/>
      <c r="DK41" s="1354"/>
      <c r="DL41" s="1354"/>
      <c r="DM41" s="1354"/>
      <c r="DN41" s="1354"/>
      <c r="DO41" s="1354"/>
      <c r="DP41" s="1354"/>
      <c r="DQ41" s="1354"/>
    </row>
    <row r="42" spans="1:121" x14ac:dyDescent="0.25">
      <c r="A42" s="1355"/>
      <c r="B42" s="1355" t="s">
        <v>811</v>
      </c>
      <c r="C42" s="1346"/>
      <c r="D42" s="1345"/>
      <c r="E42" s="1345"/>
      <c r="F42" s="1344">
        <v>155838.04999999999</v>
      </c>
      <c r="G42" s="1346"/>
      <c r="H42" s="1345"/>
      <c r="I42" s="1345"/>
      <c r="J42" s="1345"/>
      <c r="K42" s="1345"/>
      <c r="L42" s="1344"/>
      <c r="M42" s="1346"/>
      <c r="N42" s="1345"/>
      <c r="O42" s="1345"/>
      <c r="P42" s="1345"/>
      <c r="Q42" s="1345"/>
      <c r="R42" s="1345"/>
      <c r="S42" s="1345"/>
      <c r="T42" s="1345"/>
      <c r="U42" s="1345"/>
      <c r="V42" s="1344"/>
      <c r="W42" s="1346"/>
      <c r="X42" s="1345">
        <v>311676.09000000003</v>
      </c>
      <c r="Y42" s="1345">
        <v>207729.3</v>
      </c>
      <c r="Z42" s="1345">
        <v>467514.14</v>
      </c>
      <c r="AA42" s="1345"/>
      <c r="AB42" s="1345">
        <v>519241.09</v>
      </c>
      <c r="AC42" s="1344">
        <v>155838.04999999999</v>
      </c>
      <c r="AD42" s="1346"/>
      <c r="AE42" s="1345"/>
      <c r="AF42" s="1345"/>
      <c r="AG42" s="1364"/>
      <c r="AH42" s="1365"/>
      <c r="AI42" s="1366"/>
      <c r="AJ42" s="1367"/>
      <c r="AK42" s="1368"/>
      <c r="AL42" s="1369">
        <v>1402542.42</v>
      </c>
      <c r="AM42" s="1370"/>
      <c r="AN42" s="1370">
        <v>346048.32</v>
      </c>
      <c r="AO42" s="1370">
        <v>346048.32</v>
      </c>
      <c r="AP42" s="1368"/>
      <c r="AQ42" s="1371">
        <f t="shared" si="1"/>
        <v>3912475.78</v>
      </c>
      <c r="AR42" s="1354"/>
      <c r="AS42" s="1354"/>
      <c r="AT42" s="1354"/>
      <c r="AU42" s="1354"/>
      <c r="AV42" s="1354"/>
      <c r="AW42" s="1354"/>
      <c r="AX42" s="1354"/>
      <c r="AY42" s="1354"/>
      <c r="AZ42" s="1354"/>
      <c r="BA42" s="1354"/>
      <c r="BB42" s="1354"/>
      <c r="BC42" s="1354"/>
      <c r="BD42" s="1354"/>
      <c r="BE42" s="1354"/>
      <c r="BF42" s="1354"/>
      <c r="BG42" s="1354"/>
      <c r="BH42" s="1354"/>
      <c r="BI42" s="1354"/>
      <c r="BJ42" s="1354"/>
      <c r="BK42" s="1354"/>
      <c r="BL42" s="1354"/>
      <c r="BM42" s="1354"/>
      <c r="BN42" s="1354"/>
      <c r="BO42" s="1354"/>
      <c r="BP42" s="1354"/>
      <c r="BQ42" s="1354"/>
      <c r="BR42" s="1354"/>
      <c r="BS42" s="1354"/>
      <c r="BT42" s="1354"/>
      <c r="BU42" s="1354"/>
      <c r="BV42" s="1354"/>
      <c r="BW42" s="1354"/>
      <c r="BX42" s="1354"/>
      <c r="BY42" s="1354"/>
      <c r="BZ42" s="1354"/>
      <c r="CA42" s="1354"/>
      <c r="CB42" s="1354"/>
      <c r="CC42" s="1354"/>
      <c r="CD42" s="1354"/>
      <c r="CE42" s="1354"/>
      <c r="CF42" s="1354"/>
      <c r="CG42" s="1354"/>
      <c r="CH42" s="1354"/>
      <c r="CI42" s="1354"/>
      <c r="CJ42" s="1354"/>
      <c r="CK42" s="1354"/>
      <c r="CL42" s="1354"/>
      <c r="CM42" s="1354"/>
      <c r="CN42" s="1354"/>
      <c r="CO42" s="1354"/>
      <c r="CP42" s="1354"/>
      <c r="CQ42" s="1354"/>
      <c r="CR42" s="1354"/>
      <c r="CS42" s="1354"/>
      <c r="CT42" s="1354"/>
      <c r="CU42" s="1354"/>
      <c r="CV42" s="1354"/>
      <c r="CW42" s="1354"/>
      <c r="CX42" s="1354"/>
      <c r="CY42" s="1354"/>
      <c r="CZ42" s="1354"/>
      <c r="DA42" s="1354"/>
      <c r="DB42" s="1354"/>
      <c r="DC42" s="1354"/>
      <c r="DD42" s="1354"/>
      <c r="DE42" s="1354"/>
      <c r="DF42" s="1354"/>
      <c r="DG42" s="1354"/>
      <c r="DH42" s="1354"/>
      <c r="DI42" s="1354"/>
      <c r="DJ42" s="1354"/>
      <c r="DK42" s="1354"/>
      <c r="DL42" s="1354"/>
      <c r="DM42" s="1354"/>
      <c r="DN42" s="1354"/>
      <c r="DO42" s="1354"/>
      <c r="DP42" s="1354"/>
      <c r="DQ42" s="1354"/>
    </row>
    <row r="43" spans="1:121" x14ac:dyDescent="0.25">
      <c r="A43" s="1355"/>
      <c r="B43" s="1355" t="s">
        <v>48</v>
      </c>
      <c r="C43" s="1346"/>
      <c r="D43" s="1345"/>
      <c r="E43" s="1345"/>
      <c r="F43" s="1344"/>
      <c r="G43" s="1346"/>
      <c r="H43" s="1345"/>
      <c r="I43" s="1345"/>
      <c r="J43" s="1345"/>
      <c r="K43" s="1345"/>
      <c r="L43" s="1344"/>
      <c r="M43" s="1346"/>
      <c r="N43" s="1345"/>
      <c r="O43" s="1345"/>
      <c r="P43" s="1345"/>
      <c r="Q43" s="1345"/>
      <c r="R43" s="1345"/>
      <c r="S43" s="1345"/>
      <c r="T43" s="1345"/>
      <c r="U43" s="1345"/>
      <c r="V43" s="1344"/>
      <c r="W43" s="1346"/>
      <c r="X43" s="1345">
        <v>305823.62</v>
      </c>
      <c r="Y43" s="1345"/>
      <c r="Z43" s="1345"/>
      <c r="AA43" s="1345"/>
      <c r="AB43" s="1345"/>
      <c r="AC43" s="1344">
        <v>152911.81</v>
      </c>
      <c r="AD43" s="1346"/>
      <c r="AE43" s="1345"/>
      <c r="AF43" s="1345"/>
      <c r="AG43" s="1364"/>
      <c r="AH43" s="1365"/>
      <c r="AI43" s="1366"/>
      <c r="AJ43" s="1367"/>
      <c r="AK43" s="1368"/>
      <c r="AL43" s="1369"/>
      <c r="AM43" s="1370"/>
      <c r="AN43" s="1370"/>
      <c r="AO43" s="1370"/>
      <c r="AP43" s="1368"/>
      <c r="AQ43" s="1371">
        <f t="shared" si="1"/>
        <v>458735.43</v>
      </c>
      <c r="AR43" s="1354"/>
      <c r="AS43" s="1354"/>
      <c r="AT43" s="1354"/>
      <c r="AU43" s="1354"/>
      <c r="AV43" s="1354"/>
      <c r="AW43" s="1354"/>
      <c r="AX43" s="1354"/>
      <c r="AY43" s="1354"/>
      <c r="AZ43" s="1354"/>
      <c r="BA43" s="1354"/>
      <c r="BB43" s="1354"/>
      <c r="BC43" s="1354"/>
      <c r="BD43" s="1354"/>
      <c r="BE43" s="1354"/>
      <c r="BF43" s="1354"/>
      <c r="BG43" s="1354"/>
      <c r="BH43" s="1354"/>
      <c r="BI43" s="1354"/>
      <c r="BJ43" s="1354"/>
      <c r="BK43" s="1354"/>
      <c r="BL43" s="1354"/>
      <c r="BM43" s="1354"/>
      <c r="BN43" s="1354"/>
      <c r="BO43" s="1354"/>
      <c r="BP43" s="1354"/>
      <c r="BQ43" s="1354"/>
      <c r="BR43" s="1354"/>
      <c r="BS43" s="1354"/>
      <c r="BT43" s="1354"/>
      <c r="BU43" s="1354"/>
      <c r="BV43" s="1354"/>
      <c r="BW43" s="1354"/>
      <c r="BX43" s="1354"/>
      <c r="BY43" s="1354"/>
      <c r="BZ43" s="1354"/>
      <c r="CA43" s="1354"/>
      <c r="CB43" s="1354"/>
      <c r="CC43" s="1354"/>
      <c r="CD43" s="1354"/>
      <c r="CE43" s="1354"/>
      <c r="CF43" s="1354"/>
      <c r="CG43" s="1354"/>
      <c r="CH43" s="1354"/>
      <c r="CI43" s="1354"/>
      <c r="CJ43" s="1354"/>
      <c r="CK43" s="1354"/>
      <c r="CL43" s="1354"/>
      <c r="CM43" s="1354"/>
      <c r="CN43" s="1354"/>
      <c r="CO43" s="1354"/>
      <c r="CP43" s="1354"/>
      <c r="CQ43" s="1354"/>
      <c r="CR43" s="1354"/>
      <c r="CS43" s="1354"/>
      <c r="CT43" s="1354"/>
      <c r="CU43" s="1354"/>
      <c r="CV43" s="1354"/>
      <c r="CW43" s="1354"/>
      <c r="CX43" s="1354"/>
      <c r="CY43" s="1354"/>
      <c r="CZ43" s="1354"/>
      <c r="DA43" s="1354"/>
      <c r="DB43" s="1354"/>
      <c r="DC43" s="1354"/>
      <c r="DD43" s="1354"/>
      <c r="DE43" s="1354"/>
      <c r="DF43" s="1354"/>
      <c r="DG43" s="1354"/>
      <c r="DH43" s="1354"/>
      <c r="DI43" s="1354"/>
      <c r="DJ43" s="1354"/>
      <c r="DK43" s="1354"/>
      <c r="DL43" s="1354"/>
      <c r="DM43" s="1354"/>
      <c r="DN43" s="1354"/>
      <c r="DO43" s="1354"/>
      <c r="DP43" s="1354"/>
      <c r="DQ43" s="1354"/>
    </row>
    <row r="44" spans="1:121" x14ac:dyDescent="0.25">
      <c r="A44" s="1355"/>
      <c r="B44" s="1355" t="s">
        <v>74</v>
      </c>
      <c r="C44" s="1346"/>
      <c r="D44" s="1345">
        <v>21224.39</v>
      </c>
      <c r="E44" s="1345"/>
      <c r="F44" s="1344">
        <v>29749.439999999999</v>
      </c>
      <c r="G44" s="1346"/>
      <c r="H44" s="1345"/>
      <c r="I44" s="1345"/>
      <c r="J44" s="1345"/>
      <c r="K44" s="1345">
        <v>137305.1</v>
      </c>
      <c r="L44" s="1344"/>
      <c r="M44" s="1346"/>
      <c r="N44" s="1345"/>
      <c r="O44" s="1345"/>
      <c r="P44" s="1345"/>
      <c r="Q44" s="1345"/>
      <c r="R44" s="1345"/>
      <c r="S44" s="1345"/>
      <c r="T44" s="1345"/>
      <c r="U44" s="1345"/>
      <c r="V44" s="1344"/>
      <c r="W44" s="1346"/>
      <c r="X44" s="1345"/>
      <c r="Y44" s="1345"/>
      <c r="Z44" s="1345"/>
      <c r="AA44" s="1345"/>
      <c r="AB44" s="1345"/>
      <c r="AC44" s="1344"/>
      <c r="AD44" s="1346"/>
      <c r="AE44" s="1345"/>
      <c r="AF44" s="1345"/>
      <c r="AG44" s="1364"/>
      <c r="AH44" s="1365"/>
      <c r="AI44" s="1366"/>
      <c r="AJ44" s="1367"/>
      <c r="AK44" s="1368"/>
      <c r="AL44" s="1369"/>
      <c r="AM44" s="1370">
        <v>340516.65</v>
      </c>
      <c r="AN44" s="1370"/>
      <c r="AO44" s="1370"/>
      <c r="AP44" s="1368"/>
      <c r="AQ44" s="1371">
        <f t="shared" si="1"/>
        <v>528795.58000000007</v>
      </c>
      <c r="AR44" s="1354"/>
      <c r="AS44" s="1354"/>
      <c r="AT44" s="1354"/>
      <c r="AU44" s="1354"/>
      <c r="AV44" s="1354"/>
      <c r="AW44" s="1354"/>
      <c r="AX44" s="1354"/>
      <c r="AY44" s="1354"/>
      <c r="AZ44" s="1354"/>
      <c r="BA44" s="1354"/>
      <c r="BB44" s="1354"/>
      <c r="BC44" s="1354"/>
      <c r="BD44" s="1354"/>
      <c r="BE44" s="1354"/>
      <c r="BF44" s="1354"/>
      <c r="BG44" s="1354"/>
      <c r="BH44" s="1354"/>
      <c r="BI44" s="1354"/>
      <c r="BJ44" s="1354"/>
      <c r="BK44" s="1354"/>
      <c r="BL44" s="1354"/>
      <c r="BM44" s="1354"/>
      <c r="BN44" s="1354"/>
      <c r="BO44" s="1354"/>
      <c r="BP44" s="1354"/>
      <c r="BQ44" s="1354"/>
      <c r="BR44" s="1354"/>
      <c r="BS44" s="1354"/>
      <c r="BT44" s="1354"/>
      <c r="BU44" s="1354"/>
      <c r="BV44" s="1354"/>
      <c r="BW44" s="1354"/>
      <c r="BX44" s="1354"/>
      <c r="BY44" s="1354"/>
      <c r="BZ44" s="1354"/>
      <c r="CA44" s="1354"/>
      <c r="CB44" s="1354"/>
      <c r="CC44" s="1354"/>
      <c r="CD44" s="1354"/>
      <c r="CE44" s="1354"/>
      <c r="CF44" s="1354"/>
      <c r="CG44" s="1354"/>
      <c r="CH44" s="1354"/>
      <c r="CI44" s="1354"/>
      <c r="CJ44" s="1354"/>
      <c r="CK44" s="1354"/>
      <c r="CL44" s="1354"/>
      <c r="CM44" s="1354"/>
      <c r="CN44" s="1354"/>
      <c r="CO44" s="1354"/>
      <c r="CP44" s="1354"/>
      <c r="CQ44" s="1354"/>
      <c r="CR44" s="1354"/>
      <c r="CS44" s="1354"/>
      <c r="CT44" s="1354"/>
      <c r="CU44" s="1354"/>
      <c r="CV44" s="1354"/>
      <c r="CW44" s="1354"/>
      <c r="CX44" s="1354"/>
      <c r="CY44" s="1354"/>
      <c r="CZ44" s="1354"/>
      <c r="DA44" s="1354"/>
      <c r="DB44" s="1354"/>
      <c r="DC44" s="1354"/>
      <c r="DD44" s="1354"/>
      <c r="DE44" s="1354"/>
      <c r="DF44" s="1354"/>
      <c r="DG44" s="1354"/>
      <c r="DH44" s="1354"/>
      <c r="DI44" s="1354"/>
      <c r="DJ44" s="1354"/>
      <c r="DK44" s="1354"/>
      <c r="DL44" s="1354"/>
      <c r="DM44" s="1354"/>
      <c r="DN44" s="1354"/>
      <c r="DO44" s="1354"/>
      <c r="DP44" s="1354"/>
      <c r="DQ44" s="1354"/>
    </row>
    <row r="45" spans="1:121" x14ac:dyDescent="0.25">
      <c r="A45" s="1355"/>
      <c r="B45" s="1355" t="s">
        <v>32</v>
      </c>
      <c r="C45" s="1346"/>
      <c r="D45" s="1345"/>
      <c r="E45" s="1345"/>
      <c r="F45" s="1344"/>
      <c r="G45" s="1346"/>
      <c r="H45" s="1345"/>
      <c r="I45" s="1345"/>
      <c r="J45" s="1345"/>
      <c r="K45" s="1345"/>
      <c r="L45" s="1344"/>
      <c r="M45" s="1346"/>
      <c r="N45" s="1345"/>
      <c r="O45" s="1345"/>
      <c r="P45" s="1345"/>
      <c r="Q45" s="1345"/>
      <c r="R45" s="1345"/>
      <c r="S45" s="1345"/>
      <c r="T45" s="1345"/>
      <c r="U45" s="1345"/>
      <c r="V45" s="1344"/>
      <c r="W45" s="1346"/>
      <c r="X45" s="1345"/>
      <c r="Y45" s="1345">
        <v>1041481.5</v>
      </c>
      <c r="Z45" s="1345">
        <v>1041481.5</v>
      </c>
      <c r="AA45" s="1345"/>
      <c r="AB45" s="1345">
        <v>1041481.5</v>
      </c>
      <c r="AC45" s="1344"/>
      <c r="AD45" s="1346"/>
      <c r="AE45" s="1345"/>
      <c r="AF45" s="1345"/>
      <c r="AG45" s="1364"/>
      <c r="AH45" s="1365"/>
      <c r="AI45" s="1366"/>
      <c r="AJ45" s="1367"/>
      <c r="AK45" s="1368"/>
      <c r="AL45" s="1369"/>
      <c r="AM45" s="1370"/>
      <c r="AN45" s="1370"/>
      <c r="AO45" s="1370">
        <v>395710.53</v>
      </c>
      <c r="AP45" s="1368"/>
      <c r="AQ45" s="1371">
        <f t="shared" si="1"/>
        <v>3520155.0300000003</v>
      </c>
      <c r="AR45" s="1354"/>
      <c r="AS45" s="1354"/>
      <c r="AT45" s="1354"/>
      <c r="AU45" s="1354"/>
      <c r="AV45" s="1354"/>
      <c r="AW45" s="1354"/>
      <c r="AX45" s="1354"/>
      <c r="AY45" s="1354"/>
      <c r="AZ45" s="1354"/>
      <c r="BA45" s="1354"/>
      <c r="BB45" s="1354"/>
      <c r="BC45" s="1354"/>
      <c r="BD45" s="1354"/>
      <c r="BE45" s="1354"/>
      <c r="BF45" s="1354"/>
      <c r="BG45" s="1354"/>
      <c r="BH45" s="1354"/>
      <c r="BI45" s="1354"/>
      <c r="BJ45" s="1354"/>
      <c r="BK45" s="1354"/>
      <c r="BL45" s="1354"/>
      <c r="BM45" s="1354"/>
      <c r="BN45" s="1354"/>
      <c r="BO45" s="1354"/>
      <c r="BP45" s="1354"/>
      <c r="BQ45" s="1354"/>
      <c r="BR45" s="1354"/>
      <c r="BS45" s="1354"/>
      <c r="BT45" s="1354"/>
      <c r="BU45" s="1354"/>
      <c r="BV45" s="1354"/>
      <c r="BW45" s="1354"/>
      <c r="BX45" s="1354"/>
      <c r="BY45" s="1354"/>
      <c r="BZ45" s="1354"/>
      <c r="CA45" s="1354"/>
      <c r="CB45" s="1354"/>
      <c r="CC45" s="1354"/>
      <c r="CD45" s="1354"/>
      <c r="CE45" s="1354"/>
      <c r="CF45" s="1354"/>
      <c r="CG45" s="1354"/>
      <c r="CH45" s="1354"/>
      <c r="CI45" s="1354"/>
      <c r="CJ45" s="1354"/>
      <c r="CK45" s="1354"/>
      <c r="CL45" s="1354"/>
      <c r="CM45" s="1354"/>
      <c r="CN45" s="1354"/>
      <c r="CO45" s="1354"/>
      <c r="CP45" s="1354"/>
      <c r="CQ45" s="1354"/>
      <c r="CR45" s="1354"/>
      <c r="CS45" s="1354"/>
      <c r="CT45" s="1354"/>
      <c r="CU45" s="1354"/>
      <c r="CV45" s="1354"/>
      <c r="CW45" s="1354"/>
      <c r="CX45" s="1354"/>
      <c r="CY45" s="1354"/>
      <c r="CZ45" s="1354"/>
      <c r="DA45" s="1354"/>
      <c r="DB45" s="1354"/>
      <c r="DC45" s="1354"/>
      <c r="DD45" s="1354"/>
      <c r="DE45" s="1354"/>
      <c r="DF45" s="1354"/>
      <c r="DG45" s="1354"/>
      <c r="DH45" s="1354"/>
      <c r="DI45" s="1354"/>
      <c r="DJ45" s="1354"/>
      <c r="DK45" s="1354"/>
      <c r="DL45" s="1354"/>
      <c r="DM45" s="1354"/>
      <c r="DN45" s="1354"/>
      <c r="DO45" s="1354"/>
      <c r="DP45" s="1354"/>
      <c r="DQ45" s="1354"/>
    </row>
    <row r="46" spans="1:121" x14ac:dyDescent="0.25">
      <c r="A46" s="1355"/>
      <c r="B46" s="1355" t="s">
        <v>39</v>
      </c>
      <c r="C46" s="1346"/>
      <c r="D46" s="1345"/>
      <c r="E46" s="1345"/>
      <c r="F46" s="1344">
        <v>413878.86</v>
      </c>
      <c r="G46" s="1346"/>
      <c r="H46" s="1345"/>
      <c r="I46" s="1345"/>
      <c r="J46" s="1345"/>
      <c r="K46" s="1345"/>
      <c r="L46" s="1344"/>
      <c r="M46" s="1346"/>
      <c r="N46" s="1345"/>
      <c r="O46" s="1345"/>
      <c r="P46" s="1345"/>
      <c r="Q46" s="1345"/>
      <c r="R46" s="1345"/>
      <c r="S46" s="1345"/>
      <c r="T46" s="1345"/>
      <c r="U46" s="1345"/>
      <c r="V46" s="1344"/>
      <c r="W46" s="1346">
        <v>297871.13</v>
      </c>
      <c r="X46" s="1345">
        <v>1013318.89</v>
      </c>
      <c r="Y46" s="1345"/>
      <c r="Z46" s="1345"/>
      <c r="AA46" s="1345">
        <v>73206.78</v>
      </c>
      <c r="AB46" s="1345"/>
      <c r="AC46" s="1344">
        <v>514163.34</v>
      </c>
      <c r="AD46" s="1346"/>
      <c r="AE46" s="1345"/>
      <c r="AF46" s="1345"/>
      <c r="AG46" s="1364"/>
      <c r="AH46" s="1365"/>
      <c r="AI46" s="1366"/>
      <c r="AJ46" s="1367"/>
      <c r="AK46" s="1368"/>
      <c r="AL46" s="1369">
        <v>879521.57</v>
      </c>
      <c r="AM46" s="1370">
        <v>438751.75</v>
      </c>
      <c r="AN46" s="1370">
        <v>173053.71</v>
      </c>
      <c r="AO46" s="1370"/>
      <c r="AP46" s="1368">
        <v>292501.17</v>
      </c>
      <c r="AQ46" s="1371">
        <f t="shared" si="1"/>
        <v>4096267.1999999997</v>
      </c>
      <c r="AR46" s="1354"/>
      <c r="AS46" s="1354"/>
      <c r="AT46" s="1354"/>
      <c r="AU46" s="1354"/>
      <c r="AV46" s="1354"/>
      <c r="AW46" s="1354"/>
      <c r="AX46" s="1354"/>
      <c r="AY46" s="1354"/>
      <c r="AZ46" s="1354"/>
      <c r="BA46" s="1354"/>
      <c r="BB46" s="1354"/>
      <c r="BC46" s="1354"/>
      <c r="BD46" s="1354"/>
      <c r="BE46" s="1354"/>
      <c r="BF46" s="1354"/>
      <c r="BG46" s="1354"/>
      <c r="BH46" s="1354"/>
      <c r="BI46" s="1354"/>
      <c r="BJ46" s="1354"/>
      <c r="BK46" s="1354"/>
      <c r="BL46" s="1354"/>
      <c r="BM46" s="1354"/>
      <c r="BN46" s="1354"/>
      <c r="BO46" s="1354"/>
      <c r="BP46" s="1354"/>
      <c r="BQ46" s="1354"/>
      <c r="BR46" s="1354"/>
      <c r="BS46" s="1354"/>
      <c r="BT46" s="1354"/>
      <c r="BU46" s="1354"/>
      <c r="BV46" s="1354"/>
      <c r="BW46" s="1354"/>
      <c r="BX46" s="1354"/>
      <c r="BY46" s="1354"/>
      <c r="BZ46" s="1354"/>
      <c r="CA46" s="1354"/>
      <c r="CB46" s="1354"/>
      <c r="CC46" s="1354"/>
      <c r="CD46" s="1354"/>
      <c r="CE46" s="1354"/>
      <c r="CF46" s="1354"/>
      <c r="CG46" s="1354"/>
      <c r="CH46" s="1354"/>
      <c r="CI46" s="1354"/>
      <c r="CJ46" s="1354"/>
      <c r="CK46" s="1354"/>
      <c r="CL46" s="1354"/>
      <c r="CM46" s="1354"/>
      <c r="CN46" s="1354"/>
      <c r="CO46" s="1354"/>
      <c r="CP46" s="1354"/>
      <c r="CQ46" s="1354"/>
      <c r="CR46" s="1354"/>
      <c r="CS46" s="1354"/>
      <c r="CT46" s="1354"/>
      <c r="CU46" s="1354"/>
      <c r="CV46" s="1354"/>
      <c r="CW46" s="1354"/>
      <c r="CX46" s="1354"/>
      <c r="CY46" s="1354"/>
      <c r="CZ46" s="1354"/>
      <c r="DA46" s="1354"/>
      <c r="DB46" s="1354"/>
      <c r="DC46" s="1354"/>
      <c r="DD46" s="1354"/>
      <c r="DE46" s="1354"/>
      <c r="DF46" s="1354"/>
      <c r="DG46" s="1354"/>
      <c r="DH46" s="1354"/>
      <c r="DI46" s="1354"/>
      <c r="DJ46" s="1354"/>
      <c r="DK46" s="1354"/>
      <c r="DL46" s="1354"/>
      <c r="DM46" s="1354"/>
      <c r="DN46" s="1354"/>
      <c r="DO46" s="1354"/>
      <c r="DP46" s="1354"/>
      <c r="DQ46" s="1354"/>
    </row>
    <row r="47" spans="1:121" x14ac:dyDescent="0.25">
      <c r="A47" s="1355"/>
      <c r="B47" s="1355" t="s">
        <v>353</v>
      </c>
      <c r="C47" s="1346"/>
      <c r="D47" s="1345"/>
      <c r="E47" s="1345"/>
      <c r="F47" s="1344"/>
      <c r="G47" s="1346"/>
      <c r="H47" s="1345">
        <v>27126</v>
      </c>
      <c r="I47" s="1345"/>
      <c r="J47" s="1345">
        <v>27126</v>
      </c>
      <c r="K47" s="1345"/>
      <c r="L47" s="1344"/>
      <c r="M47" s="1346"/>
      <c r="N47" s="1345"/>
      <c r="O47" s="1345"/>
      <c r="P47" s="1345"/>
      <c r="Q47" s="1345"/>
      <c r="R47" s="1345"/>
      <c r="S47" s="1345"/>
      <c r="T47" s="1345"/>
      <c r="U47" s="1345"/>
      <c r="V47" s="1344"/>
      <c r="W47" s="1346"/>
      <c r="X47" s="1345"/>
      <c r="Y47" s="1345">
        <v>108924.02</v>
      </c>
      <c r="Z47" s="1345">
        <v>81378</v>
      </c>
      <c r="AA47" s="1345"/>
      <c r="AB47" s="1345">
        <v>156788.28</v>
      </c>
      <c r="AC47" s="1344">
        <v>66582.22</v>
      </c>
      <c r="AD47" s="1346"/>
      <c r="AE47" s="1345">
        <v>457376.28</v>
      </c>
      <c r="AF47" s="1345">
        <v>238571.94</v>
      </c>
      <c r="AG47" s="1364"/>
      <c r="AH47" s="1365">
        <v>238571.94</v>
      </c>
      <c r="AI47" s="1366">
        <v>797448.17</v>
      </c>
      <c r="AJ47" s="1367"/>
      <c r="AK47" s="1368"/>
      <c r="AL47" s="1369"/>
      <c r="AM47" s="1370"/>
      <c r="AN47" s="1370"/>
      <c r="AO47" s="1370">
        <v>57235.86</v>
      </c>
      <c r="AP47" s="1368"/>
      <c r="AQ47" s="1371">
        <f t="shared" si="1"/>
        <v>2257128.71</v>
      </c>
      <c r="AR47" s="1354"/>
      <c r="AS47" s="1354"/>
      <c r="AT47" s="1354"/>
      <c r="AU47" s="1354"/>
      <c r="AV47" s="1354"/>
      <c r="AW47" s="1354"/>
      <c r="AX47" s="1354"/>
      <c r="AY47" s="1354"/>
      <c r="AZ47" s="1354"/>
      <c r="BA47" s="1354"/>
      <c r="BB47" s="1354"/>
      <c r="BC47" s="1354"/>
      <c r="BD47" s="1354"/>
      <c r="BE47" s="1354"/>
      <c r="BF47" s="1354"/>
      <c r="BG47" s="1354"/>
      <c r="BH47" s="1354"/>
      <c r="BI47" s="1354"/>
      <c r="BJ47" s="1354"/>
      <c r="BK47" s="1354"/>
      <c r="BL47" s="1354"/>
      <c r="BM47" s="1354"/>
      <c r="BN47" s="1354"/>
      <c r="BO47" s="1354"/>
      <c r="BP47" s="1354"/>
      <c r="BQ47" s="1354"/>
      <c r="BR47" s="1354"/>
      <c r="BS47" s="1354"/>
      <c r="BT47" s="1354"/>
      <c r="BU47" s="1354"/>
      <c r="BV47" s="1354"/>
      <c r="BW47" s="1354"/>
      <c r="BX47" s="1354"/>
      <c r="BY47" s="1354"/>
      <c r="BZ47" s="1354"/>
      <c r="CA47" s="1354"/>
      <c r="CB47" s="1354"/>
      <c r="CC47" s="1354"/>
      <c r="CD47" s="1354"/>
      <c r="CE47" s="1354"/>
      <c r="CF47" s="1354"/>
      <c r="CG47" s="1354"/>
      <c r="CH47" s="1354"/>
      <c r="CI47" s="1354"/>
      <c r="CJ47" s="1354"/>
      <c r="CK47" s="1354"/>
      <c r="CL47" s="1354"/>
      <c r="CM47" s="1354"/>
      <c r="CN47" s="1354"/>
      <c r="CO47" s="1354"/>
      <c r="CP47" s="1354"/>
      <c r="CQ47" s="1354"/>
      <c r="CR47" s="1354"/>
      <c r="CS47" s="1354"/>
      <c r="CT47" s="1354"/>
      <c r="CU47" s="1354"/>
      <c r="CV47" s="1354"/>
      <c r="CW47" s="1354"/>
      <c r="CX47" s="1354"/>
      <c r="CY47" s="1354"/>
      <c r="CZ47" s="1354"/>
      <c r="DA47" s="1354"/>
      <c r="DB47" s="1354"/>
      <c r="DC47" s="1354"/>
      <c r="DD47" s="1354"/>
      <c r="DE47" s="1354"/>
      <c r="DF47" s="1354"/>
      <c r="DG47" s="1354"/>
      <c r="DH47" s="1354"/>
      <c r="DI47" s="1354"/>
      <c r="DJ47" s="1354"/>
      <c r="DK47" s="1354"/>
      <c r="DL47" s="1354"/>
      <c r="DM47" s="1354"/>
      <c r="DN47" s="1354"/>
      <c r="DO47" s="1354"/>
      <c r="DP47" s="1354"/>
      <c r="DQ47" s="1354"/>
    </row>
    <row r="48" spans="1:121" x14ac:dyDescent="0.25">
      <c r="A48" s="1355"/>
      <c r="B48" s="1355" t="s">
        <v>90</v>
      </c>
      <c r="C48" s="1346"/>
      <c r="D48" s="1345">
        <v>94201.76</v>
      </c>
      <c r="E48" s="1345">
        <v>51949.5</v>
      </c>
      <c r="F48" s="1344"/>
      <c r="G48" s="1346"/>
      <c r="H48" s="1345"/>
      <c r="I48" s="1345"/>
      <c r="J48" s="1345"/>
      <c r="K48" s="1345"/>
      <c r="L48" s="1344"/>
      <c r="M48" s="1346"/>
      <c r="N48" s="1345"/>
      <c r="O48" s="1345"/>
      <c r="P48" s="1345"/>
      <c r="Q48" s="1345"/>
      <c r="R48" s="1345"/>
      <c r="S48" s="1345"/>
      <c r="T48" s="1345"/>
      <c r="U48" s="1345"/>
      <c r="V48" s="1344"/>
      <c r="W48" s="1346">
        <v>88639.02</v>
      </c>
      <c r="X48" s="1345">
        <v>472484.49</v>
      </c>
      <c r="Y48" s="1345">
        <v>394520.74</v>
      </c>
      <c r="Z48" s="1345">
        <v>488066.1</v>
      </c>
      <c r="AA48" s="1345"/>
      <c r="AB48" s="1345">
        <v>515772.5</v>
      </c>
      <c r="AC48" s="1344">
        <v>379220.83</v>
      </c>
      <c r="AD48" s="1346"/>
      <c r="AE48" s="1345"/>
      <c r="AF48" s="1345"/>
      <c r="AG48" s="1364"/>
      <c r="AH48" s="1365"/>
      <c r="AI48" s="1366"/>
      <c r="AJ48" s="1367"/>
      <c r="AK48" s="1368"/>
      <c r="AL48" s="1369"/>
      <c r="AM48" s="1370"/>
      <c r="AN48" s="1370"/>
      <c r="AO48" s="1370"/>
      <c r="AP48" s="1368"/>
      <c r="AQ48" s="1371">
        <f t="shared" si="1"/>
        <v>2484854.94</v>
      </c>
      <c r="AR48" s="1354"/>
      <c r="AS48" s="1354"/>
      <c r="AT48" s="1354"/>
      <c r="AU48" s="1354"/>
      <c r="AV48" s="1354"/>
      <c r="AW48" s="1354"/>
      <c r="AX48" s="1354"/>
      <c r="AY48" s="1354"/>
      <c r="AZ48" s="1354"/>
      <c r="BA48" s="1354"/>
      <c r="BB48" s="1354"/>
      <c r="BC48" s="1354"/>
      <c r="BD48" s="1354"/>
      <c r="BE48" s="1354"/>
      <c r="BF48" s="1354"/>
      <c r="BG48" s="1354"/>
      <c r="BH48" s="1354"/>
      <c r="BI48" s="1354"/>
      <c r="BJ48" s="1354"/>
      <c r="BK48" s="1354"/>
      <c r="BL48" s="1354"/>
      <c r="BM48" s="1354"/>
      <c r="BN48" s="1354"/>
      <c r="BO48" s="1354"/>
      <c r="BP48" s="1354"/>
      <c r="BQ48" s="1354"/>
      <c r="BR48" s="1354"/>
      <c r="BS48" s="1354"/>
      <c r="BT48" s="1354"/>
      <c r="BU48" s="1354"/>
      <c r="BV48" s="1354"/>
      <c r="BW48" s="1354"/>
      <c r="BX48" s="1354"/>
      <c r="BY48" s="1354"/>
      <c r="BZ48" s="1354"/>
      <c r="CA48" s="1354"/>
      <c r="CB48" s="1354"/>
      <c r="CC48" s="1354"/>
      <c r="CD48" s="1354"/>
      <c r="CE48" s="1354"/>
      <c r="CF48" s="1354"/>
      <c r="CG48" s="1354"/>
      <c r="CH48" s="1354"/>
      <c r="CI48" s="1354"/>
      <c r="CJ48" s="1354"/>
      <c r="CK48" s="1354"/>
      <c r="CL48" s="1354"/>
      <c r="CM48" s="1354"/>
      <c r="CN48" s="1354"/>
      <c r="CO48" s="1354"/>
      <c r="CP48" s="1354"/>
      <c r="CQ48" s="1354"/>
      <c r="CR48" s="1354"/>
      <c r="CS48" s="1354"/>
      <c r="CT48" s="1354"/>
      <c r="CU48" s="1354"/>
      <c r="CV48" s="1354"/>
      <c r="CW48" s="1354"/>
      <c r="CX48" s="1354"/>
      <c r="CY48" s="1354"/>
      <c r="CZ48" s="1354"/>
      <c r="DA48" s="1354"/>
      <c r="DB48" s="1354"/>
      <c r="DC48" s="1354"/>
      <c r="DD48" s="1354"/>
      <c r="DE48" s="1354"/>
      <c r="DF48" s="1354"/>
      <c r="DG48" s="1354"/>
      <c r="DH48" s="1354"/>
      <c r="DI48" s="1354"/>
      <c r="DJ48" s="1354"/>
      <c r="DK48" s="1354"/>
      <c r="DL48" s="1354"/>
      <c r="DM48" s="1354"/>
      <c r="DN48" s="1354"/>
      <c r="DO48" s="1354"/>
      <c r="DP48" s="1354"/>
      <c r="DQ48" s="1354"/>
    </row>
    <row r="49" spans="1:121" x14ac:dyDescent="0.25">
      <c r="A49" s="1355"/>
      <c r="B49" s="1355" t="s">
        <v>354</v>
      </c>
      <c r="C49" s="1346"/>
      <c r="D49" s="1345"/>
      <c r="E49" s="1345"/>
      <c r="F49" s="1344"/>
      <c r="G49" s="1346"/>
      <c r="H49" s="1345"/>
      <c r="I49" s="1345"/>
      <c r="J49" s="1345"/>
      <c r="K49" s="1345"/>
      <c r="L49" s="1344"/>
      <c r="M49" s="1346"/>
      <c r="N49" s="1345"/>
      <c r="O49" s="1345"/>
      <c r="P49" s="1345"/>
      <c r="Q49" s="1345"/>
      <c r="R49" s="1345"/>
      <c r="S49" s="1345"/>
      <c r="T49" s="1345"/>
      <c r="U49" s="1345"/>
      <c r="V49" s="1344"/>
      <c r="W49" s="1346">
        <v>147898.5</v>
      </c>
      <c r="X49" s="1345">
        <v>813625.44</v>
      </c>
      <c r="Y49" s="1345"/>
      <c r="Z49" s="1345"/>
      <c r="AA49" s="1345">
        <v>74096.429999999993</v>
      </c>
      <c r="AB49" s="1345"/>
      <c r="AC49" s="1344">
        <v>882277.03</v>
      </c>
      <c r="AD49" s="1346">
        <v>22661.97</v>
      </c>
      <c r="AE49" s="1345">
        <v>291840.57</v>
      </c>
      <c r="AF49" s="1345">
        <v>148218.95000000001</v>
      </c>
      <c r="AG49" s="1364">
        <v>331116.03000000003</v>
      </c>
      <c r="AH49" s="1365">
        <v>461527.71</v>
      </c>
      <c r="AI49" s="1366"/>
      <c r="AJ49" s="1367"/>
      <c r="AK49" s="1368"/>
      <c r="AL49" s="1369"/>
      <c r="AM49" s="1370"/>
      <c r="AN49" s="1370"/>
      <c r="AO49" s="1370"/>
      <c r="AP49" s="1368"/>
      <c r="AQ49" s="1371">
        <f t="shared" si="1"/>
        <v>3173262.63</v>
      </c>
      <c r="AR49" s="1354"/>
      <c r="AS49" s="1354"/>
      <c r="AT49" s="1354"/>
      <c r="AU49" s="1354"/>
      <c r="AV49" s="1354"/>
      <c r="AW49" s="1354"/>
      <c r="AX49" s="1354"/>
      <c r="AY49" s="1354"/>
      <c r="AZ49" s="1354"/>
      <c r="BA49" s="1354"/>
      <c r="BB49" s="1354"/>
      <c r="BC49" s="1354"/>
      <c r="BD49" s="1354"/>
      <c r="BE49" s="1354"/>
      <c r="BF49" s="1354"/>
      <c r="BG49" s="1354"/>
      <c r="BH49" s="1354"/>
      <c r="BI49" s="1354"/>
      <c r="BJ49" s="1354"/>
      <c r="BK49" s="1354"/>
      <c r="BL49" s="1354"/>
      <c r="BM49" s="1354"/>
      <c r="BN49" s="1354"/>
      <c r="BO49" s="1354"/>
      <c r="BP49" s="1354"/>
      <c r="BQ49" s="1354"/>
      <c r="BR49" s="1354"/>
      <c r="BS49" s="1354"/>
      <c r="BT49" s="1354"/>
      <c r="BU49" s="1354"/>
      <c r="BV49" s="1354"/>
      <c r="BW49" s="1354"/>
      <c r="BX49" s="1354"/>
      <c r="BY49" s="1354"/>
      <c r="BZ49" s="1354"/>
      <c r="CA49" s="1354"/>
      <c r="CB49" s="1354"/>
      <c r="CC49" s="1354"/>
      <c r="CD49" s="1354"/>
      <c r="CE49" s="1354"/>
      <c r="CF49" s="1354"/>
      <c r="CG49" s="1354"/>
      <c r="CH49" s="1354"/>
      <c r="CI49" s="1354"/>
      <c r="CJ49" s="1354"/>
      <c r="CK49" s="1354"/>
      <c r="CL49" s="1354"/>
      <c r="CM49" s="1354"/>
      <c r="CN49" s="1354"/>
      <c r="CO49" s="1354"/>
      <c r="CP49" s="1354"/>
      <c r="CQ49" s="1354"/>
      <c r="CR49" s="1354"/>
      <c r="CS49" s="1354"/>
      <c r="CT49" s="1354"/>
      <c r="CU49" s="1354"/>
      <c r="CV49" s="1354"/>
      <c r="CW49" s="1354"/>
      <c r="CX49" s="1354"/>
      <c r="CY49" s="1354"/>
      <c r="CZ49" s="1354"/>
      <c r="DA49" s="1354"/>
      <c r="DB49" s="1354"/>
      <c r="DC49" s="1354"/>
      <c r="DD49" s="1354"/>
      <c r="DE49" s="1354"/>
      <c r="DF49" s="1354"/>
      <c r="DG49" s="1354"/>
      <c r="DH49" s="1354"/>
      <c r="DI49" s="1354"/>
      <c r="DJ49" s="1354"/>
      <c r="DK49" s="1354"/>
      <c r="DL49" s="1354"/>
      <c r="DM49" s="1354"/>
      <c r="DN49" s="1354"/>
      <c r="DO49" s="1354"/>
      <c r="DP49" s="1354"/>
      <c r="DQ49" s="1354"/>
    </row>
    <row r="50" spans="1:121" x14ac:dyDescent="0.25">
      <c r="A50" s="1355"/>
      <c r="B50" s="1355" t="s">
        <v>867</v>
      </c>
      <c r="C50" s="1346"/>
      <c r="D50" s="1345"/>
      <c r="E50" s="1345"/>
      <c r="F50" s="1344"/>
      <c r="G50" s="1346"/>
      <c r="H50" s="1345"/>
      <c r="I50" s="1345"/>
      <c r="J50" s="1345"/>
      <c r="K50" s="1345"/>
      <c r="L50" s="1344"/>
      <c r="M50" s="1346"/>
      <c r="N50" s="1345"/>
      <c r="O50" s="1345"/>
      <c r="P50" s="1345"/>
      <c r="Q50" s="1345"/>
      <c r="R50" s="1345"/>
      <c r="S50" s="1345"/>
      <c r="T50" s="1345"/>
      <c r="U50" s="1345"/>
      <c r="V50" s="1344"/>
      <c r="W50" s="1346">
        <v>61882.8</v>
      </c>
      <c r="X50" s="1345"/>
      <c r="Y50" s="1345">
        <v>202972</v>
      </c>
      <c r="Z50" s="1345">
        <v>253715</v>
      </c>
      <c r="AA50" s="1345"/>
      <c r="AB50" s="1345">
        <v>253715</v>
      </c>
      <c r="AC50" s="1344"/>
      <c r="AD50" s="1346"/>
      <c r="AE50" s="1345"/>
      <c r="AF50" s="1345"/>
      <c r="AG50" s="1364"/>
      <c r="AH50" s="1365"/>
      <c r="AI50" s="1366"/>
      <c r="AJ50" s="1367"/>
      <c r="AK50" s="1368"/>
      <c r="AL50" s="1369">
        <v>129180.34</v>
      </c>
      <c r="AM50" s="1370"/>
      <c r="AN50" s="1370">
        <v>7735.35</v>
      </c>
      <c r="AO50" s="1370"/>
      <c r="AP50" s="1368"/>
      <c r="AQ50" s="1371">
        <f t="shared" si="1"/>
        <v>909200.49</v>
      </c>
      <c r="AR50" s="1354"/>
      <c r="AS50" s="1354"/>
      <c r="AT50" s="1354"/>
      <c r="AU50" s="1354"/>
      <c r="AV50" s="1354"/>
      <c r="AW50" s="1354"/>
      <c r="AX50" s="1354"/>
      <c r="AY50" s="1354"/>
      <c r="AZ50" s="1354"/>
      <c r="BA50" s="1354"/>
      <c r="BB50" s="1354"/>
      <c r="BC50" s="1354"/>
      <c r="BD50" s="1354"/>
      <c r="BE50" s="1354"/>
      <c r="BF50" s="1354"/>
      <c r="BG50" s="1354"/>
      <c r="BH50" s="1354"/>
      <c r="BI50" s="1354"/>
      <c r="BJ50" s="1354"/>
      <c r="BK50" s="1354"/>
      <c r="BL50" s="1354"/>
      <c r="BM50" s="1354"/>
      <c r="BN50" s="1354"/>
      <c r="BO50" s="1354"/>
      <c r="BP50" s="1354"/>
      <c r="BQ50" s="1354"/>
      <c r="BR50" s="1354"/>
      <c r="BS50" s="1354"/>
      <c r="BT50" s="1354"/>
      <c r="BU50" s="1354"/>
      <c r="BV50" s="1354"/>
      <c r="BW50" s="1354"/>
      <c r="BX50" s="1354"/>
      <c r="BY50" s="1354"/>
      <c r="BZ50" s="1354"/>
      <c r="CA50" s="1354"/>
      <c r="CB50" s="1354"/>
      <c r="CC50" s="1354"/>
      <c r="CD50" s="1354"/>
      <c r="CE50" s="1354"/>
      <c r="CF50" s="1354"/>
      <c r="CG50" s="1354"/>
      <c r="CH50" s="1354"/>
      <c r="CI50" s="1354"/>
      <c r="CJ50" s="1354"/>
      <c r="CK50" s="1354"/>
      <c r="CL50" s="1354"/>
      <c r="CM50" s="1354"/>
      <c r="CN50" s="1354"/>
      <c r="CO50" s="1354"/>
      <c r="CP50" s="1354"/>
      <c r="CQ50" s="1354"/>
      <c r="CR50" s="1354"/>
      <c r="CS50" s="1354"/>
      <c r="CT50" s="1354"/>
      <c r="CU50" s="1354"/>
      <c r="CV50" s="1354"/>
      <c r="CW50" s="1354"/>
      <c r="CX50" s="1354"/>
      <c r="CY50" s="1354"/>
      <c r="CZ50" s="1354"/>
      <c r="DA50" s="1354"/>
      <c r="DB50" s="1354"/>
      <c r="DC50" s="1354"/>
      <c r="DD50" s="1354"/>
      <c r="DE50" s="1354"/>
      <c r="DF50" s="1354"/>
      <c r="DG50" s="1354"/>
      <c r="DH50" s="1354"/>
      <c r="DI50" s="1354"/>
      <c r="DJ50" s="1354"/>
      <c r="DK50" s="1354"/>
      <c r="DL50" s="1354"/>
      <c r="DM50" s="1354"/>
      <c r="DN50" s="1354"/>
      <c r="DO50" s="1354"/>
      <c r="DP50" s="1354"/>
      <c r="DQ50" s="1354"/>
    </row>
    <row r="51" spans="1:121" x14ac:dyDescent="0.25">
      <c r="A51" s="1355"/>
      <c r="B51" s="1355" t="s">
        <v>983</v>
      </c>
      <c r="C51" s="1346"/>
      <c r="D51" s="1345"/>
      <c r="E51" s="1345"/>
      <c r="F51" s="1344"/>
      <c r="G51" s="1346"/>
      <c r="H51" s="1345"/>
      <c r="I51" s="1345"/>
      <c r="J51" s="1345"/>
      <c r="K51" s="1345"/>
      <c r="L51" s="1344"/>
      <c r="M51" s="1346"/>
      <c r="N51" s="1345"/>
      <c r="O51" s="1345"/>
      <c r="P51" s="1345"/>
      <c r="Q51" s="1345"/>
      <c r="R51" s="1345"/>
      <c r="S51" s="1345"/>
      <c r="T51" s="1345"/>
      <c r="U51" s="1345"/>
      <c r="V51" s="1344"/>
      <c r="W51" s="1346"/>
      <c r="X51" s="1345"/>
      <c r="Y51" s="1345"/>
      <c r="Z51" s="1345"/>
      <c r="AA51" s="1345"/>
      <c r="AB51" s="1345"/>
      <c r="AC51" s="1344"/>
      <c r="AD51" s="1346"/>
      <c r="AE51" s="1345"/>
      <c r="AF51" s="1345"/>
      <c r="AG51" s="1365"/>
      <c r="AH51" s="1365"/>
      <c r="AI51" s="1366"/>
      <c r="AJ51" s="1367"/>
      <c r="AK51" s="1368"/>
      <c r="AL51" s="1369">
        <v>185623.23</v>
      </c>
      <c r="AM51" s="1370">
        <v>280320.55</v>
      </c>
      <c r="AN51" s="1370"/>
      <c r="AO51" s="1370">
        <v>41249.61</v>
      </c>
      <c r="AP51" s="1368"/>
      <c r="AQ51" s="1371">
        <f t="shared" si="1"/>
        <v>507193.39</v>
      </c>
      <c r="AR51" s="1354"/>
      <c r="AS51" s="1354"/>
      <c r="AT51" s="1354"/>
      <c r="AU51" s="1354"/>
      <c r="AV51" s="1354"/>
      <c r="AW51" s="1354"/>
      <c r="AX51" s="1354"/>
      <c r="AY51" s="1354"/>
      <c r="AZ51" s="1354"/>
      <c r="BA51" s="1354"/>
      <c r="BB51" s="1354"/>
      <c r="BC51" s="1354"/>
      <c r="BD51" s="1354"/>
      <c r="BE51" s="1354"/>
      <c r="BF51" s="1354"/>
      <c r="BG51" s="1354"/>
      <c r="BH51" s="1354"/>
      <c r="BI51" s="1354"/>
      <c r="BJ51" s="1354"/>
      <c r="BK51" s="1354"/>
      <c r="BL51" s="1354"/>
      <c r="BM51" s="1354"/>
      <c r="BN51" s="1354"/>
      <c r="BO51" s="1354"/>
      <c r="BP51" s="1354"/>
      <c r="BQ51" s="1354"/>
      <c r="BR51" s="1354"/>
      <c r="BS51" s="1354"/>
      <c r="BT51" s="1354"/>
      <c r="BU51" s="1354"/>
      <c r="BV51" s="1354"/>
      <c r="BW51" s="1354"/>
      <c r="BX51" s="1354"/>
      <c r="BY51" s="1354"/>
      <c r="BZ51" s="1354"/>
      <c r="CA51" s="1354"/>
      <c r="CB51" s="1354"/>
      <c r="CC51" s="1354"/>
      <c r="CD51" s="1354"/>
      <c r="CE51" s="1354"/>
      <c r="CF51" s="1354"/>
      <c r="CG51" s="1354"/>
      <c r="CH51" s="1354"/>
      <c r="CI51" s="1354"/>
      <c r="CJ51" s="1354"/>
      <c r="CK51" s="1354"/>
      <c r="CL51" s="1354"/>
      <c r="CM51" s="1354"/>
      <c r="CN51" s="1354"/>
      <c r="CO51" s="1354"/>
      <c r="CP51" s="1354"/>
      <c r="CQ51" s="1354"/>
      <c r="CR51" s="1354"/>
      <c r="CS51" s="1354"/>
      <c r="CT51" s="1354"/>
      <c r="CU51" s="1354"/>
      <c r="CV51" s="1354"/>
      <c r="CW51" s="1354"/>
      <c r="CX51" s="1354"/>
      <c r="CY51" s="1354"/>
      <c r="CZ51" s="1354"/>
      <c r="DA51" s="1354"/>
      <c r="DB51" s="1354"/>
      <c r="DC51" s="1354"/>
      <c r="DD51" s="1354"/>
      <c r="DE51" s="1354"/>
      <c r="DF51" s="1354"/>
      <c r="DG51" s="1354"/>
      <c r="DH51" s="1354"/>
      <c r="DI51" s="1354"/>
      <c r="DJ51" s="1354"/>
      <c r="DK51" s="1354"/>
      <c r="DL51" s="1354"/>
      <c r="DM51" s="1354"/>
      <c r="DN51" s="1354"/>
      <c r="DO51" s="1354"/>
      <c r="DP51" s="1354"/>
      <c r="DQ51" s="1354"/>
    </row>
    <row r="52" spans="1:121" x14ac:dyDescent="0.25">
      <c r="A52" s="1355"/>
      <c r="B52" s="1355" t="s">
        <v>810</v>
      </c>
      <c r="C52" s="1346"/>
      <c r="D52" s="1345"/>
      <c r="E52" s="1345"/>
      <c r="F52" s="1344"/>
      <c r="G52" s="1346"/>
      <c r="H52" s="1345"/>
      <c r="I52" s="1345"/>
      <c r="J52" s="1345"/>
      <c r="K52" s="1345"/>
      <c r="L52" s="1344"/>
      <c r="M52" s="1346"/>
      <c r="N52" s="1345"/>
      <c r="O52" s="1345"/>
      <c r="P52" s="1345"/>
      <c r="Q52" s="1345"/>
      <c r="R52" s="1345"/>
      <c r="S52" s="1345"/>
      <c r="T52" s="1345"/>
      <c r="U52" s="1345"/>
      <c r="V52" s="1344"/>
      <c r="W52" s="1346"/>
      <c r="X52" s="1345">
        <v>804035.33</v>
      </c>
      <c r="Y52" s="1345">
        <v>220948.72</v>
      </c>
      <c r="Z52" s="1345"/>
      <c r="AA52" s="1345"/>
      <c r="AB52" s="1345">
        <v>201719.16</v>
      </c>
      <c r="AC52" s="1344">
        <v>559196.06000000006</v>
      </c>
      <c r="AD52" s="1346">
        <v>118442.31</v>
      </c>
      <c r="AE52" s="1345">
        <v>289033.26</v>
      </c>
      <c r="AF52" s="1345">
        <v>32633.32</v>
      </c>
      <c r="AG52" s="1365"/>
      <c r="AH52" s="1365">
        <v>98701.92</v>
      </c>
      <c r="AI52" s="1366"/>
      <c r="AJ52" s="1367"/>
      <c r="AK52" s="1368"/>
      <c r="AL52" s="1369"/>
      <c r="AM52" s="1370"/>
      <c r="AN52" s="1370">
        <v>32633.32</v>
      </c>
      <c r="AO52" s="1370"/>
      <c r="AP52" s="1368">
        <v>79923.179999999993</v>
      </c>
      <c r="AQ52" s="1371">
        <f t="shared" si="1"/>
        <v>2437266.5799999996</v>
      </c>
      <c r="AR52" s="1354"/>
      <c r="AS52" s="1354"/>
      <c r="AT52" s="1354"/>
      <c r="AU52" s="1354"/>
      <c r="AV52" s="1354"/>
      <c r="AW52" s="1354"/>
      <c r="AX52" s="1354"/>
      <c r="AY52" s="1354"/>
      <c r="AZ52" s="1354"/>
      <c r="BA52" s="1354"/>
      <c r="BB52" s="1354"/>
      <c r="BC52" s="1354"/>
      <c r="BD52" s="1354"/>
      <c r="BE52" s="1354"/>
      <c r="BF52" s="1354"/>
      <c r="BG52" s="1354"/>
      <c r="BH52" s="1354"/>
      <c r="BI52" s="1354"/>
      <c r="BJ52" s="1354"/>
      <c r="BK52" s="1354"/>
      <c r="BL52" s="1354"/>
      <c r="BM52" s="1354"/>
      <c r="BN52" s="1354"/>
      <c r="BO52" s="1354"/>
      <c r="BP52" s="1354"/>
      <c r="BQ52" s="1354"/>
      <c r="BR52" s="1354"/>
      <c r="BS52" s="1354"/>
      <c r="BT52" s="1354"/>
      <c r="BU52" s="1354"/>
      <c r="BV52" s="1354"/>
      <c r="BW52" s="1354"/>
      <c r="BX52" s="1354"/>
      <c r="BY52" s="1354"/>
      <c r="BZ52" s="1354"/>
      <c r="CA52" s="1354"/>
      <c r="CB52" s="1354"/>
      <c r="CC52" s="1354"/>
      <c r="CD52" s="1354"/>
      <c r="CE52" s="1354"/>
      <c r="CF52" s="1354"/>
      <c r="CG52" s="1354"/>
      <c r="CH52" s="1354"/>
      <c r="CI52" s="1354"/>
      <c r="CJ52" s="1354"/>
      <c r="CK52" s="1354"/>
      <c r="CL52" s="1354"/>
      <c r="CM52" s="1354"/>
      <c r="CN52" s="1354"/>
      <c r="CO52" s="1354"/>
      <c r="CP52" s="1354"/>
      <c r="CQ52" s="1354"/>
      <c r="CR52" s="1354"/>
      <c r="CS52" s="1354"/>
      <c r="CT52" s="1354"/>
      <c r="CU52" s="1354"/>
      <c r="CV52" s="1354"/>
      <c r="CW52" s="1354"/>
      <c r="CX52" s="1354"/>
      <c r="CY52" s="1354"/>
      <c r="CZ52" s="1354"/>
      <c r="DA52" s="1354"/>
      <c r="DB52" s="1354"/>
      <c r="DC52" s="1354"/>
      <c r="DD52" s="1354"/>
      <c r="DE52" s="1354"/>
      <c r="DF52" s="1354"/>
      <c r="DG52" s="1354"/>
      <c r="DH52" s="1354"/>
      <c r="DI52" s="1354"/>
      <c r="DJ52" s="1354"/>
      <c r="DK52" s="1354"/>
      <c r="DL52" s="1354"/>
      <c r="DM52" s="1354"/>
      <c r="DN52" s="1354"/>
      <c r="DO52" s="1354"/>
      <c r="DP52" s="1354"/>
      <c r="DQ52" s="1354"/>
    </row>
    <row r="53" spans="1:121" x14ac:dyDescent="0.25">
      <c r="A53" s="1355"/>
      <c r="B53" s="1355" t="s">
        <v>31</v>
      </c>
      <c r="C53" s="1346"/>
      <c r="D53" s="1345"/>
      <c r="E53" s="1345"/>
      <c r="F53" s="1344">
        <v>352727.63</v>
      </c>
      <c r="G53" s="1346"/>
      <c r="H53" s="1345"/>
      <c r="I53" s="1345"/>
      <c r="J53" s="1345">
        <v>52599.73</v>
      </c>
      <c r="K53" s="1345">
        <v>449164.72</v>
      </c>
      <c r="L53" s="1344"/>
      <c r="M53" s="1346"/>
      <c r="N53" s="1345"/>
      <c r="O53" s="1345"/>
      <c r="P53" s="1345"/>
      <c r="Q53" s="1345"/>
      <c r="R53" s="1345"/>
      <c r="S53" s="1345">
        <v>23205.77</v>
      </c>
      <c r="T53" s="1345"/>
      <c r="U53" s="1345"/>
      <c r="V53" s="1344"/>
      <c r="W53" s="1346"/>
      <c r="X53" s="1345">
        <v>773525.51</v>
      </c>
      <c r="Y53" s="1345"/>
      <c r="Z53" s="1345"/>
      <c r="AA53" s="1345"/>
      <c r="AB53" s="1345"/>
      <c r="AC53" s="1344">
        <v>309410.2</v>
      </c>
      <c r="AD53" s="1346">
        <v>372839.3</v>
      </c>
      <c r="AE53" s="1345"/>
      <c r="AF53" s="1345"/>
      <c r="AG53" s="1365"/>
      <c r="AH53" s="1365"/>
      <c r="AI53" s="1366"/>
      <c r="AJ53" s="1367"/>
      <c r="AK53" s="1368"/>
      <c r="AL53" s="1369"/>
      <c r="AM53" s="1370">
        <v>44916.47</v>
      </c>
      <c r="AN53" s="1370"/>
      <c r="AO53" s="1370"/>
      <c r="AP53" s="1368">
        <v>154705.1</v>
      </c>
      <c r="AQ53" s="1371">
        <f t="shared" si="1"/>
        <v>2533094.4300000002</v>
      </c>
      <c r="AR53" s="1354"/>
      <c r="AS53" s="1354"/>
      <c r="AT53" s="1354"/>
      <c r="AU53" s="1354"/>
      <c r="AV53" s="1354"/>
      <c r="AW53" s="1354"/>
      <c r="AX53" s="1354"/>
      <c r="AY53" s="1354"/>
      <c r="AZ53" s="1354"/>
      <c r="BA53" s="1354"/>
      <c r="BB53" s="1354"/>
      <c r="BC53" s="1354"/>
      <c r="BD53" s="1354"/>
      <c r="BE53" s="1354"/>
      <c r="BF53" s="1354"/>
      <c r="BG53" s="1354"/>
      <c r="BH53" s="1354"/>
      <c r="BI53" s="1354"/>
      <c r="BJ53" s="1354"/>
      <c r="BK53" s="1354"/>
      <c r="BL53" s="1354"/>
      <c r="BM53" s="1354"/>
      <c r="BN53" s="1354"/>
      <c r="BO53" s="1354"/>
      <c r="BP53" s="1354"/>
      <c r="BQ53" s="1354"/>
      <c r="BR53" s="1354"/>
      <c r="BS53" s="1354"/>
      <c r="BT53" s="1354"/>
      <c r="BU53" s="1354"/>
      <c r="BV53" s="1354"/>
      <c r="BW53" s="1354"/>
      <c r="BX53" s="1354"/>
      <c r="BY53" s="1354"/>
      <c r="BZ53" s="1354"/>
      <c r="CA53" s="1354"/>
      <c r="CB53" s="1354"/>
      <c r="CC53" s="1354"/>
      <c r="CD53" s="1354"/>
      <c r="CE53" s="1354"/>
      <c r="CF53" s="1354"/>
      <c r="CG53" s="1354"/>
      <c r="CH53" s="1354"/>
      <c r="CI53" s="1354"/>
      <c r="CJ53" s="1354"/>
      <c r="CK53" s="1354"/>
      <c r="CL53" s="1354"/>
      <c r="CM53" s="1354"/>
      <c r="CN53" s="1354"/>
      <c r="CO53" s="1354"/>
      <c r="CP53" s="1354"/>
      <c r="CQ53" s="1354"/>
      <c r="CR53" s="1354"/>
      <c r="CS53" s="1354"/>
      <c r="CT53" s="1354"/>
      <c r="CU53" s="1354"/>
      <c r="CV53" s="1354"/>
      <c r="CW53" s="1354"/>
      <c r="CX53" s="1354"/>
      <c r="CY53" s="1354"/>
      <c r="CZ53" s="1354"/>
      <c r="DA53" s="1354"/>
      <c r="DB53" s="1354"/>
      <c r="DC53" s="1354"/>
      <c r="DD53" s="1354"/>
      <c r="DE53" s="1354"/>
      <c r="DF53" s="1354"/>
      <c r="DG53" s="1354"/>
      <c r="DH53" s="1354"/>
      <c r="DI53" s="1354"/>
      <c r="DJ53" s="1354"/>
      <c r="DK53" s="1354"/>
      <c r="DL53" s="1354"/>
      <c r="DM53" s="1354"/>
      <c r="DN53" s="1354"/>
      <c r="DO53" s="1354"/>
      <c r="DP53" s="1354"/>
      <c r="DQ53" s="1354"/>
    </row>
    <row r="54" spans="1:121" x14ac:dyDescent="0.25">
      <c r="A54" s="1355"/>
      <c r="B54" s="1355" t="s">
        <v>480</v>
      </c>
      <c r="C54" s="1346"/>
      <c r="D54" s="1345"/>
      <c r="E54" s="1345"/>
      <c r="F54" s="1344"/>
      <c r="G54" s="1346">
        <v>13745.91</v>
      </c>
      <c r="H54" s="1345"/>
      <c r="I54" s="1345"/>
      <c r="J54" s="1345"/>
      <c r="K54" s="1345">
        <v>215925.66</v>
      </c>
      <c r="L54" s="1344"/>
      <c r="M54" s="1346"/>
      <c r="N54" s="1345"/>
      <c r="O54" s="1345"/>
      <c r="P54" s="1345"/>
      <c r="Q54" s="1345"/>
      <c r="R54" s="1345"/>
      <c r="S54" s="1345"/>
      <c r="T54" s="1345"/>
      <c r="U54" s="1345"/>
      <c r="V54" s="1344"/>
      <c r="W54" s="1346"/>
      <c r="X54" s="1345">
        <v>71975.22</v>
      </c>
      <c r="Y54" s="1345"/>
      <c r="Z54" s="1345"/>
      <c r="AA54" s="1345"/>
      <c r="AB54" s="1345"/>
      <c r="AC54" s="1344">
        <v>179938.05</v>
      </c>
      <c r="AD54" s="1346"/>
      <c r="AE54" s="1345"/>
      <c r="AF54" s="1345"/>
      <c r="AG54" s="1365"/>
      <c r="AH54" s="1365"/>
      <c r="AI54" s="1366"/>
      <c r="AJ54" s="1367"/>
      <c r="AK54" s="1368"/>
      <c r="AL54" s="1369"/>
      <c r="AM54" s="1370"/>
      <c r="AN54" s="1370"/>
      <c r="AO54" s="1370"/>
      <c r="AP54" s="1368"/>
      <c r="AQ54" s="1371">
        <f t="shared" si="1"/>
        <v>481584.84</v>
      </c>
      <c r="AR54" s="1354"/>
      <c r="AS54" s="1354"/>
      <c r="AT54" s="1354"/>
      <c r="AU54" s="1354"/>
      <c r="AV54" s="1354"/>
      <c r="AW54" s="1354"/>
      <c r="AX54" s="1354"/>
      <c r="AY54" s="1354"/>
      <c r="AZ54" s="1354"/>
      <c r="BA54" s="1354"/>
      <c r="BB54" s="1354"/>
      <c r="BC54" s="1354"/>
      <c r="BD54" s="1354"/>
      <c r="BE54" s="1354"/>
      <c r="BF54" s="1354"/>
      <c r="BG54" s="1354"/>
      <c r="BH54" s="1354"/>
      <c r="BI54" s="1354"/>
      <c r="BJ54" s="1354"/>
      <c r="BK54" s="1354"/>
      <c r="BL54" s="1354"/>
      <c r="BM54" s="1354"/>
      <c r="BN54" s="1354"/>
      <c r="BO54" s="1354"/>
      <c r="BP54" s="1354"/>
      <c r="BQ54" s="1354"/>
      <c r="BR54" s="1354"/>
      <c r="BS54" s="1354"/>
      <c r="BT54" s="1354"/>
      <c r="BU54" s="1354"/>
      <c r="BV54" s="1354"/>
      <c r="BW54" s="1354"/>
      <c r="BX54" s="1354"/>
      <c r="BY54" s="1354"/>
      <c r="BZ54" s="1354"/>
      <c r="CA54" s="1354"/>
      <c r="CB54" s="1354"/>
      <c r="CC54" s="1354"/>
      <c r="CD54" s="1354"/>
      <c r="CE54" s="1354"/>
      <c r="CF54" s="1354"/>
      <c r="CG54" s="1354"/>
      <c r="CH54" s="1354"/>
      <c r="CI54" s="1354"/>
      <c r="CJ54" s="1354"/>
      <c r="CK54" s="1354"/>
      <c r="CL54" s="1354"/>
      <c r="CM54" s="1354"/>
      <c r="CN54" s="1354"/>
      <c r="CO54" s="1354"/>
      <c r="CP54" s="1354"/>
      <c r="CQ54" s="1354"/>
      <c r="CR54" s="1354"/>
      <c r="CS54" s="1354"/>
      <c r="CT54" s="1354"/>
      <c r="CU54" s="1354"/>
      <c r="CV54" s="1354"/>
      <c r="CW54" s="1354"/>
      <c r="CX54" s="1354"/>
      <c r="CY54" s="1354"/>
      <c r="CZ54" s="1354"/>
      <c r="DA54" s="1354"/>
      <c r="DB54" s="1354"/>
      <c r="DC54" s="1354"/>
      <c r="DD54" s="1354"/>
      <c r="DE54" s="1354"/>
      <c r="DF54" s="1354"/>
      <c r="DG54" s="1354"/>
      <c r="DH54" s="1354"/>
      <c r="DI54" s="1354"/>
      <c r="DJ54" s="1354"/>
      <c r="DK54" s="1354"/>
      <c r="DL54" s="1354"/>
      <c r="DM54" s="1354"/>
      <c r="DN54" s="1354"/>
      <c r="DO54" s="1354"/>
      <c r="DP54" s="1354"/>
      <c r="DQ54" s="1354"/>
    </row>
    <row r="55" spans="1:121" x14ac:dyDescent="0.25">
      <c r="A55" s="1355"/>
      <c r="B55" s="1355" t="s">
        <v>161</v>
      </c>
      <c r="C55" s="1346">
        <v>266591.98</v>
      </c>
      <c r="D55" s="1345">
        <v>252417.06</v>
      </c>
      <c r="E55" s="1345">
        <v>309974.88</v>
      </c>
      <c r="F55" s="1344">
        <v>537399.23</v>
      </c>
      <c r="G55" s="1346">
        <v>2116661.69</v>
      </c>
      <c r="H55" s="1345"/>
      <c r="I55" s="1345"/>
      <c r="J55" s="1345">
        <v>513813.67</v>
      </c>
      <c r="K55" s="1345"/>
      <c r="L55" s="1344"/>
      <c r="M55" s="1346"/>
      <c r="N55" s="1345"/>
      <c r="O55" s="1345"/>
      <c r="P55" s="1345"/>
      <c r="Q55" s="1345"/>
      <c r="R55" s="1345"/>
      <c r="S55" s="1345">
        <v>2276689.4700000002</v>
      </c>
      <c r="T55" s="1345"/>
      <c r="U55" s="1345">
        <v>908330.23</v>
      </c>
      <c r="V55" s="1344"/>
      <c r="W55" s="1346">
        <v>74758.31</v>
      </c>
      <c r="X55" s="1345">
        <v>2045960.63</v>
      </c>
      <c r="Y55" s="1345">
        <v>125320.41</v>
      </c>
      <c r="Z55" s="1345">
        <v>250640.82</v>
      </c>
      <c r="AA55" s="1345"/>
      <c r="AB55" s="1345">
        <v>250640.82</v>
      </c>
      <c r="AC55" s="1344">
        <v>612806.63</v>
      </c>
      <c r="AD55" s="1346">
        <v>354224.91</v>
      </c>
      <c r="AE55" s="1345"/>
      <c r="AF55" s="1345">
        <v>29905.1</v>
      </c>
      <c r="AG55" s="1365">
        <v>4709.05</v>
      </c>
      <c r="AH55" s="1365">
        <v>537562.93000000005</v>
      </c>
      <c r="AI55" s="1366"/>
      <c r="AJ55" s="1367"/>
      <c r="AK55" s="1368"/>
      <c r="AL55" s="1369">
        <v>1530269.23</v>
      </c>
      <c r="AM55" s="1370">
        <v>175176.75</v>
      </c>
      <c r="AN55" s="1370">
        <v>313301.02</v>
      </c>
      <c r="AO55" s="1370"/>
      <c r="AP55" s="1368">
        <v>650698</v>
      </c>
      <c r="AQ55" s="1371">
        <f t="shared" si="1"/>
        <v>14137852.820000002</v>
      </c>
      <c r="AR55" s="1354"/>
      <c r="AS55" s="1354"/>
      <c r="AT55" s="1354"/>
      <c r="AU55" s="1354"/>
      <c r="AV55" s="1354"/>
      <c r="AW55" s="1354"/>
      <c r="AX55" s="1354"/>
      <c r="AY55" s="1354"/>
      <c r="AZ55" s="1354"/>
      <c r="BA55" s="1354"/>
      <c r="BB55" s="1354"/>
      <c r="BC55" s="1354"/>
      <c r="BD55" s="1354"/>
      <c r="BE55" s="1354"/>
      <c r="BF55" s="1354"/>
      <c r="BG55" s="1354"/>
      <c r="BH55" s="1354"/>
      <c r="BI55" s="1354"/>
      <c r="BJ55" s="1354"/>
      <c r="BK55" s="1354"/>
      <c r="BL55" s="1354"/>
      <c r="BM55" s="1354"/>
      <c r="BN55" s="1354"/>
      <c r="BO55" s="1354"/>
      <c r="BP55" s="1354"/>
      <c r="BQ55" s="1354"/>
      <c r="BR55" s="1354"/>
      <c r="BS55" s="1354"/>
      <c r="BT55" s="1354"/>
      <c r="BU55" s="1354"/>
      <c r="BV55" s="1354"/>
      <c r="BW55" s="1354"/>
      <c r="BX55" s="1354"/>
      <c r="BY55" s="1354"/>
      <c r="BZ55" s="1354"/>
      <c r="CA55" s="1354"/>
      <c r="CB55" s="1354"/>
      <c r="CC55" s="1354"/>
      <c r="CD55" s="1354"/>
      <c r="CE55" s="1354"/>
      <c r="CF55" s="1354"/>
      <c r="CG55" s="1354"/>
      <c r="CH55" s="1354"/>
      <c r="CI55" s="1354"/>
      <c r="CJ55" s="1354"/>
      <c r="CK55" s="1354"/>
      <c r="CL55" s="1354"/>
      <c r="CM55" s="1354"/>
      <c r="CN55" s="1354"/>
      <c r="CO55" s="1354"/>
      <c r="CP55" s="1354"/>
      <c r="CQ55" s="1354"/>
      <c r="CR55" s="1354"/>
      <c r="CS55" s="1354"/>
      <c r="CT55" s="1354"/>
      <c r="CU55" s="1354"/>
      <c r="CV55" s="1354"/>
      <c r="CW55" s="1354"/>
      <c r="CX55" s="1354"/>
      <c r="CY55" s="1354"/>
      <c r="CZ55" s="1354"/>
      <c r="DA55" s="1354"/>
      <c r="DB55" s="1354"/>
      <c r="DC55" s="1354"/>
      <c r="DD55" s="1354"/>
      <c r="DE55" s="1354"/>
      <c r="DF55" s="1354"/>
      <c r="DG55" s="1354"/>
      <c r="DH55" s="1354"/>
      <c r="DI55" s="1354"/>
      <c r="DJ55" s="1354"/>
      <c r="DK55" s="1354"/>
      <c r="DL55" s="1354"/>
      <c r="DM55" s="1354"/>
      <c r="DN55" s="1354"/>
      <c r="DO55" s="1354"/>
      <c r="DP55" s="1354"/>
      <c r="DQ55" s="1354"/>
    </row>
    <row r="56" spans="1:121" x14ac:dyDescent="0.25">
      <c r="A56" s="1355"/>
      <c r="B56" s="1355" t="s">
        <v>369</v>
      </c>
      <c r="C56" s="1346"/>
      <c r="D56" s="1345">
        <v>977839.33</v>
      </c>
      <c r="E56" s="1345">
        <v>729482.7</v>
      </c>
      <c r="F56" s="1344"/>
      <c r="G56" s="1346"/>
      <c r="H56" s="1345">
        <v>552280.76</v>
      </c>
      <c r="I56" s="1345"/>
      <c r="J56" s="1345">
        <v>1205344.19</v>
      </c>
      <c r="K56" s="1345"/>
      <c r="L56" s="1344"/>
      <c r="M56" s="1346"/>
      <c r="N56" s="1345"/>
      <c r="O56" s="1345"/>
      <c r="P56" s="1345"/>
      <c r="Q56" s="1345"/>
      <c r="R56" s="1345"/>
      <c r="S56" s="1345"/>
      <c r="T56" s="1345"/>
      <c r="U56" s="1345"/>
      <c r="V56" s="1344"/>
      <c r="W56" s="1346"/>
      <c r="X56" s="1345"/>
      <c r="Y56" s="1345">
        <v>2542804.2599999998</v>
      </c>
      <c r="Z56" s="1345">
        <v>3189285.39</v>
      </c>
      <c r="AA56" s="1345"/>
      <c r="AB56" s="1345">
        <v>3756919.63</v>
      </c>
      <c r="AC56" s="1344"/>
      <c r="AD56" s="1346"/>
      <c r="AE56" s="1345">
        <v>2891155.5</v>
      </c>
      <c r="AF56" s="1345"/>
      <c r="AG56" s="1365"/>
      <c r="AH56" s="1365"/>
      <c r="AI56" s="1366">
        <v>12515901.07</v>
      </c>
      <c r="AJ56" s="1367"/>
      <c r="AK56" s="1368"/>
      <c r="AL56" s="1369"/>
      <c r="AM56" s="1370"/>
      <c r="AN56" s="1370">
        <v>698941.31</v>
      </c>
      <c r="AO56" s="1370">
        <v>592522.44999999995</v>
      </c>
      <c r="AP56" s="1368"/>
      <c r="AQ56" s="1371">
        <f t="shared" si="1"/>
        <v>29652476.59</v>
      </c>
      <c r="AR56" s="1354"/>
      <c r="AS56" s="1354"/>
      <c r="AT56" s="1354"/>
      <c r="AU56" s="1354"/>
      <c r="AV56" s="1354"/>
      <c r="AW56" s="1354"/>
      <c r="AX56" s="1354"/>
      <c r="AY56" s="1354"/>
      <c r="AZ56" s="1354"/>
      <c r="BA56" s="1354"/>
      <c r="BB56" s="1354"/>
      <c r="BC56" s="1354"/>
      <c r="BD56" s="1354"/>
      <c r="BE56" s="1354"/>
      <c r="BF56" s="1354"/>
      <c r="BG56" s="1354"/>
      <c r="BH56" s="1354"/>
      <c r="BI56" s="1354"/>
      <c r="BJ56" s="1354"/>
      <c r="BK56" s="1354"/>
      <c r="BL56" s="1354"/>
      <c r="BM56" s="1354"/>
      <c r="BN56" s="1354"/>
      <c r="BO56" s="1354"/>
      <c r="BP56" s="1354"/>
      <c r="BQ56" s="1354"/>
      <c r="BR56" s="1354"/>
      <c r="BS56" s="1354"/>
      <c r="BT56" s="1354"/>
      <c r="BU56" s="1354"/>
      <c r="BV56" s="1354"/>
      <c r="BW56" s="1354"/>
      <c r="BX56" s="1354"/>
      <c r="BY56" s="1354"/>
      <c r="BZ56" s="1354"/>
      <c r="CA56" s="1354"/>
      <c r="CB56" s="1354"/>
      <c r="CC56" s="1354"/>
      <c r="CD56" s="1354"/>
      <c r="CE56" s="1354"/>
      <c r="CF56" s="1354"/>
      <c r="CG56" s="1354"/>
      <c r="CH56" s="1354"/>
      <c r="CI56" s="1354"/>
      <c r="CJ56" s="1354"/>
      <c r="CK56" s="1354"/>
      <c r="CL56" s="1354"/>
      <c r="CM56" s="1354"/>
      <c r="CN56" s="1354"/>
      <c r="CO56" s="1354"/>
      <c r="CP56" s="1354"/>
      <c r="CQ56" s="1354"/>
      <c r="CR56" s="1354"/>
      <c r="CS56" s="1354"/>
      <c r="CT56" s="1354"/>
      <c r="CU56" s="1354"/>
      <c r="CV56" s="1354"/>
      <c r="CW56" s="1354"/>
      <c r="CX56" s="1354"/>
      <c r="CY56" s="1354"/>
      <c r="CZ56" s="1354"/>
      <c r="DA56" s="1354"/>
      <c r="DB56" s="1354"/>
      <c r="DC56" s="1354"/>
      <c r="DD56" s="1354"/>
      <c r="DE56" s="1354"/>
      <c r="DF56" s="1354"/>
      <c r="DG56" s="1354"/>
      <c r="DH56" s="1354"/>
      <c r="DI56" s="1354"/>
      <c r="DJ56" s="1354"/>
      <c r="DK56" s="1354"/>
      <c r="DL56" s="1354"/>
      <c r="DM56" s="1354"/>
      <c r="DN56" s="1354"/>
      <c r="DO56" s="1354"/>
      <c r="DP56" s="1354"/>
      <c r="DQ56" s="1354"/>
    </row>
    <row r="57" spans="1:121" ht="15.75" thickBot="1" x14ac:dyDescent="0.3">
      <c r="A57" s="1355"/>
      <c r="B57" s="1355" t="s">
        <v>163</v>
      </c>
      <c r="C57" s="1346"/>
      <c r="D57" s="1345">
        <v>450445.5</v>
      </c>
      <c r="E57" s="1345">
        <v>450445.5</v>
      </c>
      <c r="F57" s="1344">
        <v>224806.85</v>
      </c>
      <c r="G57" s="1346"/>
      <c r="H57" s="1345"/>
      <c r="I57" s="1345"/>
      <c r="J57" s="1345">
        <v>1305290.96</v>
      </c>
      <c r="K57" s="1345"/>
      <c r="L57" s="1344"/>
      <c r="M57" s="1346"/>
      <c r="N57" s="1345"/>
      <c r="O57" s="1345"/>
      <c r="P57" s="1345"/>
      <c r="Q57" s="1345"/>
      <c r="R57" s="1345"/>
      <c r="S57" s="1345"/>
      <c r="T57" s="1345"/>
      <c r="U57" s="1345"/>
      <c r="V57" s="1344"/>
      <c r="W57" s="1346"/>
      <c r="X57" s="1345"/>
      <c r="Y57" s="1345">
        <v>40320</v>
      </c>
      <c r="Z57" s="1345">
        <v>175031.72</v>
      </c>
      <c r="AA57" s="1345"/>
      <c r="AB57" s="1345">
        <v>195191.72</v>
      </c>
      <c r="AC57" s="1344"/>
      <c r="AD57" s="1346"/>
      <c r="AE57" s="1345">
        <v>1754646.94</v>
      </c>
      <c r="AF57" s="1345"/>
      <c r="AG57" s="1365">
        <v>1262721.8700000001</v>
      </c>
      <c r="AH57" s="1365">
        <v>544144.1</v>
      </c>
      <c r="AI57" s="1366">
        <v>1604116.59</v>
      </c>
      <c r="AJ57" s="1367"/>
      <c r="AK57" s="1368"/>
      <c r="AL57" s="1369">
        <v>1919252.71</v>
      </c>
      <c r="AM57" s="1370">
        <v>916019.65</v>
      </c>
      <c r="AN57" s="1370">
        <v>300237</v>
      </c>
      <c r="AO57" s="1370">
        <v>471360.09</v>
      </c>
      <c r="AP57" s="1368">
        <v>959175.98</v>
      </c>
      <c r="AQ57" s="1371">
        <f t="shared" si="1"/>
        <v>12573207.180000002</v>
      </c>
      <c r="AR57" s="1354"/>
      <c r="AS57" s="1354"/>
      <c r="AT57" s="1354"/>
      <c r="AU57" s="1354"/>
      <c r="AV57" s="1354"/>
      <c r="AW57" s="1354"/>
      <c r="AX57" s="1354"/>
      <c r="AY57" s="1354"/>
      <c r="AZ57" s="1354"/>
      <c r="BA57" s="1354"/>
      <c r="BB57" s="1354"/>
      <c r="BC57" s="1354"/>
      <c r="BD57" s="1354"/>
      <c r="BE57" s="1354"/>
      <c r="BF57" s="1354"/>
      <c r="BG57" s="1354"/>
      <c r="BH57" s="1354"/>
      <c r="BI57" s="1354"/>
      <c r="BJ57" s="1354"/>
      <c r="BK57" s="1354"/>
      <c r="BL57" s="1354"/>
      <c r="BM57" s="1354"/>
      <c r="BN57" s="1354"/>
      <c r="BO57" s="1354"/>
      <c r="BP57" s="1354"/>
      <c r="BQ57" s="1354"/>
      <c r="BR57" s="1354"/>
      <c r="BS57" s="1354"/>
      <c r="BT57" s="1354"/>
      <c r="BU57" s="1354"/>
      <c r="BV57" s="1354"/>
      <c r="BW57" s="1354"/>
      <c r="BX57" s="1354"/>
      <c r="BY57" s="1354"/>
      <c r="BZ57" s="1354"/>
      <c r="CA57" s="1354"/>
      <c r="CB57" s="1354"/>
      <c r="CC57" s="1354"/>
      <c r="CD57" s="1354"/>
      <c r="CE57" s="1354"/>
      <c r="CF57" s="1354"/>
      <c r="CG57" s="1354"/>
      <c r="CH57" s="1354"/>
      <c r="CI57" s="1354"/>
      <c r="CJ57" s="1354"/>
      <c r="CK57" s="1354"/>
      <c r="CL57" s="1354"/>
      <c r="CM57" s="1354"/>
      <c r="CN57" s="1354"/>
      <c r="CO57" s="1354"/>
      <c r="CP57" s="1354"/>
      <c r="CQ57" s="1354"/>
      <c r="CR57" s="1354"/>
      <c r="CS57" s="1354"/>
      <c r="CT57" s="1354"/>
      <c r="CU57" s="1354"/>
      <c r="CV57" s="1354"/>
      <c r="CW57" s="1354"/>
      <c r="CX57" s="1354"/>
      <c r="CY57" s="1354"/>
      <c r="CZ57" s="1354"/>
      <c r="DA57" s="1354"/>
      <c r="DB57" s="1354"/>
      <c r="DC57" s="1354"/>
      <c r="DD57" s="1354"/>
      <c r="DE57" s="1354"/>
      <c r="DF57" s="1354"/>
      <c r="DG57" s="1354"/>
      <c r="DH57" s="1354"/>
      <c r="DI57" s="1354"/>
      <c r="DJ57" s="1354"/>
      <c r="DK57" s="1354"/>
      <c r="DL57" s="1354"/>
      <c r="DM57" s="1354"/>
      <c r="DN57" s="1354"/>
      <c r="DO57" s="1354"/>
      <c r="DP57" s="1354"/>
      <c r="DQ57" s="1354"/>
    </row>
    <row r="58" spans="1:121" ht="15.75" thickBot="1" x14ac:dyDescent="0.3">
      <c r="A58" s="1378" t="s">
        <v>1786</v>
      </c>
      <c r="B58" s="1376"/>
      <c r="C58" s="1375">
        <f t="shared" ref="C58:AP58" si="4">SUM(C59:C59)</f>
        <v>0</v>
      </c>
      <c r="D58" s="1376">
        <f t="shared" si="4"/>
        <v>0</v>
      </c>
      <c r="E58" s="1376">
        <f t="shared" si="4"/>
        <v>0</v>
      </c>
      <c r="F58" s="1377">
        <f t="shared" si="4"/>
        <v>0</v>
      </c>
      <c r="G58" s="1375">
        <f t="shared" si="4"/>
        <v>0</v>
      </c>
      <c r="H58" s="1376">
        <f t="shared" si="4"/>
        <v>0</v>
      </c>
      <c r="I58" s="1376">
        <f t="shared" si="4"/>
        <v>0</v>
      </c>
      <c r="J58" s="1376">
        <f t="shared" si="4"/>
        <v>0</v>
      </c>
      <c r="K58" s="1376">
        <f t="shared" si="4"/>
        <v>0</v>
      </c>
      <c r="L58" s="1376">
        <f t="shared" si="4"/>
        <v>0</v>
      </c>
      <c r="M58" s="1375">
        <f t="shared" si="4"/>
        <v>0</v>
      </c>
      <c r="N58" s="1376">
        <f t="shared" si="4"/>
        <v>0</v>
      </c>
      <c r="O58" s="1376">
        <f t="shared" si="4"/>
        <v>0</v>
      </c>
      <c r="P58" s="1376">
        <f t="shared" si="4"/>
        <v>0</v>
      </c>
      <c r="Q58" s="1376">
        <f t="shared" si="4"/>
        <v>0</v>
      </c>
      <c r="R58" s="1376">
        <f t="shared" si="4"/>
        <v>0</v>
      </c>
      <c r="S58" s="1376">
        <f t="shared" si="4"/>
        <v>0</v>
      </c>
      <c r="T58" s="1376">
        <f t="shared" si="4"/>
        <v>0</v>
      </c>
      <c r="U58" s="1376">
        <f t="shared" si="4"/>
        <v>0</v>
      </c>
      <c r="V58" s="1377">
        <f t="shared" si="4"/>
        <v>0</v>
      </c>
      <c r="W58" s="1375">
        <f t="shared" si="4"/>
        <v>0</v>
      </c>
      <c r="X58" s="1376">
        <f t="shared" si="4"/>
        <v>0</v>
      </c>
      <c r="Y58" s="1376">
        <f t="shared" si="4"/>
        <v>0</v>
      </c>
      <c r="Z58" s="1376">
        <f t="shared" si="4"/>
        <v>0</v>
      </c>
      <c r="AA58" s="1376">
        <f t="shared" si="4"/>
        <v>0</v>
      </c>
      <c r="AB58" s="1376">
        <f t="shared" si="4"/>
        <v>0</v>
      </c>
      <c r="AC58" s="1377">
        <f t="shared" si="4"/>
        <v>0</v>
      </c>
      <c r="AD58" s="1375">
        <f t="shared" si="4"/>
        <v>153239.07</v>
      </c>
      <c r="AE58" s="1376">
        <f t="shared" si="4"/>
        <v>0</v>
      </c>
      <c r="AF58" s="1376">
        <f t="shared" si="4"/>
        <v>196058.01</v>
      </c>
      <c r="AG58" s="1376">
        <f t="shared" si="4"/>
        <v>0</v>
      </c>
      <c r="AH58" s="1376">
        <f t="shared" si="4"/>
        <v>459717.2</v>
      </c>
      <c r="AI58" s="1377">
        <f t="shared" si="4"/>
        <v>766195.34</v>
      </c>
      <c r="AJ58" s="1375">
        <f t="shared" si="4"/>
        <v>0</v>
      </c>
      <c r="AK58" s="1377">
        <f t="shared" si="4"/>
        <v>0</v>
      </c>
      <c r="AL58" s="1375">
        <f t="shared" si="4"/>
        <v>0</v>
      </c>
      <c r="AM58" s="1376">
        <f t="shared" si="4"/>
        <v>0</v>
      </c>
      <c r="AN58" s="1376">
        <f t="shared" si="4"/>
        <v>0</v>
      </c>
      <c r="AO58" s="1376">
        <f t="shared" si="4"/>
        <v>0</v>
      </c>
      <c r="AP58" s="1377">
        <f t="shared" si="4"/>
        <v>0</v>
      </c>
      <c r="AQ58" s="1377">
        <f t="shared" si="1"/>
        <v>1575209.62</v>
      </c>
      <c r="AR58" s="1354"/>
      <c r="AS58" s="1354"/>
      <c r="AT58" s="1354"/>
      <c r="AU58" s="1354"/>
      <c r="AV58" s="1354"/>
      <c r="AW58" s="1354"/>
      <c r="AX58" s="1354"/>
      <c r="AY58" s="1354"/>
      <c r="AZ58" s="1354"/>
      <c r="BA58" s="1354"/>
      <c r="BB58" s="1354"/>
      <c r="BC58" s="1354"/>
      <c r="BD58" s="1354"/>
      <c r="BE58" s="1354"/>
      <c r="BF58" s="1354"/>
      <c r="BG58" s="1354"/>
      <c r="BH58" s="1354"/>
      <c r="BI58" s="1354"/>
      <c r="BJ58" s="1354"/>
      <c r="BK58" s="1354"/>
      <c r="BL58" s="1354"/>
      <c r="BM58" s="1354"/>
      <c r="BN58" s="1354"/>
      <c r="BO58" s="1354"/>
      <c r="BP58" s="1354"/>
      <c r="BQ58" s="1354"/>
      <c r="BR58" s="1354"/>
      <c r="BS58" s="1354"/>
      <c r="BT58" s="1354"/>
      <c r="BU58" s="1354"/>
      <c r="BV58" s="1354"/>
      <c r="BW58" s="1354"/>
      <c r="BX58" s="1354"/>
      <c r="BY58" s="1354"/>
      <c r="BZ58" s="1354"/>
      <c r="CA58" s="1354"/>
      <c r="CB58" s="1354"/>
      <c r="CC58" s="1354"/>
      <c r="CD58" s="1354"/>
      <c r="CE58" s="1354"/>
      <c r="CF58" s="1354"/>
      <c r="CG58" s="1354"/>
      <c r="CH58" s="1354"/>
      <c r="CI58" s="1354"/>
      <c r="CJ58" s="1354"/>
      <c r="CK58" s="1354"/>
      <c r="CL58" s="1354"/>
      <c r="CM58" s="1354"/>
      <c r="CN58" s="1354"/>
      <c r="CO58" s="1354"/>
      <c r="CP58" s="1354"/>
      <c r="CQ58" s="1354"/>
      <c r="CR58" s="1354"/>
      <c r="CS58" s="1354"/>
      <c r="CT58" s="1354"/>
      <c r="CU58" s="1354"/>
      <c r="CV58" s="1354"/>
      <c r="CW58" s="1354"/>
      <c r="CX58" s="1354"/>
      <c r="CY58" s="1354"/>
      <c r="CZ58" s="1354"/>
      <c r="DA58" s="1354"/>
      <c r="DB58" s="1354"/>
      <c r="DC58" s="1354"/>
      <c r="DD58" s="1354"/>
      <c r="DE58" s="1354"/>
      <c r="DF58" s="1354"/>
      <c r="DG58" s="1354"/>
      <c r="DH58" s="1354"/>
      <c r="DI58" s="1354"/>
      <c r="DJ58" s="1354"/>
      <c r="DK58" s="1354"/>
      <c r="DL58" s="1354"/>
      <c r="DM58" s="1354"/>
      <c r="DN58" s="1354"/>
      <c r="DO58" s="1354"/>
      <c r="DP58" s="1354"/>
      <c r="DQ58" s="1354"/>
    </row>
    <row r="59" spans="1:121" ht="15.75" thickBot="1" x14ac:dyDescent="0.3">
      <c r="A59" s="1355"/>
      <c r="B59" s="1355" t="s">
        <v>75</v>
      </c>
      <c r="C59" s="1346"/>
      <c r="D59" s="1345"/>
      <c r="E59" s="1345"/>
      <c r="F59" s="1344"/>
      <c r="G59" s="1346"/>
      <c r="H59" s="1345"/>
      <c r="I59" s="1345"/>
      <c r="J59" s="1345"/>
      <c r="K59" s="1345"/>
      <c r="L59" s="1344"/>
      <c r="M59" s="1346"/>
      <c r="N59" s="1345"/>
      <c r="O59" s="1345"/>
      <c r="P59" s="1345"/>
      <c r="Q59" s="1345"/>
      <c r="R59" s="1345"/>
      <c r="S59" s="1345"/>
      <c r="T59" s="1345"/>
      <c r="U59" s="1345"/>
      <c r="V59" s="1344"/>
      <c r="W59" s="1346"/>
      <c r="X59" s="1345"/>
      <c r="Y59" s="1345"/>
      <c r="Z59" s="1345"/>
      <c r="AA59" s="1345"/>
      <c r="AB59" s="1345"/>
      <c r="AC59" s="1344"/>
      <c r="AD59" s="1346">
        <v>153239.07</v>
      </c>
      <c r="AE59" s="1345"/>
      <c r="AF59" s="1345">
        <v>196058.01</v>
      </c>
      <c r="AG59" s="1365"/>
      <c r="AH59" s="1365">
        <v>459717.2</v>
      </c>
      <c r="AI59" s="1366">
        <v>766195.34</v>
      </c>
      <c r="AJ59" s="1367"/>
      <c r="AK59" s="1368"/>
      <c r="AL59" s="1369"/>
      <c r="AM59" s="1370"/>
      <c r="AN59" s="1370"/>
      <c r="AO59" s="1370"/>
      <c r="AP59" s="1368"/>
      <c r="AQ59" s="1371">
        <f t="shared" si="1"/>
        <v>1575209.62</v>
      </c>
      <c r="AR59" s="1354"/>
      <c r="AS59" s="1354"/>
      <c r="AT59" s="1354"/>
      <c r="AU59" s="1354"/>
      <c r="AV59" s="1354"/>
      <c r="AW59" s="1354"/>
      <c r="AX59" s="1354"/>
      <c r="AY59" s="1354"/>
      <c r="AZ59" s="1354"/>
      <c r="BA59" s="1354"/>
      <c r="BB59" s="1354"/>
      <c r="BC59" s="1354"/>
      <c r="BD59" s="1354"/>
      <c r="BE59" s="1354"/>
      <c r="BF59" s="1354"/>
      <c r="BG59" s="1354"/>
      <c r="BH59" s="1354"/>
      <c r="BI59" s="1354"/>
      <c r="BJ59" s="1354"/>
      <c r="BK59" s="1354"/>
      <c r="BL59" s="1354"/>
      <c r="BM59" s="1354"/>
      <c r="BN59" s="1354"/>
      <c r="BO59" s="1354"/>
      <c r="BP59" s="1354"/>
      <c r="BQ59" s="1354"/>
      <c r="BR59" s="1354"/>
      <c r="BS59" s="1354"/>
      <c r="BT59" s="1354"/>
      <c r="BU59" s="1354"/>
      <c r="BV59" s="1354"/>
      <c r="BW59" s="1354"/>
      <c r="BX59" s="1354"/>
      <c r="BY59" s="1354"/>
      <c r="BZ59" s="1354"/>
      <c r="CA59" s="1354"/>
      <c r="CB59" s="1354"/>
      <c r="CC59" s="1354"/>
      <c r="CD59" s="1354"/>
      <c r="CE59" s="1354"/>
      <c r="CF59" s="1354"/>
      <c r="CG59" s="1354"/>
      <c r="CH59" s="1354"/>
      <c r="CI59" s="1354"/>
      <c r="CJ59" s="1354"/>
      <c r="CK59" s="1354"/>
      <c r="CL59" s="1354"/>
      <c r="CM59" s="1354"/>
      <c r="CN59" s="1354"/>
      <c r="CO59" s="1354"/>
      <c r="CP59" s="1354"/>
      <c r="CQ59" s="1354"/>
      <c r="CR59" s="1354"/>
      <c r="CS59" s="1354"/>
      <c r="CT59" s="1354"/>
      <c r="CU59" s="1354"/>
      <c r="CV59" s="1354"/>
      <c r="CW59" s="1354"/>
      <c r="CX59" s="1354"/>
      <c r="CY59" s="1354"/>
      <c r="CZ59" s="1354"/>
      <c r="DA59" s="1354"/>
      <c r="DB59" s="1354"/>
      <c r="DC59" s="1354"/>
      <c r="DD59" s="1354"/>
      <c r="DE59" s="1354"/>
      <c r="DF59" s="1354"/>
      <c r="DG59" s="1354"/>
      <c r="DH59" s="1354"/>
      <c r="DI59" s="1354"/>
      <c r="DJ59" s="1354"/>
      <c r="DK59" s="1354"/>
      <c r="DL59" s="1354"/>
      <c r="DM59" s="1354"/>
      <c r="DN59" s="1354"/>
      <c r="DO59" s="1354"/>
      <c r="DP59" s="1354"/>
      <c r="DQ59" s="1354"/>
    </row>
    <row r="60" spans="1:121" ht="15.75" thickBot="1" x14ac:dyDescent="0.3">
      <c r="A60" s="1378" t="s">
        <v>1295</v>
      </c>
      <c r="B60" s="1376"/>
      <c r="C60" s="1375">
        <f t="shared" ref="C60:AP60" si="5">SUM(C61:C61)</f>
        <v>0</v>
      </c>
      <c r="D60" s="1376">
        <f t="shared" si="5"/>
        <v>0</v>
      </c>
      <c r="E60" s="1376">
        <f t="shared" si="5"/>
        <v>0</v>
      </c>
      <c r="F60" s="1377">
        <f t="shared" si="5"/>
        <v>0</v>
      </c>
      <c r="G60" s="1375">
        <f t="shared" si="5"/>
        <v>0</v>
      </c>
      <c r="H60" s="1376">
        <f t="shared" si="5"/>
        <v>0</v>
      </c>
      <c r="I60" s="1376">
        <f t="shared" si="5"/>
        <v>0</v>
      </c>
      <c r="J60" s="1376">
        <f t="shared" si="5"/>
        <v>0</v>
      </c>
      <c r="K60" s="1376">
        <f t="shared" si="5"/>
        <v>0</v>
      </c>
      <c r="L60" s="1376">
        <f t="shared" si="5"/>
        <v>0</v>
      </c>
      <c r="M60" s="1375">
        <f t="shared" si="5"/>
        <v>0</v>
      </c>
      <c r="N60" s="1376">
        <f t="shared" si="5"/>
        <v>0</v>
      </c>
      <c r="O60" s="1376">
        <f t="shared" si="5"/>
        <v>0</v>
      </c>
      <c r="P60" s="1376">
        <f t="shared" si="5"/>
        <v>0</v>
      </c>
      <c r="Q60" s="1376">
        <f t="shared" si="5"/>
        <v>0</v>
      </c>
      <c r="R60" s="1376">
        <f t="shared" si="5"/>
        <v>0</v>
      </c>
      <c r="S60" s="1376">
        <f t="shared" si="5"/>
        <v>0</v>
      </c>
      <c r="T60" s="1376">
        <f t="shared" si="5"/>
        <v>0</v>
      </c>
      <c r="U60" s="1376">
        <f t="shared" si="5"/>
        <v>0</v>
      </c>
      <c r="V60" s="1377">
        <f t="shared" si="5"/>
        <v>0</v>
      </c>
      <c r="W60" s="1375">
        <f t="shared" si="5"/>
        <v>0</v>
      </c>
      <c r="X60" s="1376">
        <f t="shared" si="5"/>
        <v>0</v>
      </c>
      <c r="Y60" s="1376">
        <f t="shared" si="5"/>
        <v>0</v>
      </c>
      <c r="Z60" s="1376">
        <f t="shared" si="5"/>
        <v>0</v>
      </c>
      <c r="AA60" s="1376">
        <f t="shared" si="5"/>
        <v>0</v>
      </c>
      <c r="AB60" s="1376">
        <f t="shared" si="5"/>
        <v>0</v>
      </c>
      <c r="AC60" s="1377">
        <f t="shared" si="5"/>
        <v>0</v>
      </c>
      <c r="AD60" s="1375">
        <f t="shared" si="5"/>
        <v>0</v>
      </c>
      <c r="AE60" s="1376">
        <f t="shared" si="5"/>
        <v>0</v>
      </c>
      <c r="AF60" s="1376">
        <f t="shared" si="5"/>
        <v>0</v>
      </c>
      <c r="AG60" s="1376">
        <f t="shared" si="5"/>
        <v>0</v>
      </c>
      <c r="AH60" s="1376">
        <f t="shared" si="5"/>
        <v>0</v>
      </c>
      <c r="AI60" s="1377">
        <f t="shared" si="5"/>
        <v>0</v>
      </c>
      <c r="AJ60" s="1375">
        <f t="shared" si="5"/>
        <v>0</v>
      </c>
      <c r="AK60" s="1377">
        <f t="shared" si="5"/>
        <v>0</v>
      </c>
      <c r="AL60" s="1375">
        <f t="shared" si="5"/>
        <v>368449.34</v>
      </c>
      <c r="AM60" s="1376">
        <f t="shared" si="5"/>
        <v>73689.87</v>
      </c>
      <c r="AN60" s="1376">
        <f t="shared" si="5"/>
        <v>44213.919999999998</v>
      </c>
      <c r="AO60" s="1376">
        <f t="shared" si="5"/>
        <v>0</v>
      </c>
      <c r="AP60" s="1377">
        <f t="shared" si="5"/>
        <v>250545.55</v>
      </c>
      <c r="AQ60" s="1377">
        <f t="shared" si="1"/>
        <v>736898.67999999993</v>
      </c>
      <c r="AR60" s="1354"/>
      <c r="AS60" s="1354"/>
      <c r="AT60" s="1354"/>
      <c r="AU60" s="1354"/>
      <c r="AV60" s="1354"/>
      <c r="AW60" s="1354"/>
      <c r="AX60" s="1354"/>
      <c r="AY60" s="1354"/>
      <c r="AZ60" s="1354"/>
      <c r="BA60" s="1354"/>
      <c r="BB60" s="1354"/>
      <c r="BC60" s="1354"/>
      <c r="BD60" s="1354"/>
      <c r="BE60" s="1354"/>
      <c r="BF60" s="1354"/>
      <c r="BG60" s="1354"/>
      <c r="BH60" s="1354"/>
      <c r="BI60" s="1354"/>
      <c r="BJ60" s="1354"/>
      <c r="BK60" s="1354"/>
      <c r="BL60" s="1354"/>
      <c r="BM60" s="1354"/>
      <c r="BN60" s="1354"/>
      <c r="BO60" s="1354"/>
      <c r="BP60" s="1354"/>
      <c r="BQ60" s="1354"/>
      <c r="BR60" s="1354"/>
      <c r="BS60" s="1354"/>
      <c r="BT60" s="1354"/>
      <c r="BU60" s="1354"/>
      <c r="BV60" s="1354"/>
      <c r="BW60" s="1354"/>
      <c r="BX60" s="1354"/>
      <c r="BY60" s="1354"/>
      <c r="BZ60" s="1354"/>
      <c r="CA60" s="1354"/>
      <c r="CB60" s="1354"/>
      <c r="CC60" s="1354"/>
      <c r="CD60" s="1354"/>
      <c r="CE60" s="1354"/>
      <c r="CF60" s="1354"/>
      <c r="CG60" s="1354"/>
      <c r="CH60" s="1354"/>
      <c r="CI60" s="1354"/>
      <c r="CJ60" s="1354"/>
      <c r="CK60" s="1354"/>
      <c r="CL60" s="1354"/>
      <c r="CM60" s="1354"/>
      <c r="CN60" s="1354"/>
      <c r="CO60" s="1354"/>
      <c r="CP60" s="1354"/>
      <c r="CQ60" s="1354"/>
      <c r="CR60" s="1354"/>
      <c r="CS60" s="1354"/>
      <c r="CT60" s="1354"/>
      <c r="CU60" s="1354"/>
      <c r="CV60" s="1354"/>
      <c r="CW60" s="1354"/>
      <c r="CX60" s="1354"/>
      <c r="CY60" s="1354"/>
      <c r="CZ60" s="1354"/>
      <c r="DA60" s="1354"/>
      <c r="DB60" s="1354"/>
      <c r="DC60" s="1354"/>
      <c r="DD60" s="1354"/>
      <c r="DE60" s="1354"/>
      <c r="DF60" s="1354"/>
      <c r="DG60" s="1354"/>
      <c r="DH60" s="1354"/>
      <c r="DI60" s="1354"/>
      <c r="DJ60" s="1354"/>
      <c r="DK60" s="1354"/>
      <c r="DL60" s="1354"/>
      <c r="DM60" s="1354"/>
      <c r="DN60" s="1354"/>
      <c r="DO60" s="1354"/>
      <c r="DP60" s="1354"/>
      <c r="DQ60" s="1354"/>
    </row>
    <row r="61" spans="1:121" ht="15.75" thickBot="1" x14ac:dyDescent="0.3">
      <c r="A61" s="1355"/>
      <c r="B61" s="1355" t="s">
        <v>1224</v>
      </c>
      <c r="C61" s="1346"/>
      <c r="D61" s="1345"/>
      <c r="E61" s="1345"/>
      <c r="F61" s="1344"/>
      <c r="G61" s="1346"/>
      <c r="H61" s="1345"/>
      <c r="I61" s="1345"/>
      <c r="J61" s="1345"/>
      <c r="K61" s="1345"/>
      <c r="L61" s="1344"/>
      <c r="M61" s="1346"/>
      <c r="N61" s="1345"/>
      <c r="O61" s="1345"/>
      <c r="P61" s="1345"/>
      <c r="Q61" s="1345"/>
      <c r="R61" s="1345"/>
      <c r="S61" s="1345"/>
      <c r="T61" s="1345"/>
      <c r="U61" s="1345"/>
      <c r="V61" s="1344"/>
      <c r="W61" s="1346"/>
      <c r="X61" s="1345"/>
      <c r="Y61" s="1345"/>
      <c r="Z61" s="1345"/>
      <c r="AA61" s="1345"/>
      <c r="AB61" s="1345"/>
      <c r="AC61" s="1344"/>
      <c r="AD61" s="1346"/>
      <c r="AE61" s="1345"/>
      <c r="AF61" s="1345"/>
      <c r="AG61" s="1365"/>
      <c r="AH61" s="1365"/>
      <c r="AI61" s="1366"/>
      <c r="AJ61" s="1367"/>
      <c r="AK61" s="1368"/>
      <c r="AL61" s="1369">
        <v>368449.34</v>
      </c>
      <c r="AM61" s="1370">
        <v>73689.87</v>
      </c>
      <c r="AN61" s="1370">
        <v>44213.919999999998</v>
      </c>
      <c r="AO61" s="1370"/>
      <c r="AP61" s="1368">
        <v>250545.55</v>
      </c>
      <c r="AQ61" s="1371">
        <f t="shared" si="1"/>
        <v>736898.67999999993</v>
      </c>
      <c r="AR61" s="1354"/>
      <c r="AS61" s="1354"/>
      <c r="AT61" s="1354"/>
      <c r="AU61" s="1354"/>
      <c r="AV61" s="1354"/>
      <c r="AW61" s="1354"/>
      <c r="AX61" s="1354"/>
      <c r="AY61" s="1354"/>
      <c r="AZ61" s="1354"/>
      <c r="BA61" s="1354"/>
      <c r="BB61" s="1354"/>
      <c r="BC61" s="1354"/>
      <c r="BD61" s="1354"/>
      <c r="BE61" s="1354"/>
      <c r="BF61" s="1354"/>
      <c r="BG61" s="1354"/>
      <c r="BH61" s="1354"/>
      <c r="BI61" s="1354"/>
      <c r="BJ61" s="1354"/>
      <c r="BK61" s="1354"/>
      <c r="BL61" s="1354"/>
      <c r="BM61" s="1354"/>
      <c r="BN61" s="1354"/>
      <c r="BO61" s="1354"/>
      <c r="BP61" s="1354"/>
      <c r="BQ61" s="1354"/>
      <c r="BR61" s="1354"/>
      <c r="BS61" s="1354"/>
      <c r="BT61" s="1354"/>
      <c r="BU61" s="1354"/>
      <c r="BV61" s="1354"/>
      <c r="BW61" s="1354"/>
      <c r="BX61" s="1354"/>
      <c r="BY61" s="1354"/>
      <c r="BZ61" s="1354"/>
      <c r="CA61" s="1354"/>
      <c r="CB61" s="1354"/>
      <c r="CC61" s="1354"/>
      <c r="CD61" s="1354"/>
      <c r="CE61" s="1354"/>
      <c r="CF61" s="1354"/>
      <c r="CG61" s="1354"/>
      <c r="CH61" s="1354"/>
      <c r="CI61" s="1354"/>
      <c r="CJ61" s="1354"/>
      <c r="CK61" s="1354"/>
      <c r="CL61" s="1354"/>
      <c r="CM61" s="1354"/>
      <c r="CN61" s="1354"/>
      <c r="CO61" s="1354"/>
      <c r="CP61" s="1354"/>
      <c r="CQ61" s="1354"/>
      <c r="CR61" s="1354"/>
      <c r="CS61" s="1354"/>
      <c r="CT61" s="1354"/>
      <c r="CU61" s="1354"/>
      <c r="CV61" s="1354"/>
      <c r="CW61" s="1354"/>
      <c r="CX61" s="1354"/>
      <c r="CY61" s="1354"/>
      <c r="CZ61" s="1354"/>
      <c r="DA61" s="1354"/>
      <c r="DB61" s="1354"/>
      <c r="DC61" s="1354"/>
      <c r="DD61" s="1354"/>
      <c r="DE61" s="1354"/>
      <c r="DF61" s="1354"/>
      <c r="DG61" s="1354"/>
      <c r="DH61" s="1354"/>
      <c r="DI61" s="1354"/>
      <c r="DJ61" s="1354"/>
      <c r="DK61" s="1354"/>
      <c r="DL61" s="1354"/>
      <c r="DM61" s="1354"/>
      <c r="DN61" s="1354"/>
      <c r="DO61" s="1354"/>
      <c r="DP61" s="1354"/>
      <c r="DQ61" s="1354"/>
    </row>
    <row r="62" spans="1:121" ht="15.75" thickBot="1" x14ac:dyDescent="0.3">
      <c r="A62" s="1378" t="s">
        <v>481</v>
      </c>
      <c r="B62" s="1376"/>
      <c r="C62" s="1375">
        <f t="shared" ref="C62:AP62" si="6">SUM(C63:C63)</f>
        <v>0</v>
      </c>
      <c r="D62" s="1376">
        <f t="shared" si="6"/>
        <v>0</v>
      </c>
      <c r="E62" s="1376">
        <f t="shared" si="6"/>
        <v>0</v>
      </c>
      <c r="F62" s="1377">
        <f t="shared" si="6"/>
        <v>0</v>
      </c>
      <c r="G62" s="1375">
        <f t="shared" si="6"/>
        <v>0</v>
      </c>
      <c r="H62" s="1376">
        <f t="shared" si="6"/>
        <v>0</v>
      </c>
      <c r="I62" s="1376">
        <f t="shared" si="6"/>
        <v>0</v>
      </c>
      <c r="J62" s="1376">
        <f t="shared" si="6"/>
        <v>0</v>
      </c>
      <c r="K62" s="1376">
        <f t="shared" si="6"/>
        <v>0</v>
      </c>
      <c r="L62" s="1376">
        <f t="shared" si="6"/>
        <v>0</v>
      </c>
      <c r="M62" s="1375">
        <f t="shared" si="6"/>
        <v>77736.149999999994</v>
      </c>
      <c r="N62" s="1376">
        <f t="shared" si="6"/>
        <v>12085757.92</v>
      </c>
      <c r="O62" s="1376">
        <f t="shared" si="6"/>
        <v>0</v>
      </c>
      <c r="P62" s="1376">
        <f t="shared" si="6"/>
        <v>0</v>
      </c>
      <c r="Q62" s="1376">
        <f t="shared" si="6"/>
        <v>0</v>
      </c>
      <c r="R62" s="1376">
        <f t="shared" si="6"/>
        <v>0</v>
      </c>
      <c r="S62" s="1376">
        <f t="shared" si="6"/>
        <v>0</v>
      </c>
      <c r="T62" s="1376">
        <f t="shared" si="6"/>
        <v>0</v>
      </c>
      <c r="U62" s="1376">
        <f t="shared" si="6"/>
        <v>0</v>
      </c>
      <c r="V62" s="1377">
        <f t="shared" si="6"/>
        <v>0</v>
      </c>
      <c r="W62" s="1375">
        <f t="shared" si="6"/>
        <v>0</v>
      </c>
      <c r="X62" s="1376">
        <f t="shared" si="6"/>
        <v>0</v>
      </c>
      <c r="Y62" s="1376">
        <f t="shared" si="6"/>
        <v>0</v>
      </c>
      <c r="Z62" s="1376">
        <f t="shared" si="6"/>
        <v>0</v>
      </c>
      <c r="AA62" s="1376">
        <f t="shared" si="6"/>
        <v>0</v>
      </c>
      <c r="AB62" s="1376">
        <f t="shared" si="6"/>
        <v>0</v>
      </c>
      <c r="AC62" s="1377">
        <f t="shared" si="6"/>
        <v>0</v>
      </c>
      <c r="AD62" s="1375">
        <f t="shared" si="6"/>
        <v>0</v>
      </c>
      <c r="AE62" s="1376">
        <f t="shared" si="6"/>
        <v>0</v>
      </c>
      <c r="AF62" s="1376">
        <f t="shared" si="6"/>
        <v>0</v>
      </c>
      <c r="AG62" s="1376">
        <f t="shared" si="6"/>
        <v>0</v>
      </c>
      <c r="AH62" s="1376">
        <f t="shared" si="6"/>
        <v>0</v>
      </c>
      <c r="AI62" s="1377">
        <f t="shared" si="6"/>
        <v>0</v>
      </c>
      <c r="AJ62" s="1375">
        <f t="shared" si="6"/>
        <v>0</v>
      </c>
      <c r="AK62" s="1377">
        <f t="shared" si="6"/>
        <v>0</v>
      </c>
      <c r="AL62" s="1375">
        <f t="shared" si="6"/>
        <v>0</v>
      </c>
      <c r="AM62" s="1376">
        <f t="shared" si="6"/>
        <v>0</v>
      </c>
      <c r="AN62" s="1376">
        <f t="shared" si="6"/>
        <v>0</v>
      </c>
      <c r="AO62" s="1376">
        <f t="shared" si="6"/>
        <v>0</v>
      </c>
      <c r="AP62" s="1377">
        <f t="shared" si="6"/>
        <v>0</v>
      </c>
      <c r="AQ62" s="1377">
        <f t="shared" si="1"/>
        <v>12163494.07</v>
      </c>
      <c r="AR62" s="1354"/>
      <c r="AS62" s="1354"/>
      <c r="AT62" s="1354"/>
      <c r="AU62" s="1354"/>
      <c r="AV62" s="1354"/>
      <c r="AW62" s="1354"/>
      <c r="AX62" s="1354"/>
      <c r="AY62" s="1354"/>
      <c r="AZ62" s="1354"/>
      <c r="BA62" s="1354"/>
      <c r="BB62" s="1354"/>
      <c r="BC62" s="1354"/>
      <c r="BD62" s="1354"/>
      <c r="BE62" s="1354"/>
      <c r="BF62" s="1354"/>
      <c r="BG62" s="1354"/>
      <c r="BH62" s="1354"/>
      <c r="BI62" s="1354"/>
      <c r="BJ62" s="1354"/>
      <c r="BK62" s="1354"/>
      <c r="BL62" s="1354"/>
      <c r="BM62" s="1354"/>
      <c r="BN62" s="1354"/>
      <c r="BO62" s="1354"/>
      <c r="BP62" s="1354"/>
      <c r="BQ62" s="1354"/>
      <c r="BR62" s="1354"/>
      <c r="BS62" s="1354"/>
      <c r="BT62" s="1354"/>
      <c r="BU62" s="1354"/>
      <c r="BV62" s="1354"/>
      <c r="BW62" s="1354"/>
      <c r="BX62" s="1354"/>
      <c r="BY62" s="1354"/>
      <c r="BZ62" s="1354"/>
      <c r="CA62" s="1354"/>
      <c r="CB62" s="1354"/>
      <c r="CC62" s="1354"/>
      <c r="CD62" s="1354"/>
      <c r="CE62" s="1354"/>
      <c r="CF62" s="1354"/>
      <c r="CG62" s="1354"/>
      <c r="CH62" s="1354"/>
      <c r="CI62" s="1354"/>
      <c r="CJ62" s="1354"/>
      <c r="CK62" s="1354"/>
      <c r="CL62" s="1354"/>
      <c r="CM62" s="1354"/>
      <c r="CN62" s="1354"/>
      <c r="CO62" s="1354"/>
      <c r="CP62" s="1354"/>
      <c r="CQ62" s="1354"/>
      <c r="CR62" s="1354"/>
      <c r="CS62" s="1354"/>
      <c r="CT62" s="1354"/>
      <c r="CU62" s="1354"/>
      <c r="CV62" s="1354"/>
      <c r="CW62" s="1354"/>
      <c r="CX62" s="1354"/>
      <c r="CY62" s="1354"/>
      <c r="CZ62" s="1354"/>
      <c r="DA62" s="1354"/>
      <c r="DB62" s="1354"/>
      <c r="DC62" s="1354"/>
      <c r="DD62" s="1354"/>
      <c r="DE62" s="1354"/>
      <c r="DF62" s="1354"/>
      <c r="DG62" s="1354"/>
      <c r="DH62" s="1354"/>
      <c r="DI62" s="1354"/>
      <c r="DJ62" s="1354"/>
      <c r="DK62" s="1354"/>
      <c r="DL62" s="1354"/>
      <c r="DM62" s="1354"/>
      <c r="DN62" s="1354"/>
      <c r="DO62" s="1354"/>
      <c r="DP62" s="1354"/>
      <c r="DQ62" s="1354"/>
    </row>
    <row r="63" spans="1:121" ht="15.75" thickBot="1" x14ac:dyDescent="0.3">
      <c r="A63" s="1355"/>
      <c r="B63" s="1355" t="s">
        <v>482</v>
      </c>
      <c r="C63" s="1346"/>
      <c r="D63" s="1345"/>
      <c r="E63" s="1345"/>
      <c r="F63" s="1344"/>
      <c r="G63" s="1346"/>
      <c r="H63" s="1345"/>
      <c r="I63" s="1345"/>
      <c r="J63" s="1345"/>
      <c r="K63" s="1345"/>
      <c r="L63" s="1344"/>
      <c r="M63" s="1346">
        <v>77736.149999999994</v>
      </c>
      <c r="N63" s="1345">
        <v>12085757.92</v>
      </c>
      <c r="O63" s="1345"/>
      <c r="P63" s="1345"/>
      <c r="Q63" s="1345"/>
      <c r="R63" s="1345"/>
      <c r="S63" s="1345"/>
      <c r="T63" s="1345"/>
      <c r="U63" s="1345"/>
      <c r="V63" s="1344"/>
      <c r="W63" s="1346"/>
      <c r="X63" s="1345"/>
      <c r="Y63" s="1345"/>
      <c r="Z63" s="1345"/>
      <c r="AA63" s="1345"/>
      <c r="AB63" s="1345"/>
      <c r="AC63" s="1344"/>
      <c r="AD63" s="1346"/>
      <c r="AE63" s="1345"/>
      <c r="AF63" s="1345"/>
      <c r="AG63" s="1365"/>
      <c r="AH63" s="1365"/>
      <c r="AI63" s="1366"/>
      <c r="AJ63" s="1367"/>
      <c r="AK63" s="1368"/>
      <c r="AL63" s="1369"/>
      <c r="AM63" s="1370"/>
      <c r="AN63" s="1370"/>
      <c r="AO63" s="1370"/>
      <c r="AP63" s="1368"/>
      <c r="AQ63" s="1371">
        <f t="shared" si="1"/>
        <v>12163494.07</v>
      </c>
      <c r="AR63" s="1354"/>
      <c r="AS63" s="1354"/>
      <c r="AT63" s="1354"/>
      <c r="AU63" s="1354"/>
      <c r="AV63" s="1354"/>
      <c r="AW63" s="1354"/>
      <c r="AX63" s="1354"/>
      <c r="AY63" s="1354"/>
      <c r="AZ63" s="1354"/>
      <c r="BA63" s="1354"/>
      <c r="BB63" s="1354"/>
      <c r="BC63" s="1354"/>
      <c r="BD63" s="1354"/>
      <c r="BE63" s="1354"/>
      <c r="BF63" s="1354"/>
      <c r="BG63" s="1354"/>
      <c r="BH63" s="1354"/>
      <c r="BI63" s="1354"/>
      <c r="BJ63" s="1354"/>
      <c r="BK63" s="1354"/>
      <c r="BL63" s="1354"/>
      <c r="BM63" s="1354"/>
      <c r="BN63" s="1354"/>
      <c r="BO63" s="1354"/>
      <c r="BP63" s="1354"/>
      <c r="BQ63" s="1354"/>
      <c r="BR63" s="1354"/>
      <c r="BS63" s="1354"/>
      <c r="BT63" s="1354"/>
      <c r="BU63" s="1354"/>
      <c r="BV63" s="1354"/>
      <c r="BW63" s="1354"/>
      <c r="BX63" s="1354"/>
      <c r="BY63" s="1354"/>
      <c r="BZ63" s="1354"/>
      <c r="CA63" s="1354"/>
      <c r="CB63" s="1354"/>
      <c r="CC63" s="1354"/>
      <c r="CD63" s="1354"/>
      <c r="CE63" s="1354"/>
      <c r="CF63" s="1354"/>
      <c r="CG63" s="1354"/>
      <c r="CH63" s="1354"/>
      <c r="CI63" s="1354"/>
      <c r="CJ63" s="1354"/>
      <c r="CK63" s="1354"/>
      <c r="CL63" s="1354"/>
      <c r="CM63" s="1354"/>
      <c r="CN63" s="1354"/>
      <c r="CO63" s="1354"/>
      <c r="CP63" s="1354"/>
      <c r="CQ63" s="1354"/>
      <c r="CR63" s="1354"/>
      <c r="CS63" s="1354"/>
      <c r="CT63" s="1354"/>
      <c r="CU63" s="1354"/>
      <c r="CV63" s="1354"/>
      <c r="CW63" s="1354"/>
      <c r="CX63" s="1354"/>
      <c r="CY63" s="1354"/>
      <c r="CZ63" s="1354"/>
      <c r="DA63" s="1354"/>
      <c r="DB63" s="1354"/>
      <c r="DC63" s="1354"/>
      <c r="DD63" s="1354"/>
      <c r="DE63" s="1354"/>
      <c r="DF63" s="1354"/>
      <c r="DG63" s="1354"/>
      <c r="DH63" s="1354"/>
      <c r="DI63" s="1354"/>
      <c r="DJ63" s="1354"/>
      <c r="DK63" s="1354"/>
      <c r="DL63" s="1354"/>
      <c r="DM63" s="1354"/>
      <c r="DN63" s="1354"/>
      <c r="DO63" s="1354"/>
      <c r="DP63" s="1354"/>
      <c r="DQ63" s="1354"/>
    </row>
    <row r="64" spans="1:121" ht="15.75" thickBot="1" x14ac:dyDescent="0.3">
      <c r="A64" s="1378" t="s">
        <v>639</v>
      </c>
      <c r="B64" s="1376"/>
      <c r="C64" s="1375">
        <f t="shared" ref="C64:AP64" si="7">SUM(C65:C65)</f>
        <v>0</v>
      </c>
      <c r="D64" s="1376">
        <f t="shared" si="7"/>
        <v>0</v>
      </c>
      <c r="E64" s="1376">
        <f t="shared" si="7"/>
        <v>0</v>
      </c>
      <c r="F64" s="1377">
        <f t="shared" si="7"/>
        <v>0</v>
      </c>
      <c r="G64" s="1375">
        <f t="shared" si="7"/>
        <v>0</v>
      </c>
      <c r="H64" s="1376">
        <f t="shared" si="7"/>
        <v>0</v>
      </c>
      <c r="I64" s="1376">
        <f t="shared" si="7"/>
        <v>0</v>
      </c>
      <c r="J64" s="1376">
        <f t="shared" si="7"/>
        <v>0</v>
      </c>
      <c r="K64" s="1376">
        <f t="shared" si="7"/>
        <v>0</v>
      </c>
      <c r="L64" s="1376">
        <f t="shared" si="7"/>
        <v>0</v>
      </c>
      <c r="M64" s="1375">
        <f t="shared" si="7"/>
        <v>0</v>
      </c>
      <c r="N64" s="1376">
        <f t="shared" si="7"/>
        <v>1361449.35</v>
      </c>
      <c r="O64" s="1376">
        <f t="shared" si="7"/>
        <v>0</v>
      </c>
      <c r="P64" s="1376">
        <f t="shared" si="7"/>
        <v>0</v>
      </c>
      <c r="Q64" s="1376">
        <f t="shared" si="7"/>
        <v>0</v>
      </c>
      <c r="R64" s="1376">
        <f t="shared" si="7"/>
        <v>0</v>
      </c>
      <c r="S64" s="1376">
        <f t="shared" si="7"/>
        <v>539941.68999999994</v>
      </c>
      <c r="T64" s="1376">
        <f t="shared" si="7"/>
        <v>0</v>
      </c>
      <c r="U64" s="1376">
        <f t="shared" si="7"/>
        <v>260058.31</v>
      </c>
      <c r="V64" s="1377">
        <f t="shared" si="7"/>
        <v>56404.43</v>
      </c>
      <c r="W64" s="1375">
        <f t="shared" si="7"/>
        <v>0</v>
      </c>
      <c r="X64" s="1376">
        <f t="shared" si="7"/>
        <v>0</v>
      </c>
      <c r="Y64" s="1376">
        <f t="shared" si="7"/>
        <v>0</v>
      </c>
      <c r="Z64" s="1376">
        <f t="shared" si="7"/>
        <v>0</v>
      </c>
      <c r="AA64" s="1376">
        <f t="shared" si="7"/>
        <v>0</v>
      </c>
      <c r="AB64" s="1376">
        <f t="shared" si="7"/>
        <v>0</v>
      </c>
      <c r="AC64" s="1377">
        <f t="shared" si="7"/>
        <v>0</v>
      </c>
      <c r="AD64" s="1375">
        <f t="shared" si="7"/>
        <v>0</v>
      </c>
      <c r="AE64" s="1376">
        <f t="shared" si="7"/>
        <v>0</v>
      </c>
      <c r="AF64" s="1376">
        <f t="shared" si="7"/>
        <v>0</v>
      </c>
      <c r="AG64" s="1376">
        <f t="shared" si="7"/>
        <v>0</v>
      </c>
      <c r="AH64" s="1376">
        <f t="shared" si="7"/>
        <v>0</v>
      </c>
      <c r="AI64" s="1377">
        <f t="shared" si="7"/>
        <v>0</v>
      </c>
      <c r="AJ64" s="1375">
        <f t="shared" si="7"/>
        <v>0</v>
      </c>
      <c r="AK64" s="1377">
        <f t="shared" si="7"/>
        <v>0</v>
      </c>
      <c r="AL64" s="1375">
        <f t="shared" si="7"/>
        <v>90583.09</v>
      </c>
      <c r="AM64" s="1376">
        <f t="shared" si="7"/>
        <v>0</v>
      </c>
      <c r="AN64" s="1376">
        <f t="shared" si="7"/>
        <v>0</v>
      </c>
      <c r="AO64" s="1376">
        <f t="shared" si="7"/>
        <v>0</v>
      </c>
      <c r="AP64" s="1377">
        <f t="shared" si="7"/>
        <v>0</v>
      </c>
      <c r="AQ64" s="1377">
        <f t="shared" si="1"/>
        <v>2308436.87</v>
      </c>
      <c r="AR64" s="1354"/>
      <c r="AS64" s="1354"/>
      <c r="AT64" s="1354"/>
      <c r="AU64" s="1354"/>
      <c r="AV64" s="1354"/>
      <c r="AW64" s="1354"/>
      <c r="AX64" s="1354"/>
      <c r="AY64" s="1354"/>
      <c r="AZ64" s="1354"/>
      <c r="BA64" s="1354"/>
      <c r="BB64" s="1354"/>
      <c r="BC64" s="1354"/>
      <c r="BD64" s="1354"/>
      <c r="BE64" s="1354"/>
      <c r="BF64" s="1354"/>
      <c r="BG64" s="1354"/>
      <c r="BH64" s="1354"/>
      <c r="BI64" s="1354"/>
      <c r="BJ64" s="1354"/>
      <c r="BK64" s="1354"/>
      <c r="BL64" s="1354"/>
      <c r="BM64" s="1354"/>
      <c r="BN64" s="1354"/>
      <c r="BO64" s="1354"/>
      <c r="BP64" s="1354"/>
      <c r="BQ64" s="1354"/>
      <c r="BR64" s="1354"/>
      <c r="BS64" s="1354"/>
      <c r="BT64" s="1354"/>
      <c r="BU64" s="1354"/>
      <c r="BV64" s="1354"/>
      <c r="BW64" s="1354"/>
      <c r="BX64" s="1354"/>
      <c r="BY64" s="1354"/>
      <c r="BZ64" s="1354"/>
      <c r="CA64" s="1354"/>
      <c r="CB64" s="1354"/>
      <c r="CC64" s="1354"/>
      <c r="CD64" s="1354"/>
      <c r="CE64" s="1354"/>
      <c r="CF64" s="1354"/>
      <c r="CG64" s="1354"/>
      <c r="CH64" s="1354"/>
      <c r="CI64" s="1354"/>
      <c r="CJ64" s="1354"/>
      <c r="CK64" s="1354"/>
      <c r="CL64" s="1354"/>
      <c r="CM64" s="1354"/>
      <c r="CN64" s="1354"/>
      <c r="CO64" s="1354"/>
      <c r="CP64" s="1354"/>
      <c r="CQ64" s="1354"/>
      <c r="CR64" s="1354"/>
      <c r="CS64" s="1354"/>
      <c r="CT64" s="1354"/>
      <c r="CU64" s="1354"/>
      <c r="CV64" s="1354"/>
      <c r="CW64" s="1354"/>
      <c r="CX64" s="1354"/>
      <c r="CY64" s="1354"/>
      <c r="CZ64" s="1354"/>
      <c r="DA64" s="1354"/>
      <c r="DB64" s="1354"/>
      <c r="DC64" s="1354"/>
      <c r="DD64" s="1354"/>
      <c r="DE64" s="1354"/>
      <c r="DF64" s="1354"/>
      <c r="DG64" s="1354"/>
      <c r="DH64" s="1354"/>
      <c r="DI64" s="1354"/>
      <c r="DJ64" s="1354"/>
      <c r="DK64" s="1354"/>
      <c r="DL64" s="1354"/>
      <c r="DM64" s="1354"/>
      <c r="DN64" s="1354"/>
      <c r="DO64" s="1354"/>
      <c r="DP64" s="1354"/>
      <c r="DQ64" s="1354"/>
    </row>
    <row r="65" spans="1:121" ht="15.75" thickBot="1" x14ac:dyDescent="0.3">
      <c r="A65" s="1355"/>
      <c r="B65" s="1355" t="s">
        <v>482</v>
      </c>
      <c r="C65" s="1346"/>
      <c r="D65" s="1345"/>
      <c r="E65" s="1345"/>
      <c r="F65" s="1344"/>
      <c r="G65" s="1346"/>
      <c r="H65" s="1345"/>
      <c r="I65" s="1345"/>
      <c r="J65" s="1345"/>
      <c r="K65" s="1345"/>
      <c r="L65" s="1344"/>
      <c r="M65" s="1346"/>
      <c r="N65" s="1345">
        <v>1361449.35</v>
      </c>
      <c r="O65" s="1345"/>
      <c r="P65" s="1345"/>
      <c r="Q65" s="1345"/>
      <c r="R65" s="1345"/>
      <c r="S65" s="1345">
        <v>539941.68999999994</v>
      </c>
      <c r="T65" s="1345"/>
      <c r="U65" s="1345">
        <v>260058.31</v>
      </c>
      <c r="V65" s="1344">
        <v>56404.43</v>
      </c>
      <c r="W65" s="1346"/>
      <c r="X65" s="1345"/>
      <c r="Y65" s="1345"/>
      <c r="Z65" s="1345"/>
      <c r="AA65" s="1345"/>
      <c r="AB65" s="1345"/>
      <c r="AC65" s="1344"/>
      <c r="AD65" s="1346"/>
      <c r="AE65" s="1345"/>
      <c r="AF65" s="1345"/>
      <c r="AG65" s="1365"/>
      <c r="AH65" s="1365"/>
      <c r="AI65" s="1366"/>
      <c r="AJ65" s="1367"/>
      <c r="AK65" s="1368"/>
      <c r="AL65" s="1369">
        <v>90583.09</v>
      </c>
      <c r="AM65" s="1370"/>
      <c r="AN65" s="1370"/>
      <c r="AO65" s="1370"/>
      <c r="AP65" s="1368"/>
      <c r="AQ65" s="1371">
        <f t="shared" si="1"/>
        <v>2308436.87</v>
      </c>
      <c r="AR65" s="1354"/>
      <c r="AS65" s="1354"/>
      <c r="AT65" s="1354"/>
      <c r="AU65" s="1354"/>
      <c r="AV65" s="1354"/>
      <c r="AW65" s="1354"/>
      <c r="AX65" s="1354"/>
      <c r="AY65" s="1354"/>
      <c r="AZ65" s="1354"/>
      <c r="BA65" s="1354"/>
      <c r="BB65" s="1354"/>
      <c r="BC65" s="1354"/>
      <c r="BD65" s="1354"/>
      <c r="BE65" s="1354"/>
      <c r="BF65" s="1354"/>
      <c r="BG65" s="1354"/>
      <c r="BH65" s="1354"/>
      <c r="BI65" s="1354"/>
      <c r="BJ65" s="1354"/>
      <c r="BK65" s="1354"/>
      <c r="BL65" s="1354"/>
      <c r="BM65" s="1354"/>
      <c r="BN65" s="1354"/>
      <c r="BO65" s="1354"/>
      <c r="BP65" s="1354"/>
      <c r="BQ65" s="1354"/>
      <c r="BR65" s="1354"/>
      <c r="BS65" s="1354"/>
      <c r="BT65" s="1354"/>
      <c r="BU65" s="1354"/>
      <c r="BV65" s="1354"/>
      <c r="BW65" s="1354"/>
      <c r="BX65" s="1354"/>
      <c r="BY65" s="1354"/>
      <c r="BZ65" s="1354"/>
      <c r="CA65" s="1354"/>
      <c r="CB65" s="1354"/>
      <c r="CC65" s="1354"/>
      <c r="CD65" s="1354"/>
      <c r="CE65" s="1354"/>
      <c r="CF65" s="1354"/>
      <c r="CG65" s="1354"/>
      <c r="CH65" s="1354"/>
      <c r="CI65" s="1354"/>
      <c r="CJ65" s="1354"/>
      <c r="CK65" s="1354"/>
      <c r="CL65" s="1354"/>
      <c r="CM65" s="1354"/>
      <c r="CN65" s="1354"/>
      <c r="CO65" s="1354"/>
      <c r="CP65" s="1354"/>
      <c r="CQ65" s="1354"/>
      <c r="CR65" s="1354"/>
      <c r="CS65" s="1354"/>
      <c r="CT65" s="1354"/>
      <c r="CU65" s="1354"/>
      <c r="CV65" s="1354"/>
      <c r="CW65" s="1354"/>
      <c r="CX65" s="1354"/>
      <c r="CY65" s="1354"/>
      <c r="CZ65" s="1354"/>
      <c r="DA65" s="1354"/>
      <c r="DB65" s="1354"/>
      <c r="DC65" s="1354"/>
      <c r="DD65" s="1354"/>
      <c r="DE65" s="1354"/>
      <c r="DF65" s="1354"/>
      <c r="DG65" s="1354"/>
      <c r="DH65" s="1354"/>
      <c r="DI65" s="1354"/>
      <c r="DJ65" s="1354"/>
      <c r="DK65" s="1354"/>
      <c r="DL65" s="1354"/>
      <c r="DM65" s="1354"/>
      <c r="DN65" s="1354"/>
      <c r="DO65" s="1354"/>
      <c r="DP65" s="1354"/>
      <c r="DQ65" s="1354"/>
    </row>
    <row r="66" spans="1:121" ht="15.75" thickBot="1" x14ac:dyDescent="0.3">
      <c r="A66" s="1378" t="s">
        <v>483</v>
      </c>
      <c r="B66" s="1376"/>
      <c r="C66" s="1375">
        <f t="shared" ref="C66:AP66" si="8">SUM(C67:C84)</f>
        <v>11208272.48</v>
      </c>
      <c r="D66" s="1376">
        <f t="shared" si="8"/>
        <v>11998439.23</v>
      </c>
      <c r="E66" s="1376">
        <f t="shared" si="8"/>
        <v>15260934.939999999</v>
      </c>
      <c r="F66" s="1377">
        <f t="shared" si="8"/>
        <v>26587207.059999999</v>
      </c>
      <c r="G66" s="1375">
        <f t="shared" si="8"/>
        <v>19056267.599999998</v>
      </c>
      <c r="H66" s="1376">
        <f t="shared" si="8"/>
        <v>7142345.2999999998</v>
      </c>
      <c r="I66" s="1376">
        <f t="shared" si="8"/>
        <v>33437995.279999994</v>
      </c>
      <c r="J66" s="1376">
        <f t="shared" si="8"/>
        <v>14388435.65</v>
      </c>
      <c r="K66" s="1376">
        <f t="shared" si="8"/>
        <v>31056582.620000001</v>
      </c>
      <c r="L66" s="1376">
        <f t="shared" si="8"/>
        <v>2484370.16</v>
      </c>
      <c r="M66" s="1375">
        <f t="shared" si="8"/>
        <v>640015.5</v>
      </c>
      <c r="N66" s="1376">
        <f t="shared" si="8"/>
        <v>11272237.380000001</v>
      </c>
      <c r="O66" s="1376">
        <f t="shared" si="8"/>
        <v>972904.19</v>
      </c>
      <c r="P66" s="1376">
        <f t="shared" si="8"/>
        <v>20594973.369999997</v>
      </c>
      <c r="Q66" s="1376">
        <f t="shared" si="8"/>
        <v>3560429.46</v>
      </c>
      <c r="R66" s="1376">
        <f t="shared" si="8"/>
        <v>27040056.990000002</v>
      </c>
      <c r="S66" s="1376">
        <f t="shared" si="8"/>
        <v>12773818.590000002</v>
      </c>
      <c r="T66" s="1376">
        <f t="shared" si="8"/>
        <v>12894371.77</v>
      </c>
      <c r="U66" s="1376">
        <f t="shared" si="8"/>
        <v>24780664.719999995</v>
      </c>
      <c r="V66" s="1377">
        <f t="shared" si="8"/>
        <v>5149140.47</v>
      </c>
      <c r="W66" s="1375">
        <f t="shared" si="8"/>
        <v>11014199.800000001</v>
      </c>
      <c r="X66" s="1376">
        <f t="shared" si="8"/>
        <v>52392481.790000021</v>
      </c>
      <c r="Y66" s="1376">
        <f t="shared" si="8"/>
        <v>17279358.689999998</v>
      </c>
      <c r="Z66" s="1376">
        <f t="shared" si="8"/>
        <v>16195837.419999998</v>
      </c>
      <c r="AA66" s="1376">
        <f t="shared" si="8"/>
        <v>1059959.2000000002</v>
      </c>
      <c r="AB66" s="1376">
        <f t="shared" si="8"/>
        <v>31428551.840000004</v>
      </c>
      <c r="AC66" s="1377">
        <f t="shared" si="8"/>
        <v>20574861.5</v>
      </c>
      <c r="AD66" s="1375">
        <f t="shared" si="8"/>
        <v>2741739.42</v>
      </c>
      <c r="AE66" s="1376">
        <f t="shared" si="8"/>
        <v>12296156.529999997</v>
      </c>
      <c r="AF66" s="1376">
        <f t="shared" si="8"/>
        <v>1973813.05</v>
      </c>
      <c r="AG66" s="1376">
        <f t="shared" si="8"/>
        <v>37011513.329999998</v>
      </c>
      <c r="AH66" s="1376">
        <f t="shared" si="8"/>
        <v>32884774.749999996</v>
      </c>
      <c r="AI66" s="1377">
        <f t="shared" si="8"/>
        <v>54070375.960000008</v>
      </c>
      <c r="AJ66" s="1375">
        <f t="shared" si="8"/>
        <v>0</v>
      </c>
      <c r="AK66" s="1377">
        <f t="shared" si="8"/>
        <v>148420.79999999999</v>
      </c>
      <c r="AL66" s="1375">
        <f t="shared" si="8"/>
        <v>22167280.500000004</v>
      </c>
      <c r="AM66" s="1376">
        <f t="shared" si="8"/>
        <v>35884041.009999998</v>
      </c>
      <c r="AN66" s="1376">
        <f t="shared" si="8"/>
        <v>5588306.9099999992</v>
      </c>
      <c r="AO66" s="1376">
        <f t="shared" si="8"/>
        <v>4795801.3500000006</v>
      </c>
      <c r="AP66" s="1377">
        <f t="shared" si="8"/>
        <v>14732667.920000002</v>
      </c>
      <c r="AQ66" s="1377">
        <f t="shared" si="1"/>
        <v>666539604.52999997</v>
      </c>
      <c r="AR66" s="1354"/>
      <c r="AS66" s="1354"/>
      <c r="AT66" s="1354"/>
      <c r="AU66" s="1354"/>
      <c r="AV66" s="1354"/>
      <c r="AW66" s="1354"/>
      <c r="AX66" s="1354"/>
      <c r="AY66" s="1354"/>
      <c r="AZ66" s="1354"/>
      <c r="BA66" s="1354"/>
      <c r="BB66" s="1354"/>
      <c r="BC66" s="1354"/>
      <c r="BD66" s="1354"/>
      <c r="BE66" s="1354"/>
      <c r="BF66" s="1354"/>
      <c r="BG66" s="1354"/>
      <c r="BH66" s="1354"/>
      <c r="BI66" s="1354"/>
      <c r="BJ66" s="1354"/>
      <c r="BK66" s="1354"/>
      <c r="BL66" s="1354"/>
      <c r="BM66" s="1354"/>
      <c r="BN66" s="1354"/>
      <c r="BO66" s="1354"/>
      <c r="BP66" s="1354"/>
      <c r="BQ66" s="1354"/>
      <c r="BR66" s="1354"/>
      <c r="BS66" s="1354"/>
      <c r="BT66" s="1354"/>
      <c r="BU66" s="1354"/>
      <c r="BV66" s="1354"/>
      <c r="BW66" s="1354"/>
      <c r="BX66" s="1354"/>
      <c r="BY66" s="1354"/>
      <c r="BZ66" s="1354"/>
      <c r="CA66" s="1354"/>
      <c r="CB66" s="1354"/>
      <c r="CC66" s="1354"/>
      <c r="CD66" s="1354"/>
      <c r="CE66" s="1354"/>
      <c r="CF66" s="1354"/>
      <c r="CG66" s="1354"/>
      <c r="CH66" s="1354"/>
      <c r="CI66" s="1354"/>
      <c r="CJ66" s="1354"/>
      <c r="CK66" s="1354"/>
      <c r="CL66" s="1354"/>
      <c r="CM66" s="1354"/>
      <c r="CN66" s="1354"/>
      <c r="CO66" s="1354"/>
      <c r="CP66" s="1354"/>
      <c r="CQ66" s="1354"/>
      <c r="CR66" s="1354"/>
      <c r="CS66" s="1354"/>
      <c r="CT66" s="1354"/>
      <c r="CU66" s="1354"/>
      <c r="CV66" s="1354"/>
      <c r="CW66" s="1354"/>
      <c r="CX66" s="1354"/>
      <c r="CY66" s="1354"/>
      <c r="CZ66" s="1354"/>
      <c r="DA66" s="1354"/>
      <c r="DB66" s="1354"/>
      <c r="DC66" s="1354"/>
      <c r="DD66" s="1354"/>
      <c r="DE66" s="1354"/>
      <c r="DF66" s="1354"/>
      <c r="DG66" s="1354"/>
      <c r="DH66" s="1354"/>
      <c r="DI66" s="1354"/>
      <c r="DJ66" s="1354"/>
      <c r="DK66" s="1354"/>
      <c r="DL66" s="1354"/>
      <c r="DM66" s="1354"/>
      <c r="DN66" s="1354"/>
      <c r="DO66" s="1354"/>
      <c r="DP66" s="1354"/>
      <c r="DQ66" s="1354"/>
    </row>
    <row r="67" spans="1:121" x14ac:dyDescent="0.25">
      <c r="A67" s="1355"/>
      <c r="B67" s="1355" t="s">
        <v>130</v>
      </c>
      <c r="C67" s="1346"/>
      <c r="D67" s="1345"/>
      <c r="E67" s="1345"/>
      <c r="F67" s="1344"/>
      <c r="G67" s="1346"/>
      <c r="H67" s="1345"/>
      <c r="I67" s="1345"/>
      <c r="J67" s="1345"/>
      <c r="K67" s="1345"/>
      <c r="L67" s="1344"/>
      <c r="M67" s="1346"/>
      <c r="N67" s="1345"/>
      <c r="O67" s="1345"/>
      <c r="P67" s="1345"/>
      <c r="Q67" s="1345"/>
      <c r="R67" s="1345"/>
      <c r="S67" s="1345"/>
      <c r="T67" s="1345"/>
      <c r="U67" s="1345"/>
      <c r="V67" s="1344"/>
      <c r="W67" s="1346"/>
      <c r="X67" s="1345"/>
      <c r="Y67" s="1345"/>
      <c r="Z67" s="1345"/>
      <c r="AA67" s="1345"/>
      <c r="AB67" s="1345">
        <v>1007030.2</v>
      </c>
      <c r="AC67" s="1344"/>
      <c r="AD67" s="1346"/>
      <c r="AE67" s="1345"/>
      <c r="AF67" s="1345"/>
      <c r="AG67" s="1365"/>
      <c r="AH67" s="1365"/>
      <c r="AI67" s="1366"/>
      <c r="AJ67" s="1367"/>
      <c r="AK67" s="1368"/>
      <c r="AL67" s="1369"/>
      <c r="AM67" s="1370"/>
      <c r="AN67" s="1370"/>
      <c r="AO67" s="1370"/>
      <c r="AP67" s="1368"/>
      <c r="AQ67" s="1371">
        <f t="shared" si="1"/>
        <v>1007030.2</v>
      </c>
      <c r="AR67" s="1354"/>
      <c r="AS67" s="1354"/>
      <c r="AT67" s="1354"/>
      <c r="AU67" s="1354"/>
      <c r="AV67" s="1354"/>
      <c r="AW67" s="1354"/>
      <c r="AX67" s="1354"/>
      <c r="AY67" s="1354"/>
      <c r="AZ67" s="1354"/>
      <c r="BA67" s="1354"/>
      <c r="BB67" s="1354"/>
      <c r="BC67" s="1354"/>
      <c r="BD67" s="1354"/>
      <c r="BE67" s="1354"/>
      <c r="BF67" s="1354"/>
      <c r="BG67" s="1354"/>
      <c r="BH67" s="1354"/>
      <c r="BI67" s="1354"/>
      <c r="BJ67" s="1354"/>
      <c r="BK67" s="1354"/>
      <c r="BL67" s="1354"/>
      <c r="BM67" s="1354"/>
      <c r="BN67" s="1354"/>
      <c r="BO67" s="1354"/>
      <c r="BP67" s="1354"/>
      <c r="BQ67" s="1354"/>
      <c r="BR67" s="1354"/>
      <c r="BS67" s="1354"/>
      <c r="BT67" s="1354"/>
      <c r="BU67" s="1354"/>
      <c r="BV67" s="1354"/>
      <c r="BW67" s="1354"/>
      <c r="BX67" s="1354"/>
      <c r="BY67" s="1354"/>
      <c r="BZ67" s="1354"/>
      <c r="CA67" s="1354"/>
      <c r="CB67" s="1354"/>
      <c r="CC67" s="1354"/>
      <c r="CD67" s="1354"/>
      <c r="CE67" s="1354"/>
      <c r="CF67" s="1354"/>
      <c r="CG67" s="1354"/>
      <c r="CH67" s="1354"/>
      <c r="CI67" s="1354"/>
      <c r="CJ67" s="1354"/>
      <c r="CK67" s="1354"/>
      <c r="CL67" s="1354"/>
      <c r="CM67" s="1354"/>
      <c r="CN67" s="1354"/>
      <c r="CO67" s="1354"/>
      <c r="CP67" s="1354"/>
      <c r="CQ67" s="1354"/>
      <c r="CR67" s="1354"/>
      <c r="CS67" s="1354"/>
      <c r="CT67" s="1354"/>
      <c r="CU67" s="1354"/>
      <c r="CV67" s="1354"/>
      <c r="CW67" s="1354"/>
      <c r="CX67" s="1354"/>
      <c r="CY67" s="1354"/>
      <c r="CZ67" s="1354"/>
      <c r="DA67" s="1354"/>
      <c r="DB67" s="1354"/>
      <c r="DC67" s="1354"/>
      <c r="DD67" s="1354"/>
      <c r="DE67" s="1354"/>
      <c r="DF67" s="1354"/>
      <c r="DG67" s="1354"/>
      <c r="DH67" s="1354"/>
      <c r="DI67" s="1354"/>
      <c r="DJ67" s="1354"/>
      <c r="DK67" s="1354"/>
      <c r="DL67" s="1354"/>
      <c r="DM67" s="1354"/>
      <c r="DN67" s="1354"/>
      <c r="DO67" s="1354"/>
      <c r="DP67" s="1354"/>
      <c r="DQ67" s="1354"/>
    </row>
    <row r="68" spans="1:121" x14ac:dyDescent="0.25">
      <c r="A68" s="1355"/>
      <c r="B68" s="1355" t="s">
        <v>53</v>
      </c>
      <c r="C68" s="1346">
        <v>303420.90000000002</v>
      </c>
      <c r="D68" s="1345">
        <v>984718.9</v>
      </c>
      <c r="E68" s="1345">
        <v>820653.39</v>
      </c>
      <c r="F68" s="1344">
        <v>3693950.13</v>
      </c>
      <c r="G68" s="1346">
        <v>1279893.1499999999</v>
      </c>
      <c r="H68" s="1345"/>
      <c r="I68" s="1345">
        <v>8173308.2599999998</v>
      </c>
      <c r="J68" s="1345">
        <v>1821980.53</v>
      </c>
      <c r="K68" s="1345">
        <v>1489150.99</v>
      </c>
      <c r="L68" s="1344"/>
      <c r="M68" s="1346"/>
      <c r="N68" s="1345">
        <v>2339313.35</v>
      </c>
      <c r="O68" s="1345"/>
      <c r="P68" s="1345">
        <v>5497855.71</v>
      </c>
      <c r="Q68" s="1345">
        <v>595413.52</v>
      </c>
      <c r="R68" s="1345">
        <v>629289.96</v>
      </c>
      <c r="S68" s="1345">
        <v>807005.08</v>
      </c>
      <c r="T68" s="1345">
        <v>1721568.04</v>
      </c>
      <c r="U68" s="1345">
        <v>4896975.92</v>
      </c>
      <c r="V68" s="1344"/>
      <c r="W68" s="1346">
        <v>536074.04</v>
      </c>
      <c r="X68" s="1345">
        <v>3769977.9</v>
      </c>
      <c r="Y68" s="1345">
        <v>595413.52</v>
      </c>
      <c r="Z68" s="1345">
        <v>151854.88</v>
      </c>
      <c r="AA68" s="1345"/>
      <c r="AB68" s="1345">
        <v>1938420.61</v>
      </c>
      <c r="AC68" s="1344">
        <v>1068844.6499999999</v>
      </c>
      <c r="AD68" s="1346"/>
      <c r="AE68" s="1345">
        <v>1543635.7</v>
      </c>
      <c r="AF68" s="1345"/>
      <c r="AG68" s="1365">
        <v>5747990.0199999996</v>
      </c>
      <c r="AH68" s="1365">
        <v>3445825.2</v>
      </c>
      <c r="AI68" s="1366">
        <v>1801041.44</v>
      </c>
      <c r="AJ68" s="1367"/>
      <c r="AK68" s="1368"/>
      <c r="AL68" s="1369">
        <v>776592.83</v>
      </c>
      <c r="AM68" s="1370">
        <v>2887633.13</v>
      </c>
      <c r="AN68" s="1370">
        <v>161590.04</v>
      </c>
      <c r="AO68" s="1370"/>
      <c r="AP68" s="1368">
        <v>98205.25</v>
      </c>
      <c r="AQ68" s="1371">
        <f t="shared" si="1"/>
        <v>59577597.040000007</v>
      </c>
      <c r="AR68" s="1354"/>
      <c r="AS68" s="1354"/>
      <c r="AT68" s="1354"/>
      <c r="AU68" s="1354"/>
      <c r="AV68" s="1354"/>
      <c r="AW68" s="1354"/>
      <c r="AX68" s="1354"/>
      <c r="AY68" s="1354"/>
      <c r="AZ68" s="1354"/>
      <c r="BA68" s="1354"/>
      <c r="BB68" s="1354"/>
      <c r="BC68" s="1354"/>
      <c r="BD68" s="1354"/>
      <c r="BE68" s="1354"/>
      <c r="BF68" s="1354"/>
      <c r="BG68" s="1354"/>
      <c r="BH68" s="1354"/>
      <c r="BI68" s="1354"/>
      <c r="BJ68" s="1354"/>
      <c r="BK68" s="1354"/>
      <c r="BL68" s="1354"/>
      <c r="BM68" s="1354"/>
      <c r="BN68" s="1354"/>
      <c r="BO68" s="1354"/>
      <c r="BP68" s="1354"/>
      <c r="BQ68" s="1354"/>
      <c r="BR68" s="1354"/>
      <c r="BS68" s="1354"/>
      <c r="BT68" s="1354"/>
      <c r="BU68" s="1354"/>
      <c r="BV68" s="1354"/>
      <c r="BW68" s="1354"/>
      <c r="BX68" s="1354"/>
      <c r="BY68" s="1354"/>
      <c r="BZ68" s="1354"/>
      <c r="CA68" s="1354"/>
      <c r="CB68" s="1354"/>
      <c r="CC68" s="1354"/>
      <c r="CD68" s="1354"/>
      <c r="CE68" s="1354"/>
      <c r="CF68" s="1354"/>
      <c r="CG68" s="1354"/>
      <c r="CH68" s="1354"/>
      <c r="CI68" s="1354"/>
      <c r="CJ68" s="1354"/>
      <c r="CK68" s="1354"/>
      <c r="CL68" s="1354"/>
      <c r="CM68" s="1354"/>
      <c r="CN68" s="1354"/>
      <c r="CO68" s="1354"/>
      <c r="CP68" s="1354"/>
      <c r="CQ68" s="1354"/>
      <c r="CR68" s="1354"/>
      <c r="CS68" s="1354"/>
      <c r="CT68" s="1354"/>
      <c r="CU68" s="1354"/>
      <c r="CV68" s="1354"/>
      <c r="CW68" s="1354"/>
      <c r="CX68" s="1354"/>
      <c r="CY68" s="1354"/>
      <c r="CZ68" s="1354"/>
      <c r="DA68" s="1354"/>
      <c r="DB68" s="1354"/>
      <c r="DC68" s="1354"/>
      <c r="DD68" s="1354"/>
      <c r="DE68" s="1354"/>
      <c r="DF68" s="1354"/>
      <c r="DG68" s="1354"/>
      <c r="DH68" s="1354"/>
      <c r="DI68" s="1354"/>
      <c r="DJ68" s="1354"/>
      <c r="DK68" s="1354"/>
      <c r="DL68" s="1354"/>
      <c r="DM68" s="1354"/>
      <c r="DN68" s="1354"/>
      <c r="DO68" s="1354"/>
      <c r="DP68" s="1354"/>
      <c r="DQ68" s="1354"/>
    </row>
    <row r="69" spans="1:121" x14ac:dyDescent="0.25">
      <c r="A69" s="1355"/>
      <c r="B69" s="1355" t="s">
        <v>62</v>
      </c>
      <c r="C69" s="1346"/>
      <c r="D69" s="1345">
        <v>2057015.44</v>
      </c>
      <c r="E69" s="1345"/>
      <c r="F69" s="1344"/>
      <c r="G69" s="1346">
        <v>1011188.59</v>
      </c>
      <c r="H69" s="1345"/>
      <c r="I69" s="1345">
        <v>305600.19</v>
      </c>
      <c r="J69" s="1345"/>
      <c r="K69" s="1345">
        <v>3040468.49</v>
      </c>
      <c r="L69" s="1344"/>
      <c r="M69" s="1346"/>
      <c r="N69" s="1345">
        <v>3764929.89</v>
      </c>
      <c r="O69" s="1345"/>
      <c r="P69" s="1345">
        <v>1499270.95</v>
      </c>
      <c r="Q69" s="1345"/>
      <c r="R69" s="1345">
        <v>4196961.7699999996</v>
      </c>
      <c r="S69" s="1345">
        <v>1594328.25</v>
      </c>
      <c r="T69" s="1345">
        <v>605113.93000000005</v>
      </c>
      <c r="U69" s="1345">
        <v>2235392.0499999998</v>
      </c>
      <c r="V69" s="1344">
        <v>587234.44999999995</v>
      </c>
      <c r="W69" s="1346">
        <v>722905.5</v>
      </c>
      <c r="X69" s="1345">
        <v>4093571.85</v>
      </c>
      <c r="Y69" s="1345">
        <v>843419.32</v>
      </c>
      <c r="Z69" s="1345">
        <v>384256.95</v>
      </c>
      <c r="AA69" s="1345"/>
      <c r="AB69" s="1345">
        <v>1048344.65</v>
      </c>
      <c r="AC69" s="1344">
        <v>1781778.17</v>
      </c>
      <c r="AD69" s="1346"/>
      <c r="AE69" s="1345">
        <v>509036.68</v>
      </c>
      <c r="AF69" s="1345"/>
      <c r="AG69" s="1365">
        <v>750688.27</v>
      </c>
      <c r="AH69" s="1365"/>
      <c r="AI69" s="1366">
        <v>528282.47</v>
      </c>
      <c r="AJ69" s="1367"/>
      <c r="AK69" s="1368"/>
      <c r="AL69" s="1369">
        <v>1531711.66</v>
      </c>
      <c r="AM69" s="1370">
        <v>3014600.24</v>
      </c>
      <c r="AN69" s="1370"/>
      <c r="AO69" s="1370"/>
      <c r="AP69" s="1368">
        <v>1539321.52</v>
      </c>
      <c r="AQ69" s="1371">
        <f t="shared" si="1"/>
        <v>37645421.280000001</v>
      </c>
      <c r="AR69" s="1354"/>
      <c r="AS69" s="1354"/>
      <c r="AT69" s="1354"/>
      <c r="AU69" s="1354"/>
      <c r="AV69" s="1354"/>
      <c r="AW69" s="1354"/>
      <c r="AX69" s="1354"/>
      <c r="AY69" s="1354"/>
      <c r="AZ69" s="1354"/>
      <c r="BA69" s="1354"/>
      <c r="BB69" s="1354"/>
      <c r="BC69" s="1354"/>
      <c r="BD69" s="1354"/>
      <c r="BE69" s="1354"/>
      <c r="BF69" s="1354"/>
      <c r="BG69" s="1354"/>
      <c r="BH69" s="1354"/>
      <c r="BI69" s="1354"/>
      <c r="BJ69" s="1354"/>
      <c r="BK69" s="1354"/>
      <c r="BL69" s="1354"/>
      <c r="BM69" s="1354"/>
      <c r="BN69" s="1354"/>
      <c r="BO69" s="1354"/>
      <c r="BP69" s="1354"/>
      <c r="BQ69" s="1354"/>
      <c r="BR69" s="1354"/>
      <c r="BS69" s="1354"/>
      <c r="BT69" s="1354"/>
      <c r="BU69" s="1354"/>
      <c r="BV69" s="1354"/>
      <c r="BW69" s="1354"/>
      <c r="BX69" s="1354"/>
      <c r="BY69" s="1354"/>
      <c r="BZ69" s="1354"/>
      <c r="CA69" s="1354"/>
      <c r="CB69" s="1354"/>
      <c r="CC69" s="1354"/>
      <c r="CD69" s="1354"/>
      <c r="CE69" s="1354"/>
      <c r="CF69" s="1354"/>
      <c r="CG69" s="1354"/>
      <c r="CH69" s="1354"/>
      <c r="CI69" s="1354"/>
      <c r="CJ69" s="1354"/>
      <c r="CK69" s="1354"/>
      <c r="CL69" s="1354"/>
      <c r="CM69" s="1354"/>
      <c r="CN69" s="1354"/>
      <c r="CO69" s="1354"/>
      <c r="CP69" s="1354"/>
      <c r="CQ69" s="1354"/>
      <c r="CR69" s="1354"/>
      <c r="CS69" s="1354"/>
      <c r="CT69" s="1354"/>
      <c r="CU69" s="1354"/>
      <c r="CV69" s="1354"/>
      <c r="CW69" s="1354"/>
      <c r="CX69" s="1354"/>
      <c r="CY69" s="1354"/>
      <c r="CZ69" s="1354"/>
      <c r="DA69" s="1354"/>
      <c r="DB69" s="1354"/>
      <c r="DC69" s="1354"/>
      <c r="DD69" s="1354"/>
      <c r="DE69" s="1354"/>
      <c r="DF69" s="1354"/>
      <c r="DG69" s="1354"/>
      <c r="DH69" s="1354"/>
      <c r="DI69" s="1354"/>
      <c r="DJ69" s="1354"/>
      <c r="DK69" s="1354"/>
      <c r="DL69" s="1354"/>
      <c r="DM69" s="1354"/>
      <c r="DN69" s="1354"/>
      <c r="DO69" s="1354"/>
      <c r="DP69" s="1354"/>
      <c r="DQ69" s="1354"/>
    </row>
    <row r="70" spans="1:121" x14ac:dyDescent="0.25">
      <c r="A70" s="1355"/>
      <c r="B70" s="1355" t="s">
        <v>63</v>
      </c>
      <c r="C70" s="1346"/>
      <c r="D70" s="1345">
        <v>923675.54</v>
      </c>
      <c r="E70" s="1345">
        <v>955547.34</v>
      </c>
      <c r="F70" s="1344">
        <v>2392477.09</v>
      </c>
      <c r="G70" s="1346"/>
      <c r="H70" s="1345"/>
      <c r="I70" s="1345"/>
      <c r="J70" s="1345"/>
      <c r="K70" s="1345"/>
      <c r="L70" s="1344"/>
      <c r="M70" s="1346">
        <v>77062.990000000005</v>
      </c>
      <c r="N70" s="1345"/>
      <c r="O70" s="1345">
        <v>153909.70000000001</v>
      </c>
      <c r="P70" s="1345"/>
      <c r="Q70" s="1345"/>
      <c r="R70" s="1345"/>
      <c r="S70" s="1345"/>
      <c r="T70" s="1345"/>
      <c r="U70" s="1345">
        <v>75715.679999999993</v>
      </c>
      <c r="V70" s="1344"/>
      <c r="W70" s="1346">
        <v>670778.22</v>
      </c>
      <c r="X70" s="1345">
        <v>3274163.4</v>
      </c>
      <c r="Y70" s="1345">
        <v>597639.12</v>
      </c>
      <c r="Z70" s="1345">
        <v>2183027.46</v>
      </c>
      <c r="AA70" s="1345">
        <v>298585.2</v>
      </c>
      <c r="AB70" s="1345">
        <v>5922928.6600000001</v>
      </c>
      <c r="AC70" s="1344">
        <v>1480697.09</v>
      </c>
      <c r="AD70" s="1346"/>
      <c r="AE70" s="1345"/>
      <c r="AF70" s="1345"/>
      <c r="AG70" s="1365"/>
      <c r="AH70" s="1365"/>
      <c r="AI70" s="1366">
        <v>11904.92</v>
      </c>
      <c r="AJ70" s="1367"/>
      <c r="AK70" s="1368"/>
      <c r="AL70" s="1369">
        <v>1997113.33</v>
      </c>
      <c r="AM70" s="1370"/>
      <c r="AN70" s="1370">
        <v>637957.4</v>
      </c>
      <c r="AO70" s="1370"/>
      <c r="AP70" s="1368"/>
      <c r="AQ70" s="1371">
        <f t="shared" si="1"/>
        <v>21653183.140000001</v>
      </c>
      <c r="AR70" s="1354"/>
      <c r="AS70" s="1354"/>
      <c r="AT70" s="1354"/>
      <c r="AU70" s="1354"/>
      <c r="AV70" s="1354"/>
      <c r="AW70" s="1354"/>
      <c r="AX70" s="1354"/>
      <c r="AY70" s="1354"/>
      <c r="AZ70" s="1354"/>
      <c r="BA70" s="1354"/>
      <c r="BB70" s="1354"/>
      <c r="BC70" s="1354"/>
      <c r="BD70" s="1354"/>
      <c r="BE70" s="1354"/>
      <c r="BF70" s="1354"/>
      <c r="BG70" s="1354"/>
      <c r="BH70" s="1354"/>
      <c r="BI70" s="1354"/>
      <c r="BJ70" s="1354"/>
      <c r="BK70" s="1354"/>
      <c r="BL70" s="1354"/>
      <c r="BM70" s="1354"/>
      <c r="BN70" s="1354"/>
      <c r="BO70" s="1354"/>
      <c r="BP70" s="1354"/>
      <c r="BQ70" s="1354"/>
      <c r="BR70" s="1354"/>
      <c r="BS70" s="1354"/>
      <c r="BT70" s="1354"/>
      <c r="BU70" s="1354"/>
      <c r="BV70" s="1354"/>
      <c r="BW70" s="1354"/>
      <c r="BX70" s="1354"/>
      <c r="BY70" s="1354"/>
      <c r="BZ70" s="1354"/>
      <c r="CA70" s="1354"/>
      <c r="CB70" s="1354"/>
      <c r="CC70" s="1354"/>
      <c r="CD70" s="1354"/>
      <c r="CE70" s="1354"/>
      <c r="CF70" s="1354"/>
      <c r="CG70" s="1354"/>
      <c r="CH70" s="1354"/>
      <c r="CI70" s="1354"/>
      <c r="CJ70" s="1354"/>
      <c r="CK70" s="1354"/>
      <c r="CL70" s="1354"/>
      <c r="CM70" s="1354"/>
      <c r="CN70" s="1354"/>
      <c r="CO70" s="1354"/>
      <c r="CP70" s="1354"/>
      <c r="CQ70" s="1354"/>
      <c r="CR70" s="1354"/>
      <c r="CS70" s="1354"/>
      <c r="CT70" s="1354"/>
      <c r="CU70" s="1354"/>
      <c r="CV70" s="1354"/>
      <c r="CW70" s="1354"/>
      <c r="CX70" s="1354"/>
      <c r="CY70" s="1354"/>
      <c r="CZ70" s="1354"/>
      <c r="DA70" s="1354"/>
      <c r="DB70" s="1354"/>
      <c r="DC70" s="1354"/>
      <c r="DD70" s="1354"/>
      <c r="DE70" s="1354"/>
      <c r="DF70" s="1354"/>
      <c r="DG70" s="1354"/>
      <c r="DH70" s="1354"/>
      <c r="DI70" s="1354"/>
      <c r="DJ70" s="1354"/>
      <c r="DK70" s="1354"/>
      <c r="DL70" s="1354"/>
      <c r="DM70" s="1354"/>
      <c r="DN70" s="1354"/>
      <c r="DO70" s="1354"/>
      <c r="DP70" s="1354"/>
      <c r="DQ70" s="1354"/>
    </row>
    <row r="71" spans="1:121" x14ac:dyDescent="0.25">
      <c r="A71" s="1355"/>
      <c r="B71" s="1355" t="s">
        <v>54</v>
      </c>
      <c r="C71" s="1346">
        <v>1627342.46</v>
      </c>
      <c r="D71" s="1345">
        <v>200920.47</v>
      </c>
      <c r="E71" s="1345">
        <v>2812886.57</v>
      </c>
      <c r="F71" s="1344">
        <v>1474520.95</v>
      </c>
      <c r="G71" s="1346">
        <v>3370932.59</v>
      </c>
      <c r="H71" s="1345">
        <v>1101408.52</v>
      </c>
      <c r="I71" s="1345">
        <v>2500480.35</v>
      </c>
      <c r="J71" s="1345">
        <v>1101408.52</v>
      </c>
      <c r="K71" s="1345">
        <v>2936790.82</v>
      </c>
      <c r="L71" s="1344"/>
      <c r="M71" s="1346"/>
      <c r="N71" s="1345"/>
      <c r="O71" s="1345">
        <v>516895.84</v>
      </c>
      <c r="P71" s="1345">
        <v>2176666.41</v>
      </c>
      <c r="Q71" s="1345">
        <v>490907.99</v>
      </c>
      <c r="R71" s="1345"/>
      <c r="S71" s="1345">
        <v>1153535.44</v>
      </c>
      <c r="T71" s="1345">
        <v>532516.65</v>
      </c>
      <c r="U71" s="1345">
        <v>1947143.74</v>
      </c>
      <c r="V71" s="1344">
        <v>760738.07</v>
      </c>
      <c r="W71" s="1346">
        <v>2071813.25</v>
      </c>
      <c r="X71" s="1345">
        <v>7771714.0899999999</v>
      </c>
      <c r="Y71" s="1345">
        <v>2656233.39</v>
      </c>
      <c r="Z71" s="1345">
        <v>3718767.91</v>
      </c>
      <c r="AA71" s="1345">
        <v>224166.74</v>
      </c>
      <c r="AB71" s="1345">
        <v>3512925.62</v>
      </c>
      <c r="AC71" s="1344">
        <v>2686242.01</v>
      </c>
      <c r="AD71" s="1346">
        <v>75580.2</v>
      </c>
      <c r="AE71" s="1345">
        <v>1002656.84</v>
      </c>
      <c r="AF71" s="1345"/>
      <c r="AG71" s="1365">
        <v>1864789.27</v>
      </c>
      <c r="AH71" s="1365">
        <v>3257045.95</v>
      </c>
      <c r="AI71" s="1366">
        <v>4543133.18</v>
      </c>
      <c r="AJ71" s="1367"/>
      <c r="AK71" s="1368">
        <v>51590.27</v>
      </c>
      <c r="AL71" s="1369">
        <v>765150.85</v>
      </c>
      <c r="AM71" s="1370">
        <v>322407.14</v>
      </c>
      <c r="AN71" s="1370">
        <v>200236.15</v>
      </c>
      <c r="AO71" s="1370"/>
      <c r="AP71" s="1368">
        <v>2448042.23</v>
      </c>
      <c r="AQ71" s="1371">
        <f t="shared" si="1"/>
        <v>61877590.479999997</v>
      </c>
      <c r="AR71" s="1354"/>
      <c r="AS71" s="1354"/>
      <c r="AT71" s="1354"/>
      <c r="AU71" s="1354"/>
      <c r="AV71" s="1354"/>
      <c r="AW71" s="1354"/>
      <c r="AX71" s="1354"/>
      <c r="AY71" s="1354"/>
      <c r="AZ71" s="1354"/>
      <c r="BA71" s="1354"/>
      <c r="BB71" s="1354"/>
      <c r="BC71" s="1354"/>
      <c r="BD71" s="1354"/>
      <c r="BE71" s="1354"/>
      <c r="BF71" s="1354"/>
      <c r="BG71" s="1354"/>
      <c r="BH71" s="1354"/>
      <c r="BI71" s="1354"/>
      <c r="BJ71" s="1354"/>
      <c r="BK71" s="1354"/>
      <c r="BL71" s="1354"/>
      <c r="BM71" s="1354"/>
      <c r="BN71" s="1354"/>
      <c r="BO71" s="1354"/>
      <c r="BP71" s="1354"/>
      <c r="BQ71" s="1354"/>
      <c r="BR71" s="1354"/>
      <c r="BS71" s="1354"/>
      <c r="BT71" s="1354"/>
      <c r="BU71" s="1354"/>
      <c r="BV71" s="1354"/>
      <c r="BW71" s="1354"/>
      <c r="BX71" s="1354"/>
      <c r="BY71" s="1354"/>
      <c r="BZ71" s="1354"/>
      <c r="CA71" s="1354"/>
      <c r="CB71" s="1354"/>
      <c r="CC71" s="1354"/>
      <c r="CD71" s="1354"/>
      <c r="CE71" s="1354"/>
      <c r="CF71" s="1354"/>
      <c r="CG71" s="1354"/>
      <c r="CH71" s="1354"/>
      <c r="CI71" s="1354"/>
      <c r="CJ71" s="1354"/>
      <c r="CK71" s="1354"/>
      <c r="CL71" s="1354"/>
      <c r="CM71" s="1354"/>
      <c r="CN71" s="1354"/>
      <c r="CO71" s="1354"/>
      <c r="CP71" s="1354"/>
      <c r="CQ71" s="1354"/>
      <c r="CR71" s="1354"/>
      <c r="CS71" s="1354"/>
      <c r="CT71" s="1354"/>
      <c r="CU71" s="1354"/>
      <c r="CV71" s="1354"/>
      <c r="CW71" s="1354"/>
      <c r="CX71" s="1354"/>
      <c r="CY71" s="1354"/>
      <c r="CZ71" s="1354"/>
      <c r="DA71" s="1354"/>
      <c r="DB71" s="1354"/>
      <c r="DC71" s="1354"/>
      <c r="DD71" s="1354"/>
      <c r="DE71" s="1354"/>
      <c r="DF71" s="1354"/>
      <c r="DG71" s="1354"/>
      <c r="DH71" s="1354"/>
      <c r="DI71" s="1354"/>
      <c r="DJ71" s="1354"/>
      <c r="DK71" s="1354"/>
      <c r="DL71" s="1354"/>
      <c r="DM71" s="1354"/>
      <c r="DN71" s="1354"/>
      <c r="DO71" s="1354"/>
      <c r="DP71" s="1354"/>
      <c r="DQ71" s="1354"/>
    </row>
    <row r="72" spans="1:121" x14ac:dyDescent="0.25">
      <c r="A72" s="1355"/>
      <c r="B72" s="1355" t="s">
        <v>55</v>
      </c>
      <c r="C72" s="1346"/>
      <c r="D72" s="1345"/>
      <c r="E72" s="1345"/>
      <c r="F72" s="1344">
        <v>758541.8</v>
      </c>
      <c r="G72" s="1346"/>
      <c r="H72" s="1345"/>
      <c r="I72" s="1345">
        <v>1263309.48</v>
      </c>
      <c r="J72" s="1345"/>
      <c r="K72" s="1345">
        <v>1900739.31</v>
      </c>
      <c r="L72" s="1344"/>
      <c r="M72" s="1346"/>
      <c r="N72" s="1345"/>
      <c r="O72" s="1345">
        <v>72915.45</v>
      </c>
      <c r="P72" s="1345"/>
      <c r="Q72" s="1345"/>
      <c r="R72" s="1345">
        <v>5088374.12</v>
      </c>
      <c r="S72" s="1345">
        <v>790340.59</v>
      </c>
      <c r="T72" s="1345">
        <v>2331411.4900000002</v>
      </c>
      <c r="U72" s="1345"/>
      <c r="V72" s="1344">
        <v>206087.23</v>
      </c>
      <c r="W72" s="1346">
        <v>668103.91</v>
      </c>
      <c r="X72" s="1345">
        <v>633937.5</v>
      </c>
      <c r="Y72" s="1345">
        <v>3534695.44</v>
      </c>
      <c r="Z72" s="1345"/>
      <c r="AA72" s="1345">
        <v>229248.46</v>
      </c>
      <c r="AB72" s="1345">
        <v>4187489.92</v>
      </c>
      <c r="AC72" s="1344">
        <v>670014.56000000006</v>
      </c>
      <c r="AD72" s="1346">
        <v>1960354.52</v>
      </c>
      <c r="AE72" s="1345">
        <v>1641673.69</v>
      </c>
      <c r="AF72" s="1345">
        <v>608902.12</v>
      </c>
      <c r="AG72" s="1365">
        <v>2335766.2400000002</v>
      </c>
      <c r="AH72" s="1365">
        <v>6828114.9500000002</v>
      </c>
      <c r="AI72" s="1366">
        <v>7920837.9199999999</v>
      </c>
      <c r="AJ72" s="1367"/>
      <c r="AK72" s="1368">
        <v>51211.18</v>
      </c>
      <c r="AL72" s="1369">
        <v>465111.18</v>
      </c>
      <c r="AM72" s="1370"/>
      <c r="AN72" s="1370">
        <v>542713.28</v>
      </c>
      <c r="AO72" s="1370"/>
      <c r="AP72" s="1368"/>
      <c r="AQ72" s="1371">
        <f t="shared" ref="AQ72:AQ98" si="9">SUM(C72:AP72)</f>
        <v>44689894.340000011</v>
      </c>
      <c r="AR72" s="1354"/>
      <c r="AS72" s="1354"/>
      <c r="AT72" s="1354"/>
      <c r="AU72" s="1354"/>
      <c r="AV72" s="1354"/>
      <c r="AW72" s="1354"/>
      <c r="AX72" s="1354"/>
      <c r="AY72" s="1354"/>
      <c r="AZ72" s="1354"/>
      <c r="BA72" s="1354"/>
      <c r="BB72" s="1354"/>
      <c r="BC72" s="1354"/>
      <c r="BD72" s="1354"/>
      <c r="BE72" s="1354"/>
      <c r="BF72" s="1354"/>
      <c r="BG72" s="1354"/>
      <c r="BH72" s="1354"/>
      <c r="BI72" s="1354"/>
      <c r="BJ72" s="1354"/>
      <c r="BK72" s="1354"/>
      <c r="BL72" s="1354"/>
      <c r="BM72" s="1354"/>
      <c r="BN72" s="1354"/>
      <c r="BO72" s="1354"/>
      <c r="BP72" s="1354"/>
      <c r="BQ72" s="1354"/>
      <c r="BR72" s="1354"/>
      <c r="BS72" s="1354"/>
      <c r="BT72" s="1354"/>
      <c r="BU72" s="1354"/>
      <c r="BV72" s="1354"/>
      <c r="BW72" s="1354"/>
      <c r="BX72" s="1354"/>
      <c r="BY72" s="1354"/>
      <c r="BZ72" s="1354"/>
      <c r="CA72" s="1354"/>
      <c r="CB72" s="1354"/>
      <c r="CC72" s="1354"/>
      <c r="CD72" s="1354"/>
      <c r="CE72" s="1354"/>
      <c r="CF72" s="1354"/>
      <c r="CG72" s="1354"/>
      <c r="CH72" s="1354"/>
      <c r="CI72" s="1354"/>
      <c r="CJ72" s="1354"/>
      <c r="CK72" s="1354"/>
      <c r="CL72" s="1354"/>
      <c r="CM72" s="1354"/>
      <c r="CN72" s="1354"/>
      <c r="CO72" s="1354"/>
      <c r="CP72" s="1354"/>
      <c r="CQ72" s="1354"/>
      <c r="CR72" s="1354"/>
      <c r="CS72" s="1354"/>
      <c r="CT72" s="1354"/>
      <c r="CU72" s="1354"/>
      <c r="CV72" s="1354"/>
      <c r="CW72" s="1354"/>
      <c r="CX72" s="1354"/>
      <c r="CY72" s="1354"/>
      <c r="CZ72" s="1354"/>
      <c r="DA72" s="1354"/>
      <c r="DB72" s="1354"/>
      <c r="DC72" s="1354"/>
      <c r="DD72" s="1354"/>
      <c r="DE72" s="1354"/>
      <c r="DF72" s="1354"/>
      <c r="DG72" s="1354"/>
      <c r="DH72" s="1354"/>
      <c r="DI72" s="1354"/>
      <c r="DJ72" s="1354"/>
      <c r="DK72" s="1354"/>
      <c r="DL72" s="1354"/>
      <c r="DM72" s="1354"/>
      <c r="DN72" s="1354"/>
      <c r="DO72" s="1354"/>
      <c r="DP72" s="1354"/>
      <c r="DQ72" s="1354"/>
    </row>
    <row r="73" spans="1:121" x14ac:dyDescent="0.25">
      <c r="A73" s="1355"/>
      <c r="B73" s="1355" t="s">
        <v>56</v>
      </c>
      <c r="C73" s="1346">
        <v>2582898.69</v>
      </c>
      <c r="D73" s="1345">
        <v>412900.96</v>
      </c>
      <c r="E73" s="1345">
        <v>2347206</v>
      </c>
      <c r="F73" s="1344">
        <v>3956464.14</v>
      </c>
      <c r="G73" s="1346">
        <v>3840862.36</v>
      </c>
      <c r="H73" s="1345">
        <v>298602.5</v>
      </c>
      <c r="I73" s="1345">
        <v>4380524.6900000004</v>
      </c>
      <c r="J73" s="1345">
        <v>1109477.2</v>
      </c>
      <c r="K73" s="1345">
        <v>6840003.46</v>
      </c>
      <c r="L73" s="1344">
        <v>1033723.43</v>
      </c>
      <c r="M73" s="1346"/>
      <c r="N73" s="1345"/>
      <c r="O73" s="1345"/>
      <c r="P73" s="1345">
        <v>569827.15</v>
      </c>
      <c r="Q73" s="1345">
        <v>120253.59</v>
      </c>
      <c r="R73" s="1345">
        <v>4272793.21</v>
      </c>
      <c r="S73" s="1345"/>
      <c r="T73" s="1345">
        <v>141766.10999999999</v>
      </c>
      <c r="U73" s="1345"/>
      <c r="V73" s="1344">
        <v>1422861.19</v>
      </c>
      <c r="W73" s="1346">
        <v>1618728.66</v>
      </c>
      <c r="X73" s="1345">
        <v>13914684.18</v>
      </c>
      <c r="Y73" s="1345">
        <v>177747.17</v>
      </c>
      <c r="Z73" s="1345">
        <v>446853.54</v>
      </c>
      <c r="AA73" s="1345">
        <v>149478.19</v>
      </c>
      <c r="AB73" s="1345">
        <v>50413.29</v>
      </c>
      <c r="AC73" s="1344">
        <v>3686281.26</v>
      </c>
      <c r="AD73" s="1346">
        <v>352616.84</v>
      </c>
      <c r="AE73" s="1345">
        <v>1908144.47</v>
      </c>
      <c r="AF73" s="1345">
        <v>197734.11</v>
      </c>
      <c r="AG73" s="1365">
        <v>7196981.6600000001</v>
      </c>
      <c r="AH73" s="1365">
        <v>7259996.7699999996</v>
      </c>
      <c r="AI73" s="1366">
        <v>7635795.3200000003</v>
      </c>
      <c r="AJ73" s="1367"/>
      <c r="AK73" s="1368"/>
      <c r="AL73" s="1369">
        <v>2273576.4900000002</v>
      </c>
      <c r="AM73" s="1370">
        <v>6310755.4199999999</v>
      </c>
      <c r="AN73" s="1370"/>
      <c r="AO73" s="1370">
        <v>1202165.58</v>
      </c>
      <c r="AP73" s="1368">
        <v>1786896.04</v>
      </c>
      <c r="AQ73" s="1371">
        <f t="shared" si="9"/>
        <v>89499013.669999987</v>
      </c>
      <c r="AR73" s="1354"/>
      <c r="AS73" s="1354"/>
      <c r="AT73" s="1354"/>
      <c r="AU73" s="1354"/>
      <c r="AV73" s="1354"/>
      <c r="AW73" s="1354"/>
      <c r="AX73" s="1354"/>
      <c r="AY73" s="1354"/>
      <c r="AZ73" s="1354"/>
      <c r="BA73" s="1354"/>
      <c r="BB73" s="1354"/>
      <c r="BC73" s="1354"/>
      <c r="BD73" s="1354"/>
      <c r="BE73" s="1354"/>
      <c r="BF73" s="1354"/>
      <c r="BG73" s="1354"/>
      <c r="BH73" s="1354"/>
      <c r="BI73" s="1354"/>
      <c r="BJ73" s="1354"/>
      <c r="BK73" s="1354"/>
      <c r="BL73" s="1354"/>
      <c r="BM73" s="1354"/>
      <c r="BN73" s="1354"/>
      <c r="BO73" s="1354"/>
      <c r="BP73" s="1354"/>
      <c r="BQ73" s="1354"/>
      <c r="BR73" s="1354"/>
      <c r="BS73" s="1354"/>
      <c r="BT73" s="1354"/>
      <c r="BU73" s="1354"/>
      <c r="BV73" s="1354"/>
      <c r="BW73" s="1354"/>
      <c r="BX73" s="1354"/>
      <c r="BY73" s="1354"/>
      <c r="BZ73" s="1354"/>
      <c r="CA73" s="1354"/>
      <c r="CB73" s="1354"/>
      <c r="CC73" s="1354"/>
      <c r="CD73" s="1354"/>
      <c r="CE73" s="1354"/>
      <c r="CF73" s="1354"/>
      <c r="CG73" s="1354"/>
      <c r="CH73" s="1354"/>
      <c r="CI73" s="1354"/>
      <c r="CJ73" s="1354"/>
      <c r="CK73" s="1354"/>
      <c r="CL73" s="1354"/>
      <c r="CM73" s="1354"/>
      <c r="CN73" s="1354"/>
      <c r="CO73" s="1354"/>
      <c r="CP73" s="1354"/>
      <c r="CQ73" s="1354"/>
      <c r="CR73" s="1354"/>
      <c r="CS73" s="1354"/>
      <c r="CT73" s="1354"/>
      <c r="CU73" s="1354"/>
      <c r="CV73" s="1354"/>
      <c r="CW73" s="1354"/>
      <c r="CX73" s="1354"/>
      <c r="CY73" s="1354"/>
      <c r="CZ73" s="1354"/>
      <c r="DA73" s="1354"/>
      <c r="DB73" s="1354"/>
      <c r="DC73" s="1354"/>
      <c r="DD73" s="1354"/>
      <c r="DE73" s="1354"/>
      <c r="DF73" s="1354"/>
      <c r="DG73" s="1354"/>
      <c r="DH73" s="1354"/>
      <c r="DI73" s="1354"/>
      <c r="DJ73" s="1354"/>
      <c r="DK73" s="1354"/>
      <c r="DL73" s="1354"/>
      <c r="DM73" s="1354"/>
      <c r="DN73" s="1354"/>
      <c r="DO73" s="1354"/>
      <c r="DP73" s="1354"/>
      <c r="DQ73" s="1354"/>
    </row>
    <row r="74" spans="1:121" x14ac:dyDescent="0.25">
      <c r="A74" s="1355"/>
      <c r="B74" s="1355" t="s">
        <v>484</v>
      </c>
      <c r="C74" s="1346">
        <v>758827.18</v>
      </c>
      <c r="D74" s="1345"/>
      <c r="E74" s="1345"/>
      <c r="F74" s="1344">
        <v>758827.18</v>
      </c>
      <c r="G74" s="1346">
        <v>697257.02</v>
      </c>
      <c r="H74" s="1345"/>
      <c r="I74" s="1345">
        <v>5304449.9000000004</v>
      </c>
      <c r="J74" s="1345"/>
      <c r="K74" s="1345">
        <v>2501878.7400000002</v>
      </c>
      <c r="L74" s="1344"/>
      <c r="M74" s="1346">
        <v>75162.28</v>
      </c>
      <c r="N74" s="1345"/>
      <c r="O74" s="1345">
        <v>229183.2</v>
      </c>
      <c r="P74" s="1345">
        <v>614929.32999999996</v>
      </c>
      <c r="Q74" s="1345">
        <v>304979.56</v>
      </c>
      <c r="R74" s="1345">
        <v>1786965.84</v>
      </c>
      <c r="S74" s="1345">
        <v>1903763.62</v>
      </c>
      <c r="T74" s="1345">
        <v>768560.67</v>
      </c>
      <c r="U74" s="1345">
        <v>3350589.36</v>
      </c>
      <c r="V74" s="1344"/>
      <c r="W74" s="1346">
        <v>895460.03</v>
      </c>
      <c r="X74" s="1345">
        <v>9885867.8399999999</v>
      </c>
      <c r="Y74" s="1345"/>
      <c r="Z74" s="1345"/>
      <c r="AA74" s="1345"/>
      <c r="AB74" s="1345"/>
      <c r="AC74" s="1344">
        <v>4354611.18</v>
      </c>
      <c r="AD74" s="1346"/>
      <c r="AE74" s="1345"/>
      <c r="AF74" s="1345"/>
      <c r="AG74" s="1365">
        <v>2121633.13</v>
      </c>
      <c r="AH74" s="1365">
        <v>704237.77</v>
      </c>
      <c r="AI74" s="1366">
        <v>1092794.76</v>
      </c>
      <c r="AJ74" s="1367"/>
      <c r="AK74" s="1368"/>
      <c r="AL74" s="1369">
        <v>5383938.2300000004</v>
      </c>
      <c r="AM74" s="1370">
        <v>5890503.3300000001</v>
      </c>
      <c r="AN74" s="1370">
        <v>1044650.58</v>
      </c>
      <c r="AO74" s="1370">
        <v>773531.31</v>
      </c>
      <c r="AP74" s="1368">
        <v>1572674.93</v>
      </c>
      <c r="AQ74" s="1371">
        <f t="shared" si="9"/>
        <v>52775276.970000006</v>
      </c>
      <c r="AR74" s="1354"/>
      <c r="AS74" s="1354"/>
      <c r="AT74" s="1354"/>
      <c r="AU74" s="1354"/>
      <c r="AV74" s="1354"/>
      <c r="AW74" s="1354"/>
      <c r="AX74" s="1354"/>
      <c r="AY74" s="1354"/>
      <c r="AZ74" s="1354"/>
      <c r="BA74" s="1354"/>
      <c r="BB74" s="1354"/>
      <c r="BC74" s="1354"/>
      <c r="BD74" s="1354"/>
      <c r="BE74" s="1354"/>
      <c r="BF74" s="1354"/>
      <c r="BG74" s="1354"/>
      <c r="BH74" s="1354"/>
      <c r="BI74" s="1354"/>
      <c r="BJ74" s="1354"/>
      <c r="BK74" s="1354"/>
      <c r="BL74" s="1354"/>
      <c r="BM74" s="1354"/>
      <c r="BN74" s="1354"/>
      <c r="BO74" s="1354"/>
      <c r="BP74" s="1354"/>
      <c r="BQ74" s="1354"/>
      <c r="BR74" s="1354"/>
      <c r="BS74" s="1354"/>
      <c r="BT74" s="1354"/>
      <c r="BU74" s="1354"/>
      <c r="BV74" s="1354"/>
      <c r="BW74" s="1354"/>
      <c r="BX74" s="1354"/>
      <c r="BY74" s="1354"/>
      <c r="BZ74" s="1354"/>
      <c r="CA74" s="1354"/>
      <c r="CB74" s="1354"/>
      <c r="CC74" s="1354"/>
      <c r="CD74" s="1354"/>
      <c r="CE74" s="1354"/>
      <c r="CF74" s="1354"/>
      <c r="CG74" s="1354"/>
      <c r="CH74" s="1354"/>
      <c r="CI74" s="1354"/>
      <c r="CJ74" s="1354"/>
      <c r="CK74" s="1354"/>
      <c r="CL74" s="1354"/>
      <c r="CM74" s="1354"/>
      <c r="CN74" s="1354"/>
      <c r="CO74" s="1354"/>
      <c r="CP74" s="1354"/>
      <c r="CQ74" s="1354"/>
      <c r="CR74" s="1354"/>
      <c r="CS74" s="1354"/>
      <c r="CT74" s="1354"/>
      <c r="CU74" s="1354"/>
      <c r="CV74" s="1354"/>
      <c r="CW74" s="1354"/>
      <c r="CX74" s="1354"/>
      <c r="CY74" s="1354"/>
      <c r="CZ74" s="1354"/>
      <c r="DA74" s="1354"/>
      <c r="DB74" s="1354"/>
      <c r="DC74" s="1354"/>
      <c r="DD74" s="1354"/>
      <c r="DE74" s="1354"/>
      <c r="DF74" s="1354"/>
      <c r="DG74" s="1354"/>
      <c r="DH74" s="1354"/>
      <c r="DI74" s="1354"/>
      <c r="DJ74" s="1354"/>
      <c r="DK74" s="1354"/>
      <c r="DL74" s="1354"/>
      <c r="DM74" s="1354"/>
      <c r="DN74" s="1354"/>
      <c r="DO74" s="1354"/>
      <c r="DP74" s="1354"/>
      <c r="DQ74" s="1354"/>
    </row>
    <row r="75" spans="1:121" x14ac:dyDescent="0.25">
      <c r="A75" s="1355"/>
      <c r="B75" s="1355" t="s">
        <v>57</v>
      </c>
      <c r="C75" s="1346">
        <v>590799.54</v>
      </c>
      <c r="D75" s="1345">
        <v>3456043.56</v>
      </c>
      <c r="E75" s="1345">
        <v>3034429.4399999999</v>
      </c>
      <c r="F75" s="1344">
        <v>886199.31</v>
      </c>
      <c r="G75" s="1346">
        <v>2919286.76</v>
      </c>
      <c r="H75" s="1345">
        <v>4554158.6500000004</v>
      </c>
      <c r="I75" s="1345">
        <v>2919286.76</v>
      </c>
      <c r="J75" s="1345">
        <v>7697575.7199999997</v>
      </c>
      <c r="K75" s="1345">
        <v>1459643.38</v>
      </c>
      <c r="L75" s="1344">
        <v>1450646.73</v>
      </c>
      <c r="M75" s="1346"/>
      <c r="N75" s="1345">
        <v>789141.87</v>
      </c>
      <c r="O75" s="1345"/>
      <c r="P75" s="1345">
        <v>150178.23999999999</v>
      </c>
      <c r="Q75" s="1345">
        <v>932095.01</v>
      </c>
      <c r="R75" s="1345">
        <v>2318515.67</v>
      </c>
      <c r="S75" s="1345">
        <v>5523993.0800000001</v>
      </c>
      <c r="T75" s="1345">
        <v>4098222.58</v>
      </c>
      <c r="U75" s="1345">
        <v>1029990.8</v>
      </c>
      <c r="V75" s="1344">
        <v>1735809.95</v>
      </c>
      <c r="W75" s="1346">
        <v>1004790.29</v>
      </c>
      <c r="X75" s="1345">
        <v>702510.38</v>
      </c>
      <c r="Y75" s="1345">
        <v>6276175.4500000002</v>
      </c>
      <c r="Z75" s="1345">
        <v>6305084.0499999998</v>
      </c>
      <c r="AA75" s="1345"/>
      <c r="AB75" s="1345">
        <v>9402379.0700000003</v>
      </c>
      <c r="AC75" s="1344">
        <v>148338.88</v>
      </c>
      <c r="AD75" s="1346"/>
      <c r="AE75" s="1345">
        <v>2712096.31</v>
      </c>
      <c r="AF75" s="1345">
        <v>388128</v>
      </c>
      <c r="AG75" s="1365"/>
      <c r="AH75" s="1365"/>
      <c r="AI75" s="1366">
        <v>18750055.98</v>
      </c>
      <c r="AJ75" s="1367"/>
      <c r="AK75" s="1368"/>
      <c r="AL75" s="1369">
        <v>2185203.7999999998</v>
      </c>
      <c r="AM75" s="1370">
        <v>2159085.9500000002</v>
      </c>
      <c r="AN75" s="1370">
        <v>1000834.02</v>
      </c>
      <c r="AO75" s="1370">
        <v>828800.33</v>
      </c>
      <c r="AP75" s="1368">
        <v>1152681.68</v>
      </c>
      <c r="AQ75" s="1371">
        <f t="shared" si="9"/>
        <v>98562181.239999995</v>
      </c>
      <c r="AR75" s="1354"/>
      <c r="AS75" s="1354"/>
      <c r="AT75" s="1354"/>
      <c r="AU75" s="1354"/>
      <c r="AV75" s="1354"/>
      <c r="AW75" s="1354"/>
      <c r="AX75" s="1354"/>
      <c r="AY75" s="1354"/>
      <c r="AZ75" s="1354"/>
      <c r="BA75" s="1354"/>
      <c r="BB75" s="1354"/>
      <c r="BC75" s="1354"/>
      <c r="BD75" s="1354"/>
      <c r="BE75" s="1354"/>
      <c r="BF75" s="1354"/>
      <c r="BG75" s="1354"/>
      <c r="BH75" s="1354"/>
      <c r="BI75" s="1354"/>
      <c r="BJ75" s="1354"/>
      <c r="BK75" s="1354"/>
      <c r="BL75" s="1354"/>
      <c r="BM75" s="1354"/>
      <c r="BN75" s="1354"/>
      <c r="BO75" s="1354"/>
      <c r="BP75" s="1354"/>
      <c r="BQ75" s="1354"/>
      <c r="BR75" s="1354"/>
      <c r="BS75" s="1354"/>
      <c r="BT75" s="1354"/>
      <c r="BU75" s="1354"/>
      <c r="BV75" s="1354"/>
      <c r="BW75" s="1354"/>
      <c r="BX75" s="1354"/>
      <c r="BY75" s="1354"/>
      <c r="BZ75" s="1354"/>
      <c r="CA75" s="1354"/>
      <c r="CB75" s="1354"/>
      <c r="CC75" s="1354"/>
      <c r="CD75" s="1354"/>
      <c r="CE75" s="1354"/>
      <c r="CF75" s="1354"/>
      <c r="CG75" s="1354"/>
      <c r="CH75" s="1354"/>
      <c r="CI75" s="1354"/>
      <c r="CJ75" s="1354"/>
      <c r="CK75" s="1354"/>
      <c r="CL75" s="1354"/>
      <c r="CM75" s="1354"/>
      <c r="CN75" s="1354"/>
      <c r="CO75" s="1354"/>
      <c r="CP75" s="1354"/>
      <c r="CQ75" s="1354"/>
      <c r="CR75" s="1354"/>
      <c r="CS75" s="1354"/>
      <c r="CT75" s="1354"/>
      <c r="CU75" s="1354"/>
      <c r="CV75" s="1354"/>
      <c r="CW75" s="1354"/>
      <c r="CX75" s="1354"/>
      <c r="CY75" s="1354"/>
      <c r="CZ75" s="1354"/>
      <c r="DA75" s="1354"/>
      <c r="DB75" s="1354"/>
      <c r="DC75" s="1354"/>
      <c r="DD75" s="1354"/>
      <c r="DE75" s="1354"/>
      <c r="DF75" s="1354"/>
      <c r="DG75" s="1354"/>
      <c r="DH75" s="1354"/>
      <c r="DI75" s="1354"/>
      <c r="DJ75" s="1354"/>
      <c r="DK75" s="1354"/>
      <c r="DL75" s="1354"/>
      <c r="DM75" s="1354"/>
      <c r="DN75" s="1354"/>
      <c r="DO75" s="1354"/>
      <c r="DP75" s="1354"/>
      <c r="DQ75" s="1354"/>
    </row>
    <row r="76" spans="1:121" x14ac:dyDescent="0.25">
      <c r="A76" s="1355"/>
      <c r="B76" s="1355" t="s">
        <v>36</v>
      </c>
      <c r="C76" s="1346"/>
      <c r="D76" s="1345"/>
      <c r="E76" s="1345"/>
      <c r="F76" s="1344"/>
      <c r="G76" s="1346"/>
      <c r="H76" s="1345"/>
      <c r="I76" s="1345"/>
      <c r="J76" s="1345"/>
      <c r="K76" s="1345"/>
      <c r="L76" s="1344"/>
      <c r="M76" s="1346"/>
      <c r="N76" s="1345"/>
      <c r="O76" s="1345"/>
      <c r="P76" s="1345"/>
      <c r="Q76" s="1345"/>
      <c r="R76" s="1345"/>
      <c r="S76" s="1345"/>
      <c r="T76" s="1345"/>
      <c r="U76" s="1345"/>
      <c r="V76" s="1344"/>
      <c r="W76" s="1346"/>
      <c r="X76" s="1345"/>
      <c r="Y76" s="1345"/>
      <c r="Z76" s="1345"/>
      <c r="AA76" s="1345"/>
      <c r="AB76" s="1345"/>
      <c r="AC76" s="1344"/>
      <c r="AD76" s="1346"/>
      <c r="AE76" s="1345"/>
      <c r="AF76" s="1345"/>
      <c r="AG76" s="1365"/>
      <c r="AH76" s="1365"/>
      <c r="AI76" s="1366"/>
      <c r="AJ76" s="1367"/>
      <c r="AK76" s="1368"/>
      <c r="AL76" s="1369"/>
      <c r="AM76" s="1370"/>
      <c r="AN76" s="1370">
        <v>729220.53</v>
      </c>
      <c r="AO76" s="1370">
        <v>205111.58</v>
      </c>
      <c r="AP76" s="1368"/>
      <c r="AQ76" s="1371">
        <f t="shared" si="9"/>
        <v>934332.11</v>
      </c>
      <c r="AR76" s="1354"/>
      <c r="AS76" s="1354"/>
      <c r="AT76" s="1354"/>
      <c r="AU76" s="1354"/>
      <c r="AV76" s="1354"/>
      <c r="AW76" s="1354"/>
      <c r="AX76" s="1354"/>
      <c r="AY76" s="1354"/>
      <c r="AZ76" s="1354"/>
      <c r="BA76" s="1354"/>
      <c r="BB76" s="1354"/>
      <c r="BC76" s="1354"/>
      <c r="BD76" s="1354"/>
      <c r="BE76" s="1354"/>
      <c r="BF76" s="1354"/>
      <c r="BG76" s="1354"/>
      <c r="BH76" s="1354"/>
      <c r="BI76" s="1354"/>
      <c r="BJ76" s="1354"/>
      <c r="BK76" s="1354"/>
      <c r="BL76" s="1354"/>
      <c r="BM76" s="1354"/>
      <c r="BN76" s="1354"/>
      <c r="BO76" s="1354"/>
      <c r="BP76" s="1354"/>
      <c r="BQ76" s="1354"/>
      <c r="BR76" s="1354"/>
      <c r="BS76" s="1354"/>
      <c r="BT76" s="1354"/>
      <c r="BU76" s="1354"/>
      <c r="BV76" s="1354"/>
      <c r="BW76" s="1354"/>
      <c r="BX76" s="1354"/>
      <c r="BY76" s="1354"/>
      <c r="BZ76" s="1354"/>
      <c r="CA76" s="1354"/>
      <c r="CB76" s="1354"/>
      <c r="CC76" s="1354"/>
      <c r="CD76" s="1354"/>
      <c r="CE76" s="1354"/>
      <c r="CF76" s="1354"/>
      <c r="CG76" s="1354"/>
      <c r="CH76" s="1354"/>
      <c r="CI76" s="1354"/>
      <c r="CJ76" s="1354"/>
      <c r="CK76" s="1354"/>
      <c r="CL76" s="1354"/>
      <c r="CM76" s="1354"/>
      <c r="CN76" s="1354"/>
      <c r="CO76" s="1354"/>
      <c r="CP76" s="1354"/>
      <c r="CQ76" s="1354"/>
      <c r="CR76" s="1354"/>
      <c r="CS76" s="1354"/>
      <c r="CT76" s="1354"/>
      <c r="CU76" s="1354"/>
      <c r="CV76" s="1354"/>
      <c r="CW76" s="1354"/>
      <c r="CX76" s="1354"/>
      <c r="CY76" s="1354"/>
      <c r="CZ76" s="1354"/>
      <c r="DA76" s="1354"/>
      <c r="DB76" s="1354"/>
      <c r="DC76" s="1354"/>
      <c r="DD76" s="1354"/>
      <c r="DE76" s="1354"/>
      <c r="DF76" s="1354"/>
      <c r="DG76" s="1354"/>
      <c r="DH76" s="1354"/>
      <c r="DI76" s="1354"/>
      <c r="DJ76" s="1354"/>
      <c r="DK76" s="1354"/>
      <c r="DL76" s="1354"/>
      <c r="DM76" s="1354"/>
      <c r="DN76" s="1354"/>
      <c r="DO76" s="1354"/>
      <c r="DP76" s="1354"/>
      <c r="DQ76" s="1354"/>
    </row>
    <row r="77" spans="1:121" x14ac:dyDescent="0.25">
      <c r="A77" s="1355"/>
      <c r="B77" s="1355" t="s">
        <v>58</v>
      </c>
      <c r="C77" s="1346">
        <v>1868506.09</v>
      </c>
      <c r="D77" s="1345">
        <v>125847.01</v>
      </c>
      <c r="E77" s="1345">
        <v>415549.24</v>
      </c>
      <c r="F77" s="1344">
        <v>2870477.05</v>
      </c>
      <c r="G77" s="1346"/>
      <c r="H77" s="1345"/>
      <c r="I77" s="1345"/>
      <c r="J77" s="1345">
        <v>831098.48</v>
      </c>
      <c r="K77" s="1345">
        <v>803447.71</v>
      </c>
      <c r="L77" s="1344"/>
      <c r="M77" s="1346"/>
      <c r="N77" s="1345"/>
      <c r="O77" s="1345"/>
      <c r="P77" s="1345">
        <v>2390057.61</v>
      </c>
      <c r="Q77" s="1345"/>
      <c r="R77" s="1345">
        <v>6846711.7699999996</v>
      </c>
      <c r="S77" s="1345"/>
      <c r="T77" s="1345">
        <v>2458763.2999999998</v>
      </c>
      <c r="U77" s="1345">
        <v>1285385.93</v>
      </c>
      <c r="V77" s="1344"/>
      <c r="W77" s="1346"/>
      <c r="X77" s="1345">
        <v>148868.31</v>
      </c>
      <c r="Y77" s="1345"/>
      <c r="Z77" s="1345">
        <v>313452.2</v>
      </c>
      <c r="AA77" s="1345"/>
      <c r="AB77" s="1345">
        <v>1632170.67</v>
      </c>
      <c r="AC77" s="1344">
        <v>596591.57999999996</v>
      </c>
      <c r="AD77" s="1346"/>
      <c r="AE77" s="1345">
        <v>1164947.3700000001</v>
      </c>
      <c r="AF77" s="1345"/>
      <c r="AG77" s="1365">
        <v>2147768.7999999998</v>
      </c>
      <c r="AH77" s="1365">
        <v>1699879.47</v>
      </c>
      <c r="AI77" s="1366">
        <v>306056.59999999998</v>
      </c>
      <c r="AJ77" s="1367"/>
      <c r="AK77" s="1368"/>
      <c r="AL77" s="1369"/>
      <c r="AM77" s="1370">
        <v>852088.05</v>
      </c>
      <c r="AN77" s="1370"/>
      <c r="AO77" s="1370"/>
      <c r="AP77" s="1368">
        <v>151247.32</v>
      </c>
      <c r="AQ77" s="1371">
        <f t="shared" si="9"/>
        <v>28908914.559999999</v>
      </c>
      <c r="AR77" s="1354"/>
      <c r="AS77" s="1354"/>
      <c r="AT77" s="1354"/>
      <c r="AU77" s="1354"/>
      <c r="AV77" s="1354"/>
      <c r="AW77" s="1354"/>
      <c r="AX77" s="1354"/>
      <c r="AY77" s="1354"/>
      <c r="AZ77" s="1354"/>
      <c r="BA77" s="1354"/>
      <c r="BB77" s="1354"/>
      <c r="BC77" s="1354"/>
      <c r="BD77" s="1354"/>
      <c r="BE77" s="1354"/>
      <c r="BF77" s="1354"/>
      <c r="BG77" s="1354"/>
      <c r="BH77" s="1354"/>
      <c r="BI77" s="1354"/>
      <c r="BJ77" s="1354"/>
      <c r="BK77" s="1354"/>
      <c r="BL77" s="1354"/>
      <c r="BM77" s="1354"/>
      <c r="BN77" s="1354"/>
      <c r="BO77" s="1354"/>
      <c r="BP77" s="1354"/>
      <c r="BQ77" s="1354"/>
      <c r="BR77" s="1354"/>
      <c r="BS77" s="1354"/>
      <c r="BT77" s="1354"/>
      <c r="BU77" s="1354"/>
      <c r="BV77" s="1354"/>
      <c r="BW77" s="1354"/>
      <c r="BX77" s="1354"/>
      <c r="BY77" s="1354"/>
      <c r="BZ77" s="1354"/>
      <c r="CA77" s="1354"/>
      <c r="CB77" s="1354"/>
      <c r="CC77" s="1354"/>
      <c r="CD77" s="1354"/>
      <c r="CE77" s="1354"/>
      <c r="CF77" s="1354"/>
      <c r="CG77" s="1354"/>
      <c r="CH77" s="1354"/>
      <c r="CI77" s="1354"/>
      <c r="CJ77" s="1354"/>
      <c r="CK77" s="1354"/>
      <c r="CL77" s="1354"/>
      <c r="CM77" s="1354"/>
      <c r="CN77" s="1354"/>
      <c r="CO77" s="1354"/>
      <c r="CP77" s="1354"/>
      <c r="CQ77" s="1354"/>
      <c r="CR77" s="1354"/>
      <c r="CS77" s="1354"/>
      <c r="CT77" s="1354"/>
      <c r="CU77" s="1354"/>
      <c r="CV77" s="1354"/>
      <c r="CW77" s="1354"/>
      <c r="CX77" s="1354"/>
      <c r="CY77" s="1354"/>
      <c r="CZ77" s="1354"/>
      <c r="DA77" s="1354"/>
      <c r="DB77" s="1354"/>
      <c r="DC77" s="1354"/>
      <c r="DD77" s="1354"/>
      <c r="DE77" s="1354"/>
      <c r="DF77" s="1354"/>
      <c r="DG77" s="1354"/>
      <c r="DH77" s="1354"/>
      <c r="DI77" s="1354"/>
      <c r="DJ77" s="1354"/>
      <c r="DK77" s="1354"/>
      <c r="DL77" s="1354"/>
      <c r="DM77" s="1354"/>
      <c r="DN77" s="1354"/>
      <c r="DO77" s="1354"/>
      <c r="DP77" s="1354"/>
      <c r="DQ77" s="1354"/>
    </row>
    <row r="78" spans="1:121" x14ac:dyDescent="0.25">
      <c r="A78" s="1355"/>
      <c r="B78" s="1355" t="s">
        <v>141</v>
      </c>
      <c r="C78" s="1346"/>
      <c r="D78" s="1345"/>
      <c r="E78" s="1345"/>
      <c r="F78" s="1344"/>
      <c r="G78" s="1346"/>
      <c r="H78" s="1345"/>
      <c r="I78" s="1345"/>
      <c r="J78" s="1345"/>
      <c r="K78" s="1345"/>
      <c r="L78" s="1344"/>
      <c r="M78" s="1346"/>
      <c r="N78" s="1345"/>
      <c r="O78" s="1345"/>
      <c r="P78" s="1345"/>
      <c r="Q78" s="1345"/>
      <c r="R78" s="1345"/>
      <c r="S78" s="1345"/>
      <c r="T78" s="1345"/>
      <c r="U78" s="1345"/>
      <c r="V78" s="1344"/>
      <c r="W78" s="1346"/>
      <c r="X78" s="1345">
        <v>151108.92000000001</v>
      </c>
      <c r="Y78" s="1345">
        <v>394240.29</v>
      </c>
      <c r="Z78" s="1345">
        <v>233247.11</v>
      </c>
      <c r="AA78" s="1345"/>
      <c r="AB78" s="1345"/>
      <c r="AC78" s="1344">
        <v>311164.92</v>
      </c>
      <c r="AD78" s="1346"/>
      <c r="AE78" s="1345"/>
      <c r="AF78" s="1345"/>
      <c r="AG78" s="1365"/>
      <c r="AH78" s="1365"/>
      <c r="AI78" s="1366"/>
      <c r="AJ78" s="1367"/>
      <c r="AK78" s="1368"/>
      <c r="AL78" s="1369"/>
      <c r="AM78" s="1370">
        <v>2991394.26</v>
      </c>
      <c r="AN78" s="1370"/>
      <c r="AO78" s="1370"/>
      <c r="AP78" s="1368"/>
      <c r="AQ78" s="1371">
        <f t="shared" si="9"/>
        <v>4081155.5</v>
      </c>
      <c r="AR78" s="1354"/>
      <c r="AS78" s="1354"/>
      <c r="AT78" s="1354"/>
      <c r="AU78" s="1354"/>
      <c r="AV78" s="1354"/>
      <c r="AW78" s="1354"/>
      <c r="AX78" s="1354"/>
      <c r="AY78" s="1354"/>
      <c r="AZ78" s="1354"/>
      <c r="BA78" s="1354"/>
      <c r="BB78" s="1354"/>
      <c r="BC78" s="1354"/>
      <c r="BD78" s="1354"/>
      <c r="BE78" s="1354"/>
      <c r="BF78" s="1354"/>
      <c r="BG78" s="1354"/>
      <c r="BH78" s="1354"/>
      <c r="BI78" s="1354"/>
      <c r="BJ78" s="1354"/>
      <c r="BK78" s="1354"/>
      <c r="BL78" s="1354"/>
      <c r="BM78" s="1354"/>
      <c r="BN78" s="1354"/>
      <c r="BO78" s="1354"/>
      <c r="BP78" s="1354"/>
      <c r="BQ78" s="1354"/>
      <c r="BR78" s="1354"/>
      <c r="BS78" s="1354"/>
      <c r="BT78" s="1354"/>
      <c r="BU78" s="1354"/>
      <c r="BV78" s="1354"/>
      <c r="BW78" s="1354"/>
      <c r="BX78" s="1354"/>
      <c r="BY78" s="1354"/>
      <c r="BZ78" s="1354"/>
      <c r="CA78" s="1354"/>
      <c r="CB78" s="1354"/>
      <c r="CC78" s="1354"/>
      <c r="CD78" s="1354"/>
      <c r="CE78" s="1354"/>
      <c r="CF78" s="1354"/>
      <c r="CG78" s="1354"/>
      <c r="CH78" s="1354"/>
      <c r="CI78" s="1354"/>
      <c r="CJ78" s="1354"/>
      <c r="CK78" s="1354"/>
      <c r="CL78" s="1354"/>
      <c r="CM78" s="1354"/>
      <c r="CN78" s="1354"/>
      <c r="CO78" s="1354"/>
      <c r="CP78" s="1354"/>
      <c r="CQ78" s="1354"/>
      <c r="CR78" s="1354"/>
      <c r="CS78" s="1354"/>
      <c r="CT78" s="1354"/>
      <c r="CU78" s="1354"/>
      <c r="CV78" s="1354"/>
      <c r="CW78" s="1354"/>
      <c r="CX78" s="1354"/>
      <c r="CY78" s="1354"/>
      <c r="CZ78" s="1354"/>
      <c r="DA78" s="1354"/>
      <c r="DB78" s="1354"/>
      <c r="DC78" s="1354"/>
      <c r="DD78" s="1354"/>
      <c r="DE78" s="1354"/>
      <c r="DF78" s="1354"/>
      <c r="DG78" s="1354"/>
      <c r="DH78" s="1354"/>
      <c r="DI78" s="1354"/>
      <c r="DJ78" s="1354"/>
      <c r="DK78" s="1354"/>
      <c r="DL78" s="1354"/>
      <c r="DM78" s="1354"/>
      <c r="DN78" s="1354"/>
      <c r="DO78" s="1354"/>
      <c r="DP78" s="1354"/>
      <c r="DQ78" s="1354"/>
    </row>
    <row r="79" spans="1:121" x14ac:dyDescent="0.25">
      <c r="A79" s="1355"/>
      <c r="B79" s="1355" t="s">
        <v>64</v>
      </c>
      <c r="C79" s="1346">
        <v>444020.54</v>
      </c>
      <c r="D79" s="1345">
        <v>355191.21</v>
      </c>
      <c r="E79" s="1345">
        <v>781233.6</v>
      </c>
      <c r="F79" s="1344">
        <v>497120.4</v>
      </c>
      <c r="G79" s="1346">
        <v>1802640.85</v>
      </c>
      <c r="H79" s="1345">
        <v>103089.55</v>
      </c>
      <c r="I79" s="1345">
        <v>3490811.63</v>
      </c>
      <c r="J79" s="1345">
        <v>523565.71</v>
      </c>
      <c r="K79" s="1345">
        <v>3554094.61</v>
      </c>
      <c r="L79" s="1344"/>
      <c r="M79" s="1346"/>
      <c r="N79" s="1345"/>
      <c r="O79" s="1345"/>
      <c r="P79" s="1345">
        <v>1346923.61</v>
      </c>
      <c r="Q79" s="1345">
        <v>451169.04</v>
      </c>
      <c r="R79" s="1345">
        <v>516187.28</v>
      </c>
      <c r="S79" s="1345"/>
      <c r="T79" s="1345"/>
      <c r="U79" s="1345"/>
      <c r="V79" s="1344">
        <v>278971.61</v>
      </c>
      <c r="W79" s="1346">
        <v>1263065.8799999999</v>
      </c>
      <c r="X79" s="1345">
        <v>2968454.41</v>
      </c>
      <c r="Y79" s="1345">
        <v>1515707.83</v>
      </c>
      <c r="Z79" s="1345">
        <v>910544.15</v>
      </c>
      <c r="AA79" s="1345">
        <v>158480.60999999999</v>
      </c>
      <c r="AB79" s="1345">
        <v>1660721.3</v>
      </c>
      <c r="AC79" s="1344">
        <v>1261162.1100000001</v>
      </c>
      <c r="AD79" s="1346"/>
      <c r="AE79" s="1345">
        <v>388692.04</v>
      </c>
      <c r="AF79" s="1345"/>
      <c r="AG79" s="1365">
        <v>1342890.99</v>
      </c>
      <c r="AH79" s="1365">
        <v>1576456.72</v>
      </c>
      <c r="AI79" s="1366">
        <v>388486.29</v>
      </c>
      <c r="AJ79" s="1367"/>
      <c r="AK79" s="1368"/>
      <c r="AL79" s="1369">
        <v>1279415.08</v>
      </c>
      <c r="AM79" s="1370">
        <v>3986744.68</v>
      </c>
      <c r="AN79" s="1370">
        <v>155796.76</v>
      </c>
      <c r="AO79" s="1370">
        <v>696287.38</v>
      </c>
      <c r="AP79" s="1368">
        <v>2867347.49</v>
      </c>
      <c r="AQ79" s="1371">
        <f t="shared" si="9"/>
        <v>36565273.359999992</v>
      </c>
      <c r="AR79" s="1354"/>
      <c r="AS79" s="1354"/>
      <c r="AT79" s="1354"/>
      <c r="AU79" s="1354"/>
      <c r="AV79" s="1354"/>
      <c r="AW79" s="1354"/>
      <c r="AX79" s="1354"/>
      <c r="AY79" s="1354"/>
      <c r="AZ79" s="1354"/>
      <c r="BA79" s="1354"/>
      <c r="BB79" s="1354"/>
      <c r="BC79" s="1354"/>
      <c r="BD79" s="1354"/>
      <c r="BE79" s="1354"/>
      <c r="BF79" s="1354"/>
      <c r="BG79" s="1354"/>
      <c r="BH79" s="1354"/>
      <c r="BI79" s="1354"/>
      <c r="BJ79" s="1354"/>
      <c r="BK79" s="1354"/>
      <c r="BL79" s="1354"/>
      <c r="BM79" s="1354"/>
      <c r="BN79" s="1354"/>
      <c r="BO79" s="1354"/>
      <c r="BP79" s="1354"/>
      <c r="BQ79" s="1354"/>
      <c r="BR79" s="1354"/>
      <c r="BS79" s="1354"/>
      <c r="BT79" s="1354"/>
      <c r="BU79" s="1354"/>
      <c r="BV79" s="1354"/>
      <c r="BW79" s="1354"/>
      <c r="BX79" s="1354"/>
      <c r="BY79" s="1354"/>
      <c r="BZ79" s="1354"/>
      <c r="CA79" s="1354"/>
      <c r="CB79" s="1354"/>
      <c r="CC79" s="1354"/>
      <c r="CD79" s="1354"/>
      <c r="CE79" s="1354"/>
      <c r="CF79" s="1354"/>
      <c r="CG79" s="1354"/>
      <c r="CH79" s="1354"/>
      <c r="CI79" s="1354"/>
      <c r="CJ79" s="1354"/>
      <c r="CK79" s="1354"/>
      <c r="CL79" s="1354"/>
      <c r="CM79" s="1354"/>
      <c r="CN79" s="1354"/>
      <c r="CO79" s="1354"/>
      <c r="CP79" s="1354"/>
      <c r="CQ79" s="1354"/>
      <c r="CR79" s="1354"/>
      <c r="CS79" s="1354"/>
      <c r="CT79" s="1354"/>
      <c r="CU79" s="1354"/>
      <c r="CV79" s="1354"/>
      <c r="CW79" s="1354"/>
      <c r="CX79" s="1354"/>
      <c r="CY79" s="1354"/>
      <c r="CZ79" s="1354"/>
      <c r="DA79" s="1354"/>
      <c r="DB79" s="1354"/>
      <c r="DC79" s="1354"/>
      <c r="DD79" s="1354"/>
      <c r="DE79" s="1354"/>
      <c r="DF79" s="1354"/>
      <c r="DG79" s="1354"/>
      <c r="DH79" s="1354"/>
      <c r="DI79" s="1354"/>
      <c r="DJ79" s="1354"/>
      <c r="DK79" s="1354"/>
      <c r="DL79" s="1354"/>
      <c r="DM79" s="1354"/>
      <c r="DN79" s="1354"/>
      <c r="DO79" s="1354"/>
      <c r="DP79" s="1354"/>
      <c r="DQ79" s="1354"/>
    </row>
    <row r="80" spans="1:121" x14ac:dyDescent="0.25">
      <c r="A80" s="1355"/>
      <c r="B80" s="1355" t="s">
        <v>65</v>
      </c>
      <c r="C80" s="1346">
        <v>149668.72</v>
      </c>
      <c r="D80" s="1345">
        <v>362842.24</v>
      </c>
      <c r="E80" s="1345">
        <v>156878.51999999999</v>
      </c>
      <c r="F80" s="1344">
        <v>2409540.19</v>
      </c>
      <c r="G80" s="1346"/>
      <c r="H80" s="1345">
        <v>1003870.04</v>
      </c>
      <c r="I80" s="1345">
        <v>2998082.36</v>
      </c>
      <c r="J80" s="1345">
        <v>1056874.1399999999</v>
      </c>
      <c r="K80" s="1345">
        <v>110845.47</v>
      </c>
      <c r="L80" s="1344"/>
      <c r="M80" s="1346"/>
      <c r="N80" s="1345"/>
      <c r="O80" s="1345"/>
      <c r="P80" s="1345">
        <v>920338.85</v>
      </c>
      <c r="Q80" s="1345"/>
      <c r="R80" s="1345">
        <v>1234880.45</v>
      </c>
      <c r="S80" s="1345"/>
      <c r="T80" s="1345"/>
      <c r="U80" s="1345">
        <v>4266262.51</v>
      </c>
      <c r="V80" s="1344"/>
      <c r="W80" s="1346">
        <v>383242.27</v>
      </c>
      <c r="X80" s="1345">
        <v>531607.78</v>
      </c>
      <c r="Y80" s="1345">
        <v>459265.56</v>
      </c>
      <c r="Z80" s="1345">
        <v>844011.26</v>
      </c>
      <c r="AA80" s="1345"/>
      <c r="AB80" s="1345">
        <v>863496.16</v>
      </c>
      <c r="AC80" s="1344">
        <v>206810.82</v>
      </c>
      <c r="AD80" s="1346"/>
      <c r="AE80" s="1345">
        <v>653701.36</v>
      </c>
      <c r="AF80" s="1345"/>
      <c r="AG80" s="1365">
        <v>6021348.2300000004</v>
      </c>
      <c r="AH80" s="1365">
        <v>2237712.2000000002</v>
      </c>
      <c r="AI80" s="1366">
        <v>150149.59</v>
      </c>
      <c r="AJ80" s="1367"/>
      <c r="AK80" s="1368"/>
      <c r="AL80" s="1369">
        <v>178807.12</v>
      </c>
      <c r="AM80" s="1370">
        <v>2916472.3</v>
      </c>
      <c r="AN80" s="1370">
        <v>602765.22</v>
      </c>
      <c r="AO80" s="1370">
        <v>781572.34</v>
      </c>
      <c r="AP80" s="1368">
        <v>1186692.05</v>
      </c>
      <c r="AQ80" s="1371">
        <f t="shared" si="9"/>
        <v>32687737.75</v>
      </c>
      <c r="AR80" s="1354"/>
      <c r="AS80" s="1354"/>
      <c r="AT80" s="1354"/>
      <c r="AU80" s="1354"/>
      <c r="AV80" s="1354"/>
      <c r="AW80" s="1354"/>
      <c r="AX80" s="1354"/>
      <c r="AY80" s="1354"/>
      <c r="AZ80" s="1354"/>
      <c r="BA80" s="1354"/>
      <c r="BB80" s="1354"/>
      <c r="BC80" s="1354"/>
      <c r="BD80" s="1354"/>
      <c r="BE80" s="1354"/>
      <c r="BF80" s="1354"/>
      <c r="BG80" s="1354"/>
      <c r="BH80" s="1354"/>
      <c r="BI80" s="1354"/>
      <c r="BJ80" s="1354"/>
      <c r="BK80" s="1354"/>
      <c r="BL80" s="1354"/>
      <c r="BM80" s="1354"/>
      <c r="BN80" s="1354"/>
      <c r="BO80" s="1354"/>
      <c r="BP80" s="1354"/>
      <c r="BQ80" s="1354"/>
      <c r="BR80" s="1354"/>
      <c r="BS80" s="1354"/>
      <c r="BT80" s="1354"/>
      <c r="BU80" s="1354"/>
      <c r="BV80" s="1354"/>
      <c r="BW80" s="1354"/>
      <c r="BX80" s="1354"/>
      <c r="BY80" s="1354"/>
      <c r="BZ80" s="1354"/>
      <c r="CA80" s="1354"/>
      <c r="CB80" s="1354"/>
      <c r="CC80" s="1354"/>
      <c r="CD80" s="1354"/>
      <c r="CE80" s="1354"/>
      <c r="CF80" s="1354"/>
      <c r="CG80" s="1354"/>
      <c r="CH80" s="1354"/>
      <c r="CI80" s="1354"/>
      <c r="CJ80" s="1354"/>
      <c r="CK80" s="1354"/>
      <c r="CL80" s="1354"/>
      <c r="CM80" s="1354"/>
      <c r="CN80" s="1354"/>
      <c r="CO80" s="1354"/>
      <c r="CP80" s="1354"/>
      <c r="CQ80" s="1354"/>
      <c r="CR80" s="1354"/>
      <c r="CS80" s="1354"/>
      <c r="CT80" s="1354"/>
      <c r="CU80" s="1354"/>
      <c r="CV80" s="1354"/>
      <c r="CW80" s="1354"/>
      <c r="CX80" s="1354"/>
      <c r="CY80" s="1354"/>
      <c r="CZ80" s="1354"/>
      <c r="DA80" s="1354"/>
      <c r="DB80" s="1354"/>
      <c r="DC80" s="1354"/>
      <c r="DD80" s="1354"/>
      <c r="DE80" s="1354"/>
      <c r="DF80" s="1354"/>
      <c r="DG80" s="1354"/>
      <c r="DH80" s="1354"/>
      <c r="DI80" s="1354"/>
      <c r="DJ80" s="1354"/>
      <c r="DK80" s="1354"/>
      <c r="DL80" s="1354"/>
      <c r="DM80" s="1354"/>
      <c r="DN80" s="1354"/>
      <c r="DO80" s="1354"/>
      <c r="DP80" s="1354"/>
      <c r="DQ80" s="1354"/>
    </row>
    <row r="81" spans="1:121" x14ac:dyDescent="0.25">
      <c r="A81" s="1355"/>
      <c r="B81" s="1355" t="s">
        <v>59</v>
      </c>
      <c r="C81" s="1346">
        <v>1796236.49</v>
      </c>
      <c r="D81" s="1345">
        <v>3016748.53</v>
      </c>
      <c r="E81" s="1345">
        <v>3494849.57</v>
      </c>
      <c r="F81" s="1344">
        <v>4773213.26</v>
      </c>
      <c r="G81" s="1346">
        <v>4134206.28</v>
      </c>
      <c r="H81" s="1345">
        <v>29915.200000000001</v>
      </c>
      <c r="I81" s="1345">
        <v>2034107.51</v>
      </c>
      <c r="J81" s="1345">
        <v>92702.11</v>
      </c>
      <c r="K81" s="1345">
        <v>5701858.2000000002</v>
      </c>
      <c r="L81" s="1344"/>
      <c r="M81" s="1346">
        <v>301985.03000000003</v>
      </c>
      <c r="N81" s="1345">
        <v>3609112.14</v>
      </c>
      <c r="O81" s="1345"/>
      <c r="P81" s="1345">
        <v>2689592.95</v>
      </c>
      <c r="Q81" s="1345">
        <v>588723.68999999994</v>
      </c>
      <c r="R81" s="1345">
        <v>149376.92000000001</v>
      </c>
      <c r="S81" s="1345">
        <v>231321.14</v>
      </c>
      <c r="T81" s="1345">
        <v>236449</v>
      </c>
      <c r="U81" s="1345">
        <v>2930990.99</v>
      </c>
      <c r="V81" s="1344">
        <v>157437.97</v>
      </c>
      <c r="W81" s="1346"/>
      <c r="X81" s="1345">
        <v>2091062.95</v>
      </c>
      <c r="Y81" s="1345">
        <v>77854.11</v>
      </c>
      <c r="Z81" s="1345">
        <v>399997.8</v>
      </c>
      <c r="AA81" s="1345"/>
      <c r="AB81" s="1345"/>
      <c r="AC81" s="1344">
        <v>571176.77</v>
      </c>
      <c r="AD81" s="1346"/>
      <c r="AE81" s="1345">
        <v>771572.07</v>
      </c>
      <c r="AF81" s="1345">
        <v>168136.12</v>
      </c>
      <c r="AG81" s="1365">
        <v>5172872.54</v>
      </c>
      <c r="AH81" s="1365">
        <v>4213628.24</v>
      </c>
      <c r="AI81" s="1366">
        <v>6056199.79</v>
      </c>
      <c r="AJ81" s="1367"/>
      <c r="AK81" s="1368"/>
      <c r="AL81" s="1369">
        <v>2803390.17</v>
      </c>
      <c r="AM81" s="1370">
        <v>798738.51</v>
      </c>
      <c r="AN81" s="1370"/>
      <c r="AO81" s="1370"/>
      <c r="AP81" s="1368">
        <v>1314041.45</v>
      </c>
      <c r="AQ81" s="1371">
        <f t="shared" si="9"/>
        <v>60407497.500000007</v>
      </c>
      <c r="AR81" s="1354"/>
      <c r="AS81" s="1354"/>
      <c r="AT81" s="1354"/>
      <c r="AU81" s="1354"/>
      <c r="AV81" s="1354"/>
      <c r="AW81" s="1354"/>
      <c r="AX81" s="1354"/>
      <c r="AY81" s="1354"/>
      <c r="AZ81" s="1354"/>
      <c r="BA81" s="1354"/>
      <c r="BB81" s="1354"/>
      <c r="BC81" s="1354"/>
      <c r="BD81" s="1354"/>
      <c r="BE81" s="1354"/>
      <c r="BF81" s="1354"/>
      <c r="BG81" s="1354"/>
      <c r="BH81" s="1354"/>
      <c r="BI81" s="1354"/>
      <c r="BJ81" s="1354"/>
      <c r="BK81" s="1354"/>
      <c r="BL81" s="1354"/>
      <c r="BM81" s="1354"/>
      <c r="BN81" s="1354"/>
      <c r="BO81" s="1354"/>
      <c r="BP81" s="1354"/>
      <c r="BQ81" s="1354"/>
      <c r="BR81" s="1354"/>
      <c r="BS81" s="1354"/>
      <c r="BT81" s="1354"/>
      <c r="BU81" s="1354"/>
      <c r="BV81" s="1354"/>
      <c r="BW81" s="1354"/>
      <c r="BX81" s="1354"/>
      <c r="BY81" s="1354"/>
      <c r="BZ81" s="1354"/>
      <c r="CA81" s="1354"/>
      <c r="CB81" s="1354"/>
      <c r="CC81" s="1354"/>
      <c r="CD81" s="1354"/>
      <c r="CE81" s="1354"/>
      <c r="CF81" s="1354"/>
      <c r="CG81" s="1354"/>
      <c r="CH81" s="1354"/>
      <c r="CI81" s="1354"/>
      <c r="CJ81" s="1354"/>
      <c r="CK81" s="1354"/>
      <c r="CL81" s="1354"/>
      <c r="CM81" s="1354"/>
      <c r="CN81" s="1354"/>
      <c r="CO81" s="1354"/>
      <c r="CP81" s="1354"/>
      <c r="CQ81" s="1354"/>
      <c r="CR81" s="1354"/>
      <c r="CS81" s="1354"/>
      <c r="CT81" s="1354"/>
      <c r="CU81" s="1354"/>
      <c r="CV81" s="1354"/>
      <c r="CW81" s="1354"/>
      <c r="CX81" s="1354"/>
      <c r="CY81" s="1354"/>
      <c r="CZ81" s="1354"/>
      <c r="DA81" s="1354"/>
      <c r="DB81" s="1354"/>
      <c r="DC81" s="1354"/>
      <c r="DD81" s="1354"/>
      <c r="DE81" s="1354"/>
      <c r="DF81" s="1354"/>
      <c r="DG81" s="1354"/>
      <c r="DH81" s="1354"/>
      <c r="DI81" s="1354"/>
      <c r="DJ81" s="1354"/>
      <c r="DK81" s="1354"/>
      <c r="DL81" s="1354"/>
      <c r="DM81" s="1354"/>
      <c r="DN81" s="1354"/>
      <c r="DO81" s="1354"/>
      <c r="DP81" s="1354"/>
      <c r="DQ81" s="1354"/>
    </row>
    <row r="82" spans="1:121" x14ac:dyDescent="0.25">
      <c r="A82" s="1355"/>
      <c r="B82" s="1355" t="s">
        <v>60</v>
      </c>
      <c r="C82" s="1346">
        <v>352326.31</v>
      </c>
      <c r="D82" s="1345">
        <v>102535.37</v>
      </c>
      <c r="E82" s="1345">
        <v>441701.27</v>
      </c>
      <c r="F82" s="1344">
        <v>352326.31</v>
      </c>
      <c r="G82" s="1346"/>
      <c r="H82" s="1345">
        <v>51300.84</v>
      </c>
      <c r="I82" s="1345">
        <v>68034.149999999994</v>
      </c>
      <c r="J82" s="1345">
        <v>153753.24</v>
      </c>
      <c r="K82" s="1345">
        <v>717661.44</v>
      </c>
      <c r="L82" s="1344"/>
      <c r="M82" s="1346"/>
      <c r="N82" s="1345"/>
      <c r="O82" s="1345"/>
      <c r="P82" s="1345">
        <v>2739332.56</v>
      </c>
      <c r="Q82" s="1345"/>
      <c r="R82" s="1345"/>
      <c r="S82" s="1345"/>
      <c r="T82" s="1345"/>
      <c r="U82" s="1345">
        <v>2724683.01</v>
      </c>
      <c r="V82" s="1344"/>
      <c r="W82" s="1346">
        <v>152318.24</v>
      </c>
      <c r="X82" s="1345">
        <v>576641.69999999995</v>
      </c>
      <c r="Y82" s="1345"/>
      <c r="Z82" s="1345">
        <v>153772.62</v>
      </c>
      <c r="AA82" s="1345"/>
      <c r="AB82" s="1345">
        <v>51264.2</v>
      </c>
      <c r="AC82" s="1344"/>
      <c r="AD82" s="1346">
        <v>353187.86</v>
      </c>
      <c r="AE82" s="1345"/>
      <c r="AF82" s="1345">
        <v>610912.69999999995</v>
      </c>
      <c r="AG82" s="1365">
        <v>2308784.1800000002</v>
      </c>
      <c r="AH82" s="1365">
        <v>1661877.48</v>
      </c>
      <c r="AI82" s="1366">
        <v>4885637.7</v>
      </c>
      <c r="AJ82" s="1367"/>
      <c r="AK82" s="1368"/>
      <c r="AL82" s="1369">
        <v>681336.62</v>
      </c>
      <c r="AM82" s="1370">
        <v>2603122.7799999998</v>
      </c>
      <c r="AN82" s="1370"/>
      <c r="AO82" s="1370"/>
      <c r="AP82" s="1368">
        <v>302672.55</v>
      </c>
      <c r="AQ82" s="1371">
        <f t="shared" si="9"/>
        <v>22045183.129999999</v>
      </c>
      <c r="AR82" s="1354"/>
      <c r="AS82" s="1354"/>
      <c r="AT82" s="1354"/>
      <c r="AU82" s="1354"/>
      <c r="AV82" s="1354"/>
      <c r="AW82" s="1354"/>
      <c r="AX82" s="1354"/>
      <c r="AY82" s="1354"/>
      <c r="AZ82" s="1354"/>
      <c r="BA82" s="1354"/>
      <c r="BB82" s="1354"/>
      <c r="BC82" s="1354"/>
      <c r="BD82" s="1354"/>
      <c r="BE82" s="1354"/>
      <c r="BF82" s="1354"/>
      <c r="BG82" s="1354"/>
      <c r="BH82" s="1354"/>
      <c r="BI82" s="1354"/>
      <c r="BJ82" s="1354"/>
      <c r="BK82" s="1354"/>
      <c r="BL82" s="1354"/>
      <c r="BM82" s="1354"/>
      <c r="BN82" s="1354"/>
      <c r="BO82" s="1354"/>
      <c r="BP82" s="1354"/>
      <c r="BQ82" s="1354"/>
      <c r="BR82" s="1354"/>
      <c r="BS82" s="1354"/>
      <c r="BT82" s="1354"/>
      <c r="BU82" s="1354"/>
      <c r="BV82" s="1354"/>
      <c r="BW82" s="1354"/>
      <c r="BX82" s="1354"/>
      <c r="BY82" s="1354"/>
      <c r="BZ82" s="1354"/>
      <c r="CA82" s="1354"/>
      <c r="CB82" s="1354"/>
      <c r="CC82" s="1354"/>
      <c r="CD82" s="1354"/>
      <c r="CE82" s="1354"/>
      <c r="CF82" s="1354"/>
      <c r="CG82" s="1354"/>
      <c r="CH82" s="1354"/>
      <c r="CI82" s="1354"/>
      <c r="CJ82" s="1354"/>
      <c r="CK82" s="1354"/>
      <c r="CL82" s="1354"/>
      <c r="CM82" s="1354"/>
      <c r="CN82" s="1354"/>
      <c r="CO82" s="1354"/>
      <c r="CP82" s="1354"/>
      <c r="CQ82" s="1354"/>
      <c r="CR82" s="1354"/>
      <c r="CS82" s="1354"/>
      <c r="CT82" s="1354"/>
      <c r="CU82" s="1354"/>
      <c r="CV82" s="1354"/>
      <c r="CW82" s="1354"/>
      <c r="CX82" s="1354"/>
      <c r="CY82" s="1354"/>
      <c r="CZ82" s="1354"/>
      <c r="DA82" s="1354"/>
      <c r="DB82" s="1354"/>
      <c r="DC82" s="1354"/>
      <c r="DD82" s="1354"/>
      <c r="DE82" s="1354"/>
      <c r="DF82" s="1354"/>
      <c r="DG82" s="1354"/>
      <c r="DH82" s="1354"/>
      <c r="DI82" s="1354"/>
      <c r="DJ82" s="1354"/>
      <c r="DK82" s="1354"/>
      <c r="DL82" s="1354"/>
      <c r="DM82" s="1354"/>
      <c r="DN82" s="1354"/>
      <c r="DO82" s="1354"/>
      <c r="DP82" s="1354"/>
      <c r="DQ82" s="1354"/>
    </row>
    <row r="83" spans="1:121" x14ac:dyDescent="0.25">
      <c r="A83" s="1355"/>
      <c r="B83" s="1355" t="s">
        <v>52</v>
      </c>
      <c r="C83" s="1346">
        <v>734225.56</v>
      </c>
      <c r="D83" s="1345"/>
      <c r="E83" s="1345"/>
      <c r="F83" s="1344">
        <v>1027750.3</v>
      </c>
      <c r="G83" s="1346"/>
      <c r="H83" s="1345"/>
      <c r="I83" s="1345"/>
      <c r="J83" s="1345"/>
      <c r="K83" s="1345"/>
      <c r="L83" s="1344"/>
      <c r="M83" s="1346"/>
      <c r="N83" s="1345"/>
      <c r="O83" s="1345"/>
      <c r="P83" s="1345"/>
      <c r="Q83" s="1345">
        <v>76887.06</v>
      </c>
      <c r="R83" s="1345"/>
      <c r="S83" s="1345"/>
      <c r="T83" s="1345"/>
      <c r="U83" s="1345"/>
      <c r="V83" s="1344"/>
      <c r="W83" s="1346"/>
      <c r="X83" s="1345"/>
      <c r="Y83" s="1345"/>
      <c r="Z83" s="1345"/>
      <c r="AA83" s="1345"/>
      <c r="AB83" s="1345"/>
      <c r="AC83" s="1344"/>
      <c r="AD83" s="1346"/>
      <c r="AE83" s="1345"/>
      <c r="AF83" s="1345"/>
      <c r="AG83" s="1365"/>
      <c r="AH83" s="1365"/>
      <c r="AI83" s="1366"/>
      <c r="AJ83" s="1367"/>
      <c r="AK83" s="1368">
        <v>45619.35</v>
      </c>
      <c r="AL83" s="1369">
        <v>1132540.3</v>
      </c>
      <c r="AM83" s="1370">
        <v>1150495.22</v>
      </c>
      <c r="AN83" s="1370">
        <v>512542.93</v>
      </c>
      <c r="AO83" s="1370">
        <v>308332.83</v>
      </c>
      <c r="AP83" s="1368">
        <v>312845.40999999997</v>
      </c>
      <c r="AQ83" s="1371">
        <f t="shared" si="9"/>
        <v>5301238.96</v>
      </c>
      <c r="AR83" s="1354"/>
      <c r="AS83" s="1354"/>
      <c r="AT83" s="1354"/>
      <c r="AU83" s="1354"/>
      <c r="AV83" s="1354"/>
      <c r="AW83" s="1354"/>
      <c r="AX83" s="1354"/>
      <c r="AY83" s="1354"/>
      <c r="AZ83" s="1354"/>
      <c r="BA83" s="1354"/>
      <c r="BB83" s="1354"/>
      <c r="BC83" s="1354"/>
      <c r="BD83" s="1354"/>
      <c r="BE83" s="1354"/>
      <c r="BF83" s="1354"/>
      <c r="BG83" s="1354"/>
      <c r="BH83" s="1354"/>
      <c r="BI83" s="1354"/>
      <c r="BJ83" s="1354"/>
      <c r="BK83" s="1354"/>
      <c r="BL83" s="1354"/>
      <c r="BM83" s="1354"/>
      <c r="BN83" s="1354"/>
      <c r="BO83" s="1354"/>
      <c r="BP83" s="1354"/>
      <c r="BQ83" s="1354"/>
      <c r="BR83" s="1354"/>
      <c r="BS83" s="1354"/>
      <c r="BT83" s="1354"/>
      <c r="BU83" s="1354"/>
      <c r="BV83" s="1354"/>
      <c r="BW83" s="1354"/>
      <c r="BX83" s="1354"/>
      <c r="BY83" s="1354"/>
      <c r="BZ83" s="1354"/>
      <c r="CA83" s="1354"/>
      <c r="CB83" s="1354"/>
      <c r="CC83" s="1354"/>
      <c r="CD83" s="1354"/>
      <c r="CE83" s="1354"/>
      <c r="CF83" s="1354"/>
      <c r="CG83" s="1354"/>
      <c r="CH83" s="1354"/>
      <c r="CI83" s="1354"/>
      <c r="CJ83" s="1354"/>
      <c r="CK83" s="1354"/>
      <c r="CL83" s="1354"/>
      <c r="CM83" s="1354"/>
      <c r="CN83" s="1354"/>
      <c r="CO83" s="1354"/>
      <c r="CP83" s="1354"/>
      <c r="CQ83" s="1354"/>
      <c r="CR83" s="1354"/>
      <c r="CS83" s="1354"/>
      <c r="CT83" s="1354"/>
      <c r="CU83" s="1354"/>
      <c r="CV83" s="1354"/>
      <c r="CW83" s="1354"/>
      <c r="CX83" s="1354"/>
      <c r="CY83" s="1354"/>
      <c r="CZ83" s="1354"/>
      <c r="DA83" s="1354"/>
      <c r="DB83" s="1354"/>
      <c r="DC83" s="1354"/>
      <c r="DD83" s="1354"/>
      <c r="DE83" s="1354"/>
      <c r="DF83" s="1354"/>
      <c r="DG83" s="1354"/>
      <c r="DH83" s="1354"/>
      <c r="DI83" s="1354"/>
      <c r="DJ83" s="1354"/>
      <c r="DK83" s="1354"/>
      <c r="DL83" s="1354"/>
      <c r="DM83" s="1354"/>
      <c r="DN83" s="1354"/>
      <c r="DO83" s="1354"/>
      <c r="DP83" s="1354"/>
      <c r="DQ83" s="1354"/>
    </row>
    <row r="84" spans="1:121" ht="15.75" thickBot="1" x14ac:dyDescent="0.3">
      <c r="A84" s="1355"/>
      <c r="B84" s="1355" t="s">
        <v>128</v>
      </c>
      <c r="C84" s="1346"/>
      <c r="D84" s="1345"/>
      <c r="E84" s="1345"/>
      <c r="F84" s="1344">
        <v>735798.95</v>
      </c>
      <c r="G84" s="1346"/>
      <c r="H84" s="1345"/>
      <c r="I84" s="1345"/>
      <c r="J84" s="1345"/>
      <c r="K84" s="1345"/>
      <c r="L84" s="1344"/>
      <c r="M84" s="1346">
        <v>185805.2</v>
      </c>
      <c r="N84" s="1345">
        <v>769740.13</v>
      </c>
      <c r="O84" s="1345"/>
      <c r="P84" s="1345"/>
      <c r="Q84" s="1345"/>
      <c r="R84" s="1345"/>
      <c r="S84" s="1345">
        <v>769531.39</v>
      </c>
      <c r="T84" s="1345"/>
      <c r="U84" s="1345">
        <v>37534.730000000003</v>
      </c>
      <c r="V84" s="1344"/>
      <c r="W84" s="1346">
        <v>1026919.51</v>
      </c>
      <c r="X84" s="1345">
        <v>1878310.58</v>
      </c>
      <c r="Y84" s="1345">
        <v>150967.49</v>
      </c>
      <c r="Z84" s="1345">
        <v>150967.49</v>
      </c>
      <c r="AA84" s="1345"/>
      <c r="AB84" s="1345">
        <v>150967.49</v>
      </c>
      <c r="AC84" s="1344">
        <v>1751147.5</v>
      </c>
      <c r="AD84" s="1346"/>
      <c r="AE84" s="1345"/>
      <c r="AF84" s="1345"/>
      <c r="AG84" s="1365"/>
      <c r="AH84" s="1365"/>
      <c r="AI84" s="1366"/>
      <c r="AJ84" s="1367"/>
      <c r="AK84" s="1368"/>
      <c r="AL84" s="1369">
        <v>713392.84</v>
      </c>
      <c r="AM84" s="1370"/>
      <c r="AN84" s="1370"/>
      <c r="AO84" s="1370"/>
      <c r="AP84" s="1368"/>
      <c r="AQ84" s="1371">
        <f t="shared" si="9"/>
        <v>8321083.3000000007</v>
      </c>
      <c r="AR84" s="1354"/>
      <c r="AS84" s="1354"/>
      <c r="AT84" s="1354"/>
      <c r="AU84" s="1354"/>
      <c r="AV84" s="1354"/>
      <c r="AW84" s="1354"/>
      <c r="AX84" s="1354"/>
      <c r="AY84" s="1354"/>
      <c r="AZ84" s="1354"/>
      <c r="BA84" s="1354"/>
      <c r="BB84" s="1354"/>
      <c r="BC84" s="1354"/>
      <c r="BD84" s="1354"/>
      <c r="BE84" s="1354"/>
      <c r="BF84" s="1354"/>
      <c r="BG84" s="1354"/>
      <c r="BH84" s="1354"/>
      <c r="BI84" s="1354"/>
      <c r="BJ84" s="1354"/>
      <c r="BK84" s="1354"/>
      <c r="BL84" s="1354"/>
      <c r="BM84" s="1354"/>
      <c r="BN84" s="1354"/>
      <c r="BO84" s="1354"/>
      <c r="BP84" s="1354"/>
      <c r="BQ84" s="1354"/>
      <c r="BR84" s="1354"/>
      <c r="BS84" s="1354"/>
      <c r="BT84" s="1354"/>
      <c r="BU84" s="1354"/>
      <c r="BV84" s="1354"/>
      <c r="BW84" s="1354"/>
      <c r="BX84" s="1354"/>
      <c r="BY84" s="1354"/>
      <c r="BZ84" s="1354"/>
      <c r="CA84" s="1354"/>
      <c r="CB84" s="1354"/>
      <c r="CC84" s="1354"/>
      <c r="CD84" s="1354"/>
      <c r="CE84" s="1354"/>
      <c r="CF84" s="1354"/>
      <c r="CG84" s="1354"/>
      <c r="CH84" s="1354"/>
      <c r="CI84" s="1354"/>
      <c r="CJ84" s="1354"/>
      <c r="CK84" s="1354"/>
      <c r="CL84" s="1354"/>
      <c r="CM84" s="1354"/>
      <c r="CN84" s="1354"/>
      <c r="CO84" s="1354"/>
      <c r="CP84" s="1354"/>
      <c r="CQ84" s="1354"/>
      <c r="CR84" s="1354"/>
      <c r="CS84" s="1354"/>
      <c r="CT84" s="1354"/>
      <c r="CU84" s="1354"/>
      <c r="CV84" s="1354"/>
      <c r="CW84" s="1354"/>
      <c r="CX84" s="1354"/>
      <c r="CY84" s="1354"/>
      <c r="CZ84" s="1354"/>
      <c r="DA84" s="1354"/>
      <c r="DB84" s="1354"/>
      <c r="DC84" s="1354"/>
      <c r="DD84" s="1354"/>
      <c r="DE84" s="1354"/>
      <c r="DF84" s="1354"/>
      <c r="DG84" s="1354"/>
      <c r="DH84" s="1354"/>
      <c r="DI84" s="1354"/>
      <c r="DJ84" s="1354"/>
      <c r="DK84" s="1354"/>
      <c r="DL84" s="1354"/>
      <c r="DM84" s="1354"/>
      <c r="DN84" s="1354"/>
      <c r="DO84" s="1354"/>
      <c r="DP84" s="1354"/>
      <c r="DQ84" s="1354"/>
    </row>
    <row r="85" spans="1:121" ht="15.75" thickBot="1" x14ac:dyDescent="0.3">
      <c r="A85" s="1378" t="s">
        <v>459</v>
      </c>
      <c r="B85" s="1376"/>
      <c r="C85" s="1375">
        <f t="shared" ref="C85:AP85" si="10">SUM(C86:C86)</f>
        <v>0</v>
      </c>
      <c r="D85" s="1376">
        <f t="shared" si="10"/>
        <v>1045735.5</v>
      </c>
      <c r="E85" s="1376">
        <f t="shared" si="10"/>
        <v>1199358</v>
      </c>
      <c r="F85" s="1377">
        <f t="shared" si="10"/>
        <v>0</v>
      </c>
      <c r="G85" s="1375">
        <f t="shared" si="10"/>
        <v>0</v>
      </c>
      <c r="H85" s="1376">
        <f t="shared" si="10"/>
        <v>0</v>
      </c>
      <c r="I85" s="1376">
        <f t="shared" si="10"/>
        <v>0</v>
      </c>
      <c r="J85" s="1376">
        <f t="shared" si="10"/>
        <v>0</v>
      </c>
      <c r="K85" s="1376">
        <f t="shared" si="10"/>
        <v>0</v>
      </c>
      <c r="L85" s="1376">
        <f t="shared" si="10"/>
        <v>914229</v>
      </c>
      <c r="M85" s="1375">
        <f t="shared" si="10"/>
        <v>0</v>
      </c>
      <c r="N85" s="1376">
        <f t="shared" si="10"/>
        <v>0</v>
      </c>
      <c r="O85" s="1376">
        <f t="shared" si="10"/>
        <v>0</v>
      </c>
      <c r="P85" s="1376">
        <f t="shared" si="10"/>
        <v>0</v>
      </c>
      <c r="Q85" s="1376">
        <f t="shared" si="10"/>
        <v>0</v>
      </c>
      <c r="R85" s="1376">
        <f t="shared" si="10"/>
        <v>0</v>
      </c>
      <c r="S85" s="1376">
        <f t="shared" si="10"/>
        <v>0</v>
      </c>
      <c r="T85" s="1376">
        <f t="shared" si="10"/>
        <v>0</v>
      </c>
      <c r="U85" s="1376">
        <f t="shared" si="10"/>
        <v>0</v>
      </c>
      <c r="V85" s="1377">
        <f t="shared" si="10"/>
        <v>0</v>
      </c>
      <c r="W85" s="1375">
        <f t="shared" si="10"/>
        <v>0</v>
      </c>
      <c r="X85" s="1376">
        <f t="shared" si="10"/>
        <v>0</v>
      </c>
      <c r="Y85" s="1376">
        <f t="shared" si="10"/>
        <v>0</v>
      </c>
      <c r="Z85" s="1376">
        <f t="shared" si="10"/>
        <v>0</v>
      </c>
      <c r="AA85" s="1376">
        <f t="shared" si="10"/>
        <v>0</v>
      </c>
      <c r="AB85" s="1376">
        <f t="shared" si="10"/>
        <v>0</v>
      </c>
      <c r="AC85" s="1377">
        <f t="shared" si="10"/>
        <v>0</v>
      </c>
      <c r="AD85" s="1375">
        <f t="shared" si="10"/>
        <v>0</v>
      </c>
      <c r="AE85" s="1376">
        <f t="shared" si="10"/>
        <v>1701094.5</v>
      </c>
      <c r="AF85" s="1376">
        <f t="shared" si="10"/>
        <v>0</v>
      </c>
      <c r="AG85" s="1376">
        <f t="shared" si="10"/>
        <v>0</v>
      </c>
      <c r="AH85" s="1376">
        <f t="shared" si="10"/>
        <v>0</v>
      </c>
      <c r="AI85" s="1377">
        <f t="shared" si="10"/>
        <v>1599892.5</v>
      </c>
      <c r="AJ85" s="1375">
        <f t="shared" si="10"/>
        <v>0</v>
      </c>
      <c r="AK85" s="1377">
        <f t="shared" si="10"/>
        <v>0</v>
      </c>
      <c r="AL85" s="1375">
        <f t="shared" si="10"/>
        <v>0</v>
      </c>
      <c r="AM85" s="1376">
        <f t="shared" si="10"/>
        <v>0</v>
      </c>
      <c r="AN85" s="1376">
        <f t="shared" si="10"/>
        <v>201757</v>
      </c>
      <c r="AO85" s="1376">
        <f t="shared" si="10"/>
        <v>712012.5</v>
      </c>
      <c r="AP85" s="1377">
        <f t="shared" si="10"/>
        <v>0</v>
      </c>
      <c r="AQ85" s="1377">
        <f t="shared" si="9"/>
        <v>7374079</v>
      </c>
      <c r="AR85" s="1354"/>
      <c r="AS85" s="1354"/>
      <c r="AT85" s="1354"/>
      <c r="AU85" s="1354"/>
      <c r="AV85" s="1354"/>
      <c r="AW85" s="1354"/>
      <c r="AX85" s="1354"/>
      <c r="AY85" s="1354"/>
      <c r="AZ85" s="1354"/>
      <c r="BA85" s="1354"/>
      <c r="BB85" s="1354"/>
      <c r="BC85" s="1354"/>
      <c r="BD85" s="1354"/>
      <c r="BE85" s="1354"/>
      <c r="BF85" s="1354"/>
      <c r="BG85" s="1354"/>
      <c r="BH85" s="1354"/>
      <c r="BI85" s="1354"/>
      <c r="BJ85" s="1354"/>
      <c r="BK85" s="1354"/>
      <c r="BL85" s="1354"/>
      <c r="BM85" s="1354"/>
      <c r="BN85" s="1354"/>
      <c r="BO85" s="1354"/>
      <c r="BP85" s="1354"/>
      <c r="BQ85" s="1354"/>
      <c r="BR85" s="1354"/>
      <c r="BS85" s="1354"/>
      <c r="BT85" s="1354"/>
      <c r="BU85" s="1354"/>
      <c r="BV85" s="1354"/>
      <c r="BW85" s="1354"/>
      <c r="BX85" s="1354"/>
      <c r="BY85" s="1354"/>
      <c r="BZ85" s="1354"/>
      <c r="CA85" s="1354"/>
      <c r="CB85" s="1354"/>
      <c r="CC85" s="1354"/>
      <c r="CD85" s="1354"/>
      <c r="CE85" s="1354"/>
      <c r="CF85" s="1354"/>
      <c r="CG85" s="1354"/>
      <c r="CH85" s="1354"/>
      <c r="CI85" s="1354"/>
      <c r="CJ85" s="1354"/>
      <c r="CK85" s="1354"/>
      <c r="CL85" s="1354"/>
      <c r="CM85" s="1354"/>
      <c r="CN85" s="1354"/>
      <c r="CO85" s="1354"/>
      <c r="CP85" s="1354"/>
      <c r="CQ85" s="1354"/>
      <c r="CR85" s="1354"/>
      <c r="CS85" s="1354"/>
      <c r="CT85" s="1354"/>
      <c r="CU85" s="1354"/>
      <c r="CV85" s="1354"/>
      <c r="CW85" s="1354"/>
      <c r="CX85" s="1354"/>
      <c r="CY85" s="1354"/>
      <c r="CZ85" s="1354"/>
      <c r="DA85" s="1354"/>
      <c r="DB85" s="1354"/>
      <c r="DC85" s="1354"/>
      <c r="DD85" s="1354"/>
      <c r="DE85" s="1354"/>
      <c r="DF85" s="1354"/>
      <c r="DG85" s="1354"/>
      <c r="DH85" s="1354"/>
      <c r="DI85" s="1354"/>
      <c r="DJ85" s="1354"/>
      <c r="DK85" s="1354"/>
      <c r="DL85" s="1354"/>
      <c r="DM85" s="1354"/>
      <c r="DN85" s="1354"/>
      <c r="DO85" s="1354"/>
      <c r="DP85" s="1354"/>
      <c r="DQ85" s="1354"/>
    </row>
    <row r="86" spans="1:121" ht="15.75" thickBot="1" x14ac:dyDescent="0.3">
      <c r="A86" s="1355"/>
      <c r="B86" s="1355" t="s">
        <v>163</v>
      </c>
      <c r="C86" s="1346"/>
      <c r="D86" s="1345">
        <v>1045735.5</v>
      </c>
      <c r="E86" s="1345">
        <v>1199358</v>
      </c>
      <c r="F86" s="1344"/>
      <c r="G86" s="1346"/>
      <c r="H86" s="1345"/>
      <c r="I86" s="1345"/>
      <c r="J86" s="1345"/>
      <c r="K86" s="1345"/>
      <c r="L86" s="1344">
        <v>914229</v>
      </c>
      <c r="M86" s="1346"/>
      <c r="N86" s="1345"/>
      <c r="O86" s="1345"/>
      <c r="P86" s="1345"/>
      <c r="Q86" s="1345"/>
      <c r="R86" s="1345"/>
      <c r="S86" s="1345"/>
      <c r="T86" s="1345"/>
      <c r="U86" s="1345"/>
      <c r="V86" s="1344"/>
      <c r="W86" s="1346"/>
      <c r="X86" s="1345"/>
      <c r="Y86" s="1345"/>
      <c r="Z86" s="1345"/>
      <c r="AA86" s="1345"/>
      <c r="AB86" s="1345"/>
      <c r="AC86" s="1344"/>
      <c r="AD86" s="1346"/>
      <c r="AE86" s="1345">
        <v>1701094.5</v>
      </c>
      <c r="AF86" s="1345"/>
      <c r="AG86" s="1365"/>
      <c r="AH86" s="1365"/>
      <c r="AI86" s="1366">
        <v>1599892.5</v>
      </c>
      <c r="AJ86" s="1367"/>
      <c r="AK86" s="1368"/>
      <c r="AL86" s="1369"/>
      <c r="AM86" s="1370"/>
      <c r="AN86" s="1370">
        <v>201757</v>
      </c>
      <c r="AO86" s="1370">
        <v>712012.5</v>
      </c>
      <c r="AP86" s="1368"/>
      <c r="AQ86" s="1371">
        <f t="shared" si="9"/>
        <v>7374079</v>
      </c>
      <c r="AR86" s="1354"/>
      <c r="AS86" s="1354"/>
      <c r="AT86" s="1354"/>
      <c r="AU86" s="1354"/>
      <c r="AV86" s="1354"/>
      <c r="AW86" s="1354"/>
      <c r="AX86" s="1354"/>
      <c r="AY86" s="1354"/>
      <c r="AZ86" s="1354"/>
      <c r="BA86" s="1354"/>
      <c r="BB86" s="1354"/>
      <c r="BC86" s="1354"/>
      <c r="BD86" s="1354"/>
      <c r="BE86" s="1354"/>
      <c r="BF86" s="1354"/>
      <c r="BG86" s="1354"/>
      <c r="BH86" s="1354"/>
      <c r="BI86" s="1354"/>
      <c r="BJ86" s="1354"/>
      <c r="BK86" s="1354"/>
      <c r="BL86" s="1354"/>
      <c r="BM86" s="1354"/>
      <c r="BN86" s="1354"/>
      <c r="BO86" s="1354"/>
      <c r="BP86" s="1354"/>
      <c r="BQ86" s="1354"/>
      <c r="BR86" s="1354"/>
      <c r="BS86" s="1354"/>
      <c r="BT86" s="1354"/>
      <c r="BU86" s="1354"/>
      <c r="BV86" s="1354"/>
      <c r="BW86" s="1354"/>
      <c r="BX86" s="1354"/>
      <c r="BY86" s="1354"/>
      <c r="BZ86" s="1354"/>
      <c r="CA86" s="1354"/>
      <c r="CB86" s="1354"/>
      <c r="CC86" s="1354"/>
      <c r="CD86" s="1354"/>
      <c r="CE86" s="1354"/>
      <c r="CF86" s="1354"/>
      <c r="CG86" s="1354"/>
      <c r="CH86" s="1354"/>
      <c r="CI86" s="1354"/>
      <c r="CJ86" s="1354"/>
      <c r="CK86" s="1354"/>
      <c r="CL86" s="1354"/>
      <c r="CM86" s="1354"/>
      <c r="CN86" s="1354"/>
      <c r="CO86" s="1354"/>
      <c r="CP86" s="1354"/>
      <c r="CQ86" s="1354"/>
      <c r="CR86" s="1354"/>
      <c r="CS86" s="1354"/>
      <c r="CT86" s="1354"/>
      <c r="CU86" s="1354"/>
      <c r="CV86" s="1354"/>
      <c r="CW86" s="1354"/>
      <c r="CX86" s="1354"/>
      <c r="CY86" s="1354"/>
      <c r="CZ86" s="1354"/>
      <c r="DA86" s="1354"/>
      <c r="DB86" s="1354"/>
      <c r="DC86" s="1354"/>
      <c r="DD86" s="1354"/>
      <c r="DE86" s="1354"/>
      <c r="DF86" s="1354"/>
      <c r="DG86" s="1354"/>
      <c r="DH86" s="1354"/>
      <c r="DI86" s="1354"/>
      <c r="DJ86" s="1354"/>
      <c r="DK86" s="1354"/>
      <c r="DL86" s="1354"/>
      <c r="DM86" s="1354"/>
      <c r="DN86" s="1354"/>
      <c r="DO86" s="1354"/>
      <c r="DP86" s="1354"/>
      <c r="DQ86" s="1354"/>
    </row>
    <row r="87" spans="1:121" ht="15.75" thickBot="1" x14ac:dyDescent="0.3">
      <c r="A87" s="1378" t="s">
        <v>486</v>
      </c>
      <c r="B87" s="1376"/>
      <c r="C87" s="1375">
        <f t="shared" ref="C87:AP87" si="11">SUM(C88:C98)</f>
        <v>1312873.7</v>
      </c>
      <c r="D87" s="1376">
        <f t="shared" si="11"/>
        <v>1462.68</v>
      </c>
      <c r="E87" s="1376">
        <f t="shared" si="11"/>
        <v>1462.68</v>
      </c>
      <c r="F87" s="1377">
        <f t="shared" si="11"/>
        <v>2387820.7999999998</v>
      </c>
      <c r="G87" s="1375">
        <f t="shared" si="11"/>
        <v>805164.72</v>
      </c>
      <c r="H87" s="1376">
        <f t="shared" si="11"/>
        <v>0</v>
      </c>
      <c r="I87" s="1376">
        <f t="shared" si="11"/>
        <v>1693122.3</v>
      </c>
      <c r="J87" s="1376">
        <f t="shared" si="11"/>
        <v>0</v>
      </c>
      <c r="K87" s="1376">
        <f t="shared" si="11"/>
        <v>1006433.2300000001</v>
      </c>
      <c r="L87" s="1376">
        <f t="shared" si="11"/>
        <v>0</v>
      </c>
      <c r="M87" s="1375">
        <f t="shared" si="11"/>
        <v>0</v>
      </c>
      <c r="N87" s="1376">
        <f t="shared" si="11"/>
        <v>0</v>
      </c>
      <c r="O87" s="1376">
        <f t="shared" si="11"/>
        <v>0</v>
      </c>
      <c r="P87" s="1376">
        <f t="shared" si="11"/>
        <v>0</v>
      </c>
      <c r="Q87" s="1376">
        <f t="shared" si="11"/>
        <v>0</v>
      </c>
      <c r="R87" s="1376">
        <f t="shared" si="11"/>
        <v>0</v>
      </c>
      <c r="S87" s="1376">
        <f t="shared" si="11"/>
        <v>0</v>
      </c>
      <c r="T87" s="1376">
        <f t="shared" si="11"/>
        <v>0</v>
      </c>
      <c r="U87" s="1376">
        <f t="shared" si="11"/>
        <v>0</v>
      </c>
      <c r="V87" s="1377">
        <f t="shared" si="11"/>
        <v>0</v>
      </c>
      <c r="W87" s="1375">
        <f t="shared" si="11"/>
        <v>21889.65</v>
      </c>
      <c r="X87" s="1376">
        <f t="shared" si="11"/>
        <v>779102.04</v>
      </c>
      <c r="Y87" s="1376">
        <f t="shared" si="11"/>
        <v>0</v>
      </c>
      <c r="Z87" s="1376">
        <f t="shared" si="11"/>
        <v>0</v>
      </c>
      <c r="AA87" s="1376">
        <f t="shared" si="11"/>
        <v>0</v>
      </c>
      <c r="AB87" s="1376">
        <f t="shared" si="11"/>
        <v>0</v>
      </c>
      <c r="AC87" s="1377">
        <f t="shared" si="11"/>
        <v>704848.72</v>
      </c>
      <c r="AD87" s="1375">
        <f t="shared" si="11"/>
        <v>146050.73000000001</v>
      </c>
      <c r="AE87" s="1376">
        <f t="shared" si="11"/>
        <v>261570.27</v>
      </c>
      <c r="AF87" s="1376">
        <f t="shared" si="11"/>
        <v>614634.36</v>
      </c>
      <c r="AG87" s="1376">
        <f t="shared" si="11"/>
        <v>1326037.3200000003</v>
      </c>
      <c r="AH87" s="1376">
        <f t="shared" si="11"/>
        <v>1947810.49</v>
      </c>
      <c r="AI87" s="1377">
        <f t="shared" si="11"/>
        <v>883440.52</v>
      </c>
      <c r="AJ87" s="1375">
        <f t="shared" si="11"/>
        <v>0</v>
      </c>
      <c r="AK87" s="1377">
        <f t="shared" si="11"/>
        <v>0</v>
      </c>
      <c r="AL87" s="1375">
        <f t="shared" si="11"/>
        <v>0</v>
      </c>
      <c r="AM87" s="1376">
        <f t="shared" si="11"/>
        <v>981904.68</v>
      </c>
      <c r="AN87" s="1376">
        <f t="shared" si="11"/>
        <v>133076.09</v>
      </c>
      <c r="AO87" s="1376">
        <f t="shared" si="11"/>
        <v>293133.23</v>
      </c>
      <c r="AP87" s="1377">
        <f t="shared" si="11"/>
        <v>132446.06</v>
      </c>
      <c r="AQ87" s="1377">
        <f t="shared" si="9"/>
        <v>15434284.27</v>
      </c>
      <c r="AR87" s="1354"/>
      <c r="AS87" s="1354"/>
      <c r="AT87" s="1354"/>
      <c r="AU87" s="1354"/>
      <c r="AV87" s="1354"/>
      <c r="AW87" s="1354"/>
      <c r="AX87" s="1354"/>
      <c r="AY87" s="1354"/>
      <c r="AZ87" s="1354"/>
      <c r="BA87" s="1354"/>
      <c r="BB87" s="1354"/>
      <c r="BC87" s="1354"/>
      <c r="BD87" s="1354"/>
      <c r="BE87" s="1354"/>
      <c r="BF87" s="1354"/>
      <c r="BG87" s="1354"/>
      <c r="BH87" s="1354"/>
      <c r="BI87" s="1354"/>
      <c r="BJ87" s="1354"/>
      <c r="BK87" s="1354"/>
      <c r="BL87" s="1354"/>
      <c r="BM87" s="1354"/>
      <c r="BN87" s="1354"/>
      <c r="BO87" s="1354"/>
      <c r="BP87" s="1354"/>
      <c r="BQ87" s="1354"/>
      <c r="BR87" s="1354"/>
      <c r="BS87" s="1354"/>
      <c r="BT87" s="1354"/>
      <c r="BU87" s="1354"/>
      <c r="BV87" s="1354"/>
      <c r="BW87" s="1354"/>
      <c r="BX87" s="1354"/>
      <c r="BY87" s="1354"/>
      <c r="BZ87" s="1354"/>
      <c r="CA87" s="1354"/>
      <c r="CB87" s="1354"/>
      <c r="CC87" s="1354"/>
      <c r="CD87" s="1354"/>
      <c r="CE87" s="1354"/>
      <c r="CF87" s="1354"/>
      <c r="CG87" s="1354"/>
      <c r="CH87" s="1354"/>
      <c r="CI87" s="1354"/>
      <c r="CJ87" s="1354"/>
      <c r="CK87" s="1354"/>
      <c r="CL87" s="1354"/>
      <c r="CM87" s="1354"/>
      <c r="CN87" s="1354"/>
      <c r="CO87" s="1354"/>
      <c r="CP87" s="1354"/>
      <c r="CQ87" s="1354"/>
      <c r="CR87" s="1354"/>
      <c r="CS87" s="1354"/>
      <c r="CT87" s="1354"/>
      <c r="CU87" s="1354"/>
      <c r="CV87" s="1354"/>
      <c r="CW87" s="1354"/>
      <c r="CX87" s="1354"/>
      <c r="CY87" s="1354"/>
      <c r="CZ87" s="1354"/>
      <c r="DA87" s="1354"/>
      <c r="DB87" s="1354"/>
      <c r="DC87" s="1354"/>
      <c r="DD87" s="1354"/>
      <c r="DE87" s="1354"/>
      <c r="DF87" s="1354"/>
      <c r="DG87" s="1354"/>
      <c r="DH87" s="1354"/>
      <c r="DI87" s="1354"/>
      <c r="DJ87" s="1354"/>
      <c r="DK87" s="1354"/>
      <c r="DL87" s="1354"/>
      <c r="DM87" s="1354"/>
      <c r="DN87" s="1354"/>
      <c r="DO87" s="1354"/>
      <c r="DP87" s="1354"/>
      <c r="DQ87" s="1354"/>
    </row>
    <row r="88" spans="1:121" x14ac:dyDescent="0.25">
      <c r="A88" s="1355"/>
      <c r="B88" s="1355" t="s">
        <v>487</v>
      </c>
      <c r="C88" s="1346"/>
      <c r="D88" s="1345"/>
      <c r="E88" s="1345"/>
      <c r="F88" s="1344"/>
      <c r="G88" s="1346"/>
      <c r="H88" s="1345"/>
      <c r="I88" s="1345"/>
      <c r="J88" s="1345"/>
      <c r="K88" s="1345"/>
      <c r="L88" s="1344"/>
      <c r="M88" s="1346"/>
      <c r="N88" s="1345"/>
      <c r="O88" s="1345"/>
      <c r="P88" s="1345"/>
      <c r="Q88" s="1345"/>
      <c r="R88" s="1345"/>
      <c r="S88" s="1345"/>
      <c r="T88" s="1345"/>
      <c r="U88" s="1345"/>
      <c r="V88" s="1344"/>
      <c r="W88" s="1346"/>
      <c r="X88" s="1345"/>
      <c r="Y88" s="1345"/>
      <c r="Z88" s="1345"/>
      <c r="AA88" s="1345"/>
      <c r="AB88" s="1345"/>
      <c r="AC88" s="1344"/>
      <c r="AD88" s="1346"/>
      <c r="AE88" s="1345"/>
      <c r="AF88" s="1345"/>
      <c r="AG88" s="1365"/>
      <c r="AH88" s="1365"/>
      <c r="AI88" s="1366"/>
      <c r="AJ88" s="1367"/>
      <c r="AK88" s="1368"/>
      <c r="AL88" s="1369"/>
      <c r="AM88" s="1370">
        <v>39851.31</v>
      </c>
      <c r="AN88" s="1370"/>
      <c r="AO88" s="1370"/>
      <c r="AP88" s="1368"/>
      <c r="AQ88" s="1371">
        <f t="shared" si="9"/>
        <v>39851.31</v>
      </c>
      <c r="AR88" s="1354"/>
      <c r="AS88" s="1354"/>
      <c r="AT88" s="1354"/>
      <c r="AU88" s="1354"/>
      <c r="AV88" s="1354"/>
      <c r="AW88" s="1354"/>
      <c r="AX88" s="1354"/>
      <c r="AY88" s="1354"/>
      <c r="AZ88" s="1354"/>
      <c r="BA88" s="1354"/>
      <c r="BB88" s="1354"/>
      <c r="BC88" s="1354"/>
      <c r="BD88" s="1354"/>
      <c r="BE88" s="1354"/>
      <c r="BF88" s="1354"/>
      <c r="BG88" s="1354"/>
      <c r="BH88" s="1354"/>
      <c r="BI88" s="1354"/>
      <c r="BJ88" s="1354"/>
      <c r="BK88" s="1354"/>
      <c r="BL88" s="1354"/>
      <c r="BM88" s="1354"/>
      <c r="BN88" s="1354"/>
      <c r="BO88" s="1354"/>
      <c r="BP88" s="1354"/>
      <c r="BQ88" s="1354"/>
      <c r="BR88" s="1354"/>
      <c r="BS88" s="1354"/>
      <c r="BT88" s="1354"/>
      <c r="BU88" s="1354"/>
      <c r="BV88" s="1354"/>
      <c r="BW88" s="1354"/>
      <c r="BX88" s="1354"/>
      <c r="BY88" s="1354"/>
      <c r="BZ88" s="1354"/>
      <c r="CA88" s="1354"/>
      <c r="CB88" s="1354"/>
      <c r="CC88" s="1354"/>
      <c r="CD88" s="1354"/>
      <c r="CE88" s="1354"/>
      <c r="CF88" s="1354"/>
      <c r="CG88" s="1354"/>
      <c r="CH88" s="1354"/>
      <c r="CI88" s="1354"/>
      <c r="CJ88" s="1354"/>
      <c r="CK88" s="1354"/>
      <c r="CL88" s="1354"/>
      <c r="CM88" s="1354"/>
      <c r="CN88" s="1354"/>
      <c r="CO88" s="1354"/>
      <c r="CP88" s="1354"/>
      <c r="CQ88" s="1354"/>
      <c r="CR88" s="1354"/>
      <c r="CS88" s="1354"/>
      <c r="CT88" s="1354"/>
      <c r="CU88" s="1354"/>
      <c r="CV88" s="1354"/>
      <c r="CW88" s="1354"/>
      <c r="CX88" s="1354"/>
      <c r="CY88" s="1354"/>
      <c r="CZ88" s="1354"/>
      <c r="DA88" s="1354"/>
      <c r="DB88" s="1354"/>
      <c r="DC88" s="1354"/>
      <c r="DD88" s="1354"/>
      <c r="DE88" s="1354"/>
      <c r="DF88" s="1354"/>
      <c r="DG88" s="1354"/>
      <c r="DH88" s="1354"/>
      <c r="DI88" s="1354"/>
      <c r="DJ88" s="1354"/>
      <c r="DK88" s="1354"/>
      <c r="DL88" s="1354"/>
      <c r="DM88" s="1354"/>
      <c r="DN88" s="1354"/>
      <c r="DO88" s="1354"/>
      <c r="DP88" s="1354"/>
      <c r="DQ88" s="1354"/>
    </row>
    <row r="89" spans="1:121" x14ac:dyDescent="0.25">
      <c r="A89" s="1355"/>
      <c r="B89" s="1355" t="s">
        <v>1380</v>
      </c>
      <c r="C89" s="1346"/>
      <c r="D89" s="1345"/>
      <c r="E89" s="1345"/>
      <c r="F89" s="1344"/>
      <c r="G89" s="1346"/>
      <c r="H89" s="1345"/>
      <c r="I89" s="1345"/>
      <c r="J89" s="1345"/>
      <c r="K89" s="1345"/>
      <c r="L89" s="1344"/>
      <c r="M89" s="1346"/>
      <c r="N89" s="1345"/>
      <c r="O89" s="1345"/>
      <c r="P89" s="1345"/>
      <c r="Q89" s="1345"/>
      <c r="R89" s="1345"/>
      <c r="S89" s="1345"/>
      <c r="T89" s="1345"/>
      <c r="U89" s="1345"/>
      <c r="V89" s="1344"/>
      <c r="W89" s="1346"/>
      <c r="X89" s="1345">
        <v>147717.20000000001</v>
      </c>
      <c r="Y89" s="1345"/>
      <c r="Z89" s="1345"/>
      <c r="AA89" s="1345"/>
      <c r="AB89" s="1345"/>
      <c r="AC89" s="1344">
        <v>147717.20000000001</v>
      </c>
      <c r="AD89" s="1346"/>
      <c r="AE89" s="1345"/>
      <c r="AF89" s="1345"/>
      <c r="AG89" s="1365"/>
      <c r="AH89" s="1365"/>
      <c r="AI89" s="1366"/>
      <c r="AJ89" s="1367"/>
      <c r="AK89" s="1368"/>
      <c r="AL89" s="1369"/>
      <c r="AM89" s="1370">
        <v>177260.64</v>
      </c>
      <c r="AN89" s="1370">
        <v>72979.59</v>
      </c>
      <c r="AO89" s="1370">
        <v>72979.59</v>
      </c>
      <c r="AP89" s="1368"/>
      <c r="AQ89" s="1371">
        <f t="shared" si="9"/>
        <v>618654.22</v>
      </c>
      <c r="AR89" s="1354"/>
      <c r="AS89" s="1354"/>
      <c r="AT89" s="1354"/>
      <c r="AU89" s="1354"/>
      <c r="AV89" s="1354"/>
      <c r="AW89" s="1354"/>
      <c r="AX89" s="1354"/>
      <c r="AY89" s="1354"/>
      <c r="AZ89" s="1354"/>
      <c r="BA89" s="1354"/>
      <c r="BB89" s="1354"/>
      <c r="BC89" s="1354"/>
      <c r="BD89" s="1354"/>
      <c r="BE89" s="1354"/>
      <c r="BF89" s="1354"/>
      <c r="BG89" s="1354"/>
      <c r="BH89" s="1354"/>
      <c r="BI89" s="1354"/>
      <c r="BJ89" s="1354"/>
      <c r="BK89" s="1354"/>
      <c r="BL89" s="1354"/>
      <c r="BM89" s="1354"/>
      <c r="BN89" s="1354"/>
      <c r="BO89" s="1354"/>
      <c r="BP89" s="1354"/>
      <c r="BQ89" s="1354"/>
      <c r="BR89" s="1354"/>
      <c r="BS89" s="1354"/>
      <c r="BT89" s="1354"/>
      <c r="BU89" s="1354"/>
      <c r="BV89" s="1354"/>
      <c r="BW89" s="1354"/>
      <c r="BX89" s="1354"/>
      <c r="BY89" s="1354"/>
      <c r="BZ89" s="1354"/>
      <c r="CA89" s="1354"/>
      <c r="CB89" s="1354"/>
      <c r="CC89" s="1354"/>
      <c r="CD89" s="1354"/>
      <c r="CE89" s="1354"/>
      <c r="CF89" s="1354"/>
      <c r="CG89" s="1354"/>
      <c r="CH89" s="1354"/>
      <c r="CI89" s="1354"/>
      <c r="CJ89" s="1354"/>
      <c r="CK89" s="1354"/>
      <c r="CL89" s="1354"/>
      <c r="CM89" s="1354"/>
      <c r="CN89" s="1354"/>
      <c r="CO89" s="1354"/>
      <c r="CP89" s="1354"/>
      <c r="CQ89" s="1354"/>
      <c r="CR89" s="1354"/>
      <c r="CS89" s="1354"/>
      <c r="CT89" s="1354"/>
      <c r="CU89" s="1354"/>
      <c r="CV89" s="1354"/>
      <c r="CW89" s="1354"/>
      <c r="CX89" s="1354"/>
      <c r="CY89" s="1354"/>
      <c r="CZ89" s="1354"/>
      <c r="DA89" s="1354"/>
      <c r="DB89" s="1354"/>
      <c r="DC89" s="1354"/>
      <c r="DD89" s="1354"/>
      <c r="DE89" s="1354"/>
      <c r="DF89" s="1354"/>
      <c r="DG89" s="1354"/>
      <c r="DH89" s="1354"/>
      <c r="DI89" s="1354"/>
      <c r="DJ89" s="1354"/>
      <c r="DK89" s="1354"/>
      <c r="DL89" s="1354"/>
      <c r="DM89" s="1354"/>
      <c r="DN89" s="1354"/>
      <c r="DO89" s="1354"/>
      <c r="DP89" s="1354"/>
      <c r="DQ89" s="1354"/>
    </row>
    <row r="90" spans="1:121" x14ac:dyDescent="0.25">
      <c r="A90" s="1355"/>
      <c r="B90" s="1355" t="s">
        <v>1415</v>
      </c>
      <c r="C90" s="1346">
        <v>204416.91</v>
      </c>
      <c r="D90" s="1345"/>
      <c r="E90" s="1345"/>
      <c r="F90" s="1344">
        <v>805990.62</v>
      </c>
      <c r="G90" s="1346">
        <v>126287.81</v>
      </c>
      <c r="H90" s="1345"/>
      <c r="I90" s="1345">
        <v>726266.03</v>
      </c>
      <c r="J90" s="1345"/>
      <c r="K90" s="1345">
        <v>726266.03</v>
      </c>
      <c r="L90" s="1344"/>
      <c r="M90" s="1346"/>
      <c r="N90" s="1345"/>
      <c r="O90" s="1345"/>
      <c r="P90" s="1345"/>
      <c r="Q90" s="1345"/>
      <c r="R90" s="1345"/>
      <c r="S90" s="1345"/>
      <c r="T90" s="1345"/>
      <c r="U90" s="1345"/>
      <c r="V90" s="1344"/>
      <c r="W90" s="1346"/>
      <c r="X90" s="1345">
        <v>204416.91</v>
      </c>
      <c r="Y90" s="1345"/>
      <c r="Z90" s="1345"/>
      <c r="AA90" s="1345"/>
      <c r="AB90" s="1345"/>
      <c r="AC90" s="1344">
        <v>204416.91</v>
      </c>
      <c r="AD90" s="1346"/>
      <c r="AE90" s="1345"/>
      <c r="AF90" s="1345"/>
      <c r="AG90" s="1365"/>
      <c r="AH90" s="1365"/>
      <c r="AI90" s="1366"/>
      <c r="AJ90" s="1367"/>
      <c r="AK90" s="1368"/>
      <c r="AL90" s="1369"/>
      <c r="AM90" s="1370"/>
      <c r="AN90" s="1370"/>
      <c r="AO90" s="1370"/>
      <c r="AP90" s="1368"/>
      <c r="AQ90" s="1371">
        <f t="shared" si="9"/>
        <v>2998061.2200000007</v>
      </c>
      <c r="AR90" s="1354"/>
      <c r="AS90" s="1354"/>
      <c r="AT90" s="1354"/>
      <c r="AU90" s="1354"/>
      <c r="AV90" s="1354"/>
      <c r="AW90" s="1354"/>
      <c r="AX90" s="1354"/>
      <c r="AY90" s="1354"/>
      <c r="AZ90" s="1354"/>
      <c r="BA90" s="1354"/>
      <c r="BB90" s="1354"/>
      <c r="BC90" s="1354"/>
      <c r="BD90" s="1354"/>
      <c r="BE90" s="1354"/>
      <c r="BF90" s="1354"/>
      <c r="BG90" s="1354"/>
      <c r="BH90" s="1354"/>
      <c r="BI90" s="1354"/>
      <c r="BJ90" s="1354"/>
      <c r="BK90" s="1354"/>
      <c r="BL90" s="1354"/>
      <c r="BM90" s="1354"/>
      <c r="BN90" s="1354"/>
      <c r="BO90" s="1354"/>
      <c r="BP90" s="1354"/>
      <c r="BQ90" s="1354"/>
      <c r="BR90" s="1354"/>
      <c r="BS90" s="1354"/>
      <c r="BT90" s="1354"/>
      <c r="BU90" s="1354"/>
      <c r="BV90" s="1354"/>
      <c r="BW90" s="1354"/>
      <c r="BX90" s="1354"/>
      <c r="BY90" s="1354"/>
      <c r="BZ90" s="1354"/>
      <c r="CA90" s="1354"/>
      <c r="CB90" s="1354"/>
      <c r="CC90" s="1354"/>
      <c r="CD90" s="1354"/>
      <c r="CE90" s="1354"/>
      <c r="CF90" s="1354"/>
      <c r="CG90" s="1354"/>
      <c r="CH90" s="1354"/>
      <c r="CI90" s="1354"/>
      <c r="CJ90" s="1354"/>
      <c r="CK90" s="1354"/>
      <c r="CL90" s="1354"/>
      <c r="CM90" s="1354"/>
      <c r="CN90" s="1354"/>
      <c r="CO90" s="1354"/>
      <c r="CP90" s="1354"/>
      <c r="CQ90" s="1354"/>
      <c r="CR90" s="1354"/>
      <c r="CS90" s="1354"/>
      <c r="CT90" s="1354"/>
      <c r="CU90" s="1354"/>
      <c r="CV90" s="1354"/>
      <c r="CW90" s="1354"/>
      <c r="CX90" s="1354"/>
      <c r="CY90" s="1354"/>
      <c r="CZ90" s="1354"/>
      <c r="DA90" s="1354"/>
      <c r="DB90" s="1354"/>
      <c r="DC90" s="1354"/>
      <c r="DD90" s="1354"/>
      <c r="DE90" s="1354"/>
      <c r="DF90" s="1354"/>
      <c r="DG90" s="1354"/>
      <c r="DH90" s="1354"/>
      <c r="DI90" s="1354"/>
      <c r="DJ90" s="1354"/>
      <c r="DK90" s="1354"/>
      <c r="DL90" s="1354"/>
      <c r="DM90" s="1354"/>
      <c r="DN90" s="1354"/>
      <c r="DO90" s="1354"/>
      <c r="DP90" s="1354"/>
      <c r="DQ90" s="1354"/>
    </row>
    <row r="91" spans="1:121" x14ac:dyDescent="0.25">
      <c r="A91" s="1355"/>
      <c r="B91" s="1355" t="s">
        <v>1985</v>
      </c>
      <c r="C91" s="1346">
        <v>1105531.43</v>
      </c>
      <c r="D91" s="1345"/>
      <c r="E91" s="1345"/>
      <c r="F91" s="1344">
        <v>1362374.72</v>
      </c>
      <c r="G91" s="1346">
        <v>678876.91</v>
      </c>
      <c r="H91" s="1345"/>
      <c r="I91" s="1345"/>
      <c r="J91" s="1345"/>
      <c r="K91" s="1345">
        <v>272363.78999999998</v>
      </c>
      <c r="L91" s="1344"/>
      <c r="M91" s="1346"/>
      <c r="N91" s="1345"/>
      <c r="O91" s="1345"/>
      <c r="P91" s="1345"/>
      <c r="Q91" s="1345"/>
      <c r="R91" s="1345"/>
      <c r="S91" s="1345"/>
      <c r="T91" s="1345"/>
      <c r="U91" s="1345"/>
      <c r="V91" s="1344"/>
      <c r="W91" s="1346"/>
      <c r="X91" s="1345"/>
      <c r="Y91" s="1345"/>
      <c r="Z91" s="1345"/>
      <c r="AA91" s="1345"/>
      <c r="AB91" s="1345"/>
      <c r="AC91" s="1344"/>
      <c r="AD91" s="1346"/>
      <c r="AE91" s="1345"/>
      <c r="AF91" s="1345"/>
      <c r="AG91" s="1365"/>
      <c r="AH91" s="1365"/>
      <c r="AI91" s="1366"/>
      <c r="AJ91" s="1367"/>
      <c r="AK91" s="1368"/>
      <c r="AL91" s="1369"/>
      <c r="AM91" s="1370"/>
      <c r="AN91" s="1370"/>
      <c r="AO91" s="1370"/>
      <c r="AP91" s="1368"/>
      <c r="AQ91" s="1371">
        <f t="shared" si="9"/>
        <v>3419146.85</v>
      </c>
      <c r="AR91" s="1354"/>
      <c r="AS91" s="1354"/>
      <c r="AT91" s="1354"/>
      <c r="AU91" s="1354"/>
      <c r="AV91" s="1354"/>
      <c r="AW91" s="1354"/>
      <c r="AX91" s="1354"/>
      <c r="AY91" s="1354"/>
      <c r="AZ91" s="1354"/>
      <c r="BA91" s="1354"/>
      <c r="BB91" s="1354"/>
      <c r="BC91" s="1354"/>
      <c r="BD91" s="1354"/>
      <c r="BE91" s="1354"/>
      <c r="BF91" s="1354"/>
      <c r="BG91" s="1354"/>
      <c r="BH91" s="1354"/>
      <c r="BI91" s="1354"/>
      <c r="BJ91" s="1354"/>
      <c r="BK91" s="1354"/>
      <c r="BL91" s="1354"/>
      <c r="BM91" s="1354"/>
      <c r="BN91" s="1354"/>
      <c r="BO91" s="1354"/>
      <c r="BP91" s="1354"/>
      <c r="BQ91" s="1354"/>
      <c r="BR91" s="1354"/>
      <c r="BS91" s="1354"/>
      <c r="BT91" s="1354"/>
      <c r="BU91" s="1354"/>
      <c r="BV91" s="1354"/>
      <c r="BW91" s="1354"/>
      <c r="BX91" s="1354"/>
      <c r="BY91" s="1354"/>
      <c r="BZ91" s="1354"/>
      <c r="CA91" s="1354"/>
      <c r="CB91" s="1354"/>
      <c r="CC91" s="1354"/>
      <c r="CD91" s="1354"/>
      <c r="CE91" s="1354"/>
      <c r="CF91" s="1354"/>
      <c r="CG91" s="1354"/>
      <c r="CH91" s="1354"/>
      <c r="CI91" s="1354"/>
      <c r="CJ91" s="1354"/>
      <c r="CK91" s="1354"/>
      <c r="CL91" s="1354"/>
      <c r="CM91" s="1354"/>
      <c r="CN91" s="1354"/>
      <c r="CO91" s="1354"/>
      <c r="CP91" s="1354"/>
      <c r="CQ91" s="1354"/>
      <c r="CR91" s="1354"/>
      <c r="CS91" s="1354"/>
      <c r="CT91" s="1354"/>
      <c r="CU91" s="1354"/>
      <c r="CV91" s="1354"/>
      <c r="CW91" s="1354"/>
      <c r="CX91" s="1354"/>
      <c r="CY91" s="1354"/>
      <c r="CZ91" s="1354"/>
      <c r="DA91" s="1354"/>
      <c r="DB91" s="1354"/>
      <c r="DC91" s="1354"/>
      <c r="DD91" s="1354"/>
      <c r="DE91" s="1354"/>
      <c r="DF91" s="1354"/>
      <c r="DG91" s="1354"/>
      <c r="DH91" s="1354"/>
      <c r="DI91" s="1354"/>
      <c r="DJ91" s="1354"/>
      <c r="DK91" s="1354"/>
      <c r="DL91" s="1354"/>
      <c r="DM91" s="1354"/>
      <c r="DN91" s="1354"/>
      <c r="DO91" s="1354"/>
      <c r="DP91" s="1354"/>
      <c r="DQ91" s="1354"/>
    </row>
    <row r="92" spans="1:121" x14ac:dyDescent="0.25">
      <c r="A92" s="1355"/>
      <c r="B92" s="1355" t="s">
        <v>789</v>
      </c>
      <c r="C92" s="1346">
        <v>2925.36</v>
      </c>
      <c r="D92" s="1345">
        <v>1462.68</v>
      </c>
      <c r="E92" s="1345">
        <v>1462.68</v>
      </c>
      <c r="F92" s="1344">
        <v>2925.36</v>
      </c>
      <c r="G92" s="1346"/>
      <c r="H92" s="1345"/>
      <c r="I92" s="1345"/>
      <c r="J92" s="1345"/>
      <c r="K92" s="1345">
        <v>7803.41</v>
      </c>
      <c r="L92" s="1344"/>
      <c r="M92" s="1346"/>
      <c r="N92" s="1345"/>
      <c r="O92" s="1345"/>
      <c r="P92" s="1345"/>
      <c r="Q92" s="1345"/>
      <c r="R92" s="1345"/>
      <c r="S92" s="1345"/>
      <c r="T92" s="1345"/>
      <c r="U92" s="1345"/>
      <c r="V92" s="1344"/>
      <c r="W92" s="1346"/>
      <c r="X92" s="1345"/>
      <c r="Y92" s="1345"/>
      <c r="Z92" s="1345"/>
      <c r="AA92" s="1345"/>
      <c r="AB92" s="1345"/>
      <c r="AC92" s="1344"/>
      <c r="AD92" s="1346"/>
      <c r="AE92" s="1345"/>
      <c r="AF92" s="1345"/>
      <c r="AG92" s="1365"/>
      <c r="AH92" s="1365"/>
      <c r="AI92" s="1366"/>
      <c r="AJ92" s="1367"/>
      <c r="AK92" s="1368"/>
      <c r="AL92" s="1369"/>
      <c r="AM92" s="1370"/>
      <c r="AN92" s="1370"/>
      <c r="AO92" s="1370"/>
      <c r="AP92" s="1368"/>
      <c r="AQ92" s="1371">
        <f t="shared" si="9"/>
        <v>16579.489999999998</v>
      </c>
      <c r="AR92" s="1354"/>
      <c r="AS92" s="1354"/>
      <c r="AT92" s="1354"/>
      <c r="AU92" s="1354"/>
      <c r="AV92" s="1354"/>
      <c r="AW92" s="1354"/>
      <c r="AX92" s="1354"/>
      <c r="AY92" s="1354"/>
      <c r="AZ92" s="1354"/>
      <c r="BA92" s="1354"/>
      <c r="BB92" s="1354"/>
      <c r="BC92" s="1354"/>
      <c r="BD92" s="1354"/>
      <c r="BE92" s="1354"/>
      <c r="BF92" s="1354"/>
      <c r="BG92" s="1354"/>
      <c r="BH92" s="1354"/>
      <c r="BI92" s="1354"/>
      <c r="BJ92" s="1354"/>
      <c r="BK92" s="1354"/>
      <c r="BL92" s="1354"/>
      <c r="BM92" s="1354"/>
      <c r="BN92" s="1354"/>
      <c r="BO92" s="1354"/>
      <c r="BP92" s="1354"/>
      <c r="BQ92" s="1354"/>
      <c r="BR92" s="1354"/>
      <c r="BS92" s="1354"/>
      <c r="BT92" s="1354"/>
      <c r="BU92" s="1354"/>
      <c r="BV92" s="1354"/>
      <c r="BW92" s="1354"/>
      <c r="BX92" s="1354"/>
      <c r="BY92" s="1354"/>
      <c r="BZ92" s="1354"/>
      <c r="CA92" s="1354"/>
      <c r="CB92" s="1354"/>
      <c r="CC92" s="1354"/>
      <c r="CD92" s="1354"/>
      <c r="CE92" s="1354"/>
      <c r="CF92" s="1354"/>
      <c r="CG92" s="1354"/>
      <c r="CH92" s="1354"/>
      <c r="CI92" s="1354"/>
      <c r="CJ92" s="1354"/>
      <c r="CK92" s="1354"/>
      <c r="CL92" s="1354"/>
      <c r="CM92" s="1354"/>
      <c r="CN92" s="1354"/>
      <c r="CO92" s="1354"/>
      <c r="CP92" s="1354"/>
      <c r="CQ92" s="1354"/>
      <c r="CR92" s="1354"/>
      <c r="CS92" s="1354"/>
      <c r="CT92" s="1354"/>
      <c r="CU92" s="1354"/>
      <c r="CV92" s="1354"/>
      <c r="CW92" s="1354"/>
      <c r="CX92" s="1354"/>
      <c r="CY92" s="1354"/>
      <c r="CZ92" s="1354"/>
      <c r="DA92" s="1354"/>
      <c r="DB92" s="1354"/>
      <c r="DC92" s="1354"/>
      <c r="DD92" s="1354"/>
      <c r="DE92" s="1354"/>
      <c r="DF92" s="1354"/>
      <c r="DG92" s="1354"/>
      <c r="DH92" s="1354"/>
      <c r="DI92" s="1354"/>
      <c r="DJ92" s="1354"/>
      <c r="DK92" s="1354"/>
      <c r="DL92" s="1354"/>
      <c r="DM92" s="1354"/>
      <c r="DN92" s="1354"/>
      <c r="DO92" s="1354"/>
      <c r="DP92" s="1354"/>
      <c r="DQ92" s="1354"/>
    </row>
    <row r="93" spans="1:121" x14ac:dyDescent="0.25">
      <c r="A93" s="1355"/>
      <c r="B93" s="1355" t="s">
        <v>1240</v>
      </c>
      <c r="C93" s="1346"/>
      <c r="D93" s="1345"/>
      <c r="E93" s="1345"/>
      <c r="F93" s="1344"/>
      <c r="G93" s="1346"/>
      <c r="H93" s="1345"/>
      <c r="I93" s="1345"/>
      <c r="J93" s="1345"/>
      <c r="K93" s="1345"/>
      <c r="L93" s="1344"/>
      <c r="M93" s="1346"/>
      <c r="N93" s="1345"/>
      <c r="O93" s="1345"/>
      <c r="P93" s="1345"/>
      <c r="Q93" s="1345"/>
      <c r="R93" s="1345"/>
      <c r="S93" s="1345"/>
      <c r="T93" s="1345"/>
      <c r="U93" s="1345"/>
      <c r="V93" s="1344"/>
      <c r="W93" s="1346">
        <v>21889.65</v>
      </c>
      <c r="X93" s="1345">
        <v>146126.24</v>
      </c>
      <c r="Y93" s="1345"/>
      <c r="Z93" s="1345"/>
      <c r="AA93" s="1345"/>
      <c r="AB93" s="1345"/>
      <c r="AC93" s="1344">
        <v>58450.5</v>
      </c>
      <c r="AD93" s="1346"/>
      <c r="AE93" s="1345"/>
      <c r="AF93" s="1345">
        <v>102288.37</v>
      </c>
      <c r="AG93" s="1365">
        <v>625802.43000000005</v>
      </c>
      <c r="AH93" s="1365">
        <v>657568.07999999996</v>
      </c>
      <c r="AI93" s="1366"/>
      <c r="AJ93" s="1367"/>
      <c r="AK93" s="1368"/>
      <c r="AL93" s="1369"/>
      <c r="AM93" s="1370">
        <v>45571.05</v>
      </c>
      <c r="AN93" s="1370"/>
      <c r="AO93" s="1370"/>
      <c r="AP93" s="1368"/>
      <c r="AQ93" s="1371">
        <f t="shared" si="9"/>
        <v>1657696.32</v>
      </c>
      <c r="AR93" s="1354"/>
      <c r="AS93" s="1354"/>
      <c r="AT93" s="1354"/>
      <c r="AU93" s="1354"/>
      <c r="AV93" s="1354"/>
      <c r="AW93" s="1354"/>
      <c r="AX93" s="1354"/>
      <c r="AY93" s="1354"/>
      <c r="AZ93" s="1354"/>
      <c r="BA93" s="1354"/>
      <c r="BB93" s="1354"/>
      <c r="BC93" s="1354"/>
      <c r="BD93" s="1354"/>
      <c r="BE93" s="1354"/>
      <c r="BF93" s="1354"/>
      <c r="BG93" s="1354"/>
      <c r="BH93" s="1354"/>
      <c r="BI93" s="1354"/>
      <c r="BJ93" s="1354"/>
      <c r="BK93" s="1354"/>
      <c r="BL93" s="1354"/>
      <c r="BM93" s="1354"/>
      <c r="BN93" s="1354"/>
      <c r="BO93" s="1354"/>
      <c r="BP93" s="1354"/>
      <c r="BQ93" s="1354"/>
      <c r="BR93" s="1354"/>
      <c r="BS93" s="1354"/>
      <c r="BT93" s="1354"/>
      <c r="BU93" s="1354"/>
      <c r="BV93" s="1354"/>
      <c r="BW93" s="1354"/>
      <c r="BX93" s="1354"/>
      <c r="BY93" s="1354"/>
      <c r="BZ93" s="1354"/>
      <c r="CA93" s="1354"/>
      <c r="CB93" s="1354"/>
      <c r="CC93" s="1354"/>
      <c r="CD93" s="1354"/>
      <c r="CE93" s="1354"/>
      <c r="CF93" s="1354"/>
      <c r="CG93" s="1354"/>
      <c r="CH93" s="1354"/>
      <c r="CI93" s="1354"/>
      <c r="CJ93" s="1354"/>
      <c r="CK93" s="1354"/>
      <c r="CL93" s="1354"/>
      <c r="CM93" s="1354"/>
      <c r="CN93" s="1354"/>
      <c r="CO93" s="1354"/>
      <c r="CP93" s="1354"/>
      <c r="CQ93" s="1354"/>
      <c r="CR93" s="1354"/>
      <c r="CS93" s="1354"/>
      <c r="CT93" s="1354"/>
      <c r="CU93" s="1354"/>
      <c r="CV93" s="1354"/>
      <c r="CW93" s="1354"/>
      <c r="CX93" s="1354"/>
      <c r="CY93" s="1354"/>
      <c r="CZ93" s="1354"/>
      <c r="DA93" s="1354"/>
      <c r="DB93" s="1354"/>
      <c r="DC93" s="1354"/>
      <c r="DD93" s="1354"/>
      <c r="DE93" s="1354"/>
      <c r="DF93" s="1354"/>
      <c r="DG93" s="1354"/>
      <c r="DH93" s="1354"/>
      <c r="DI93" s="1354"/>
      <c r="DJ93" s="1354"/>
      <c r="DK93" s="1354"/>
      <c r="DL93" s="1354"/>
      <c r="DM93" s="1354"/>
      <c r="DN93" s="1354"/>
      <c r="DO93" s="1354"/>
      <c r="DP93" s="1354"/>
      <c r="DQ93" s="1354"/>
    </row>
    <row r="94" spans="1:121" x14ac:dyDescent="0.25">
      <c r="A94" s="1355"/>
      <c r="B94" s="1355" t="s">
        <v>984</v>
      </c>
      <c r="C94" s="1346"/>
      <c r="D94" s="1345"/>
      <c r="E94" s="1345"/>
      <c r="F94" s="1344"/>
      <c r="G94" s="1346"/>
      <c r="H94" s="1345"/>
      <c r="I94" s="1345"/>
      <c r="J94" s="1345"/>
      <c r="K94" s="1345"/>
      <c r="L94" s="1344"/>
      <c r="M94" s="1346"/>
      <c r="N94" s="1345"/>
      <c r="O94" s="1345"/>
      <c r="P94" s="1345"/>
      <c r="Q94" s="1345"/>
      <c r="R94" s="1345"/>
      <c r="S94" s="1345"/>
      <c r="T94" s="1345"/>
      <c r="U94" s="1345"/>
      <c r="V94" s="1344"/>
      <c r="W94" s="1346"/>
      <c r="X94" s="1345"/>
      <c r="Y94" s="1345"/>
      <c r="Z94" s="1345"/>
      <c r="AA94" s="1345"/>
      <c r="AB94" s="1345"/>
      <c r="AC94" s="1344"/>
      <c r="AD94" s="1346"/>
      <c r="AE94" s="1345"/>
      <c r="AF94" s="1345"/>
      <c r="AG94" s="1365"/>
      <c r="AH94" s="1365"/>
      <c r="AI94" s="1366"/>
      <c r="AJ94" s="1367"/>
      <c r="AK94" s="1368"/>
      <c r="AL94" s="1369"/>
      <c r="AM94" s="1370">
        <v>454329.55</v>
      </c>
      <c r="AN94" s="1370">
        <v>60096.5</v>
      </c>
      <c r="AO94" s="1370"/>
      <c r="AP94" s="1368"/>
      <c r="AQ94" s="1371">
        <f t="shared" si="9"/>
        <v>514426.05</v>
      </c>
      <c r="AR94" s="1354"/>
      <c r="AS94" s="1354"/>
      <c r="AT94" s="1354"/>
      <c r="AU94" s="1354"/>
      <c r="AV94" s="1354"/>
      <c r="AW94" s="1354"/>
      <c r="AX94" s="1354"/>
      <c r="AY94" s="1354"/>
      <c r="AZ94" s="1354"/>
      <c r="BA94" s="1354"/>
      <c r="BB94" s="1354"/>
      <c r="BC94" s="1354"/>
      <c r="BD94" s="1354"/>
      <c r="BE94" s="1354"/>
      <c r="BF94" s="1354"/>
      <c r="BG94" s="1354"/>
      <c r="BH94" s="1354"/>
      <c r="BI94" s="1354"/>
      <c r="BJ94" s="1354"/>
      <c r="BK94" s="1354"/>
      <c r="BL94" s="1354"/>
      <c r="BM94" s="1354"/>
      <c r="BN94" s="1354"/>
      <c r="BO94" s="1354"/>
      <c r="BP94" s="1354"/>
      <c r="BQ94" s="1354"/>
      <c r="BR94" s="1354"/>
      <c r="BS94" s="1354"/>
      <c r="BT94" s="1354"/>
      <c r="BU94" s="1354"/>
      <c r="BV94" s="1354"/>
      <c r="BW94" s="1354"/>
      <c r="BX94" s="1354"/>
      <c r="BY94" s="1354"/>
      <c r="BZ94" s="1354"/>
      <c r="CA94" s="1354"/>
      <c r="CB94" s="1354"/>
      <c r="CC94" s="1354"/>
      <c r="CD94" s="1354"/>
      <c r="CE94" s="1354"/>
      <c r="CF94" s="1354"/>
      <c r="CG94" s="1354"/>
      <c r="CH94" s="1354"/>
      <c r="CI94" s="1354"/>
      <c r="CJ94" s="1354"/>
      <c r="CK94" s="1354"/>
      <c r="CL94" s="1354"/>
      <c r="CM94" s="1354"/>
      <c r="CN94" s="1354"/>
      <c r="CO94" s="1354"/>
      <c r="CP94" s="1354"/>
      <c r="CQ94" s="1354"/>
      <c r="CR94" s="1354"/>
      <c r="CS94" s="1354"/>
      <c r="CT94" s="1354"/>
      <c r="CU94" s="1354"/>
      <c r="CV94" s="1354"/>
      <c r="CW94" s="1354"/>
      <c r="CX94" s="1354"/>
      <c r="CY94" s="1354"/>
      <c r="CZ94" s="1354"/>
      <c r="DA94" s="1354"/>
      <c r="DB94" s="1354"/>
      <c r="DC94" s="1354"/>
      <c r="DD94" s="1354"/>
      <c r="DE94" s="1354"/>
      <c r="DF94" s="1354"/>
      <c r="DG94" s="1354"/>
      <c r="DH94" s="1354"/>
      <c r="DI94" s="1354"/>
      <c r="DJ94" s="1354"/>
      <c r="DK94" s="1354"/>
      <c r="DL94" s="1354"/>
      <c r="DM94" s="1354"/>
      <c r="DN94" s="1354"/>
      <c r="DO94" s="1354"/>
      <c r="DP94" s="1354"/>
      <c r="DQ94" s="1354"/>
    </row>
    <row r="95" spans="1:121" x14ac:dyDescent="0.25">
      <c r="A95" s="1355"/>
      <c r="B95" s="1355" t="s">
        <v>1696</v>
      </c>
      <c r="C95" s="1346"/>
      <c r="D95" s="1345"/>
      <c r="E95" s="1345"/>
      <c r="F95" s="1344"/>
      <c r="G95" s="1346"/>
      <c r="H95" s="1345"/>
      <c r="I95" s="1345"/>
      <c r="J95" s="1345"/>
      <c r="K95" s="1345"/>
      <c r="L95" s="1344"/>
      <c r="M95" s="1346"/>
      <c r="N95" s="1345"/>
      <c r="O95" s="1345"/>
      <c r="P95" s="1345"/>
      <c r="Q95" s="1345"/>
      <c r="R95" s="1345"/>
      <c r="S95" s="1345"/>
      <c r="T95" s="1345"/>
      <c r="U95" s="1345"/>
      <c r="V95" s="1344"/>
      <c r="W95" s="1346"/>
      <c r="X95" s="1345">
        <v>61609.04</v>
      </c>
      <c r="Y95" s="1345"/>
      <c r="Z95" s="1345"/>
      <c r="AA95" s="1345"/>
      <c r="AB95" s="1345"/>
      <c r="AC95" s="1344">
        <v>191955.54</v>
      </c>
      <c r="AD95" s="1346">
        <v>146050.73000000001</v>
      </c>
      <c r="AE95" s="1345">
        <v>178407.87</v>
      </c>
      <c r="AF95" s="1345">
        <v>212036.08</v>
      </c>
      <c r="AG95" s="1365">
        <v>656385.04</v>
      </c>
      <c r="AH95" s="1365">
        <v>150313.41</v>
      </c>
      <c r="AI95" s="1366">
        <v>296364.14</v>
      </c>
      <c r="AJ95" s="1367"/>
      <c r="AK95" s="1368"/>
      <c r="AL95" s="1369"/>
      <c r="AM95" s="1370"/>
      <c r="AN95" s="1370"/>
      <c r="AO95" s="1370"/>
      <c r="AP95" s="1368"/>
      <c r="AQ95" s="1371">
        <f t="shared" si="9"/>
        <v>1893121.85</v>
      </c>
      <c r="AR95" s="1354"/>
      <c r="AS95" s="1354"/>
      <c r="AT95" s="1354"/>
      <c r="AU95" s="1354"/>
      <c r="AV95" s="1354"/>
      <c r="AW95" s="1354"/>
      <c r="AX95" s="1354"/>
      <c r="AY95" s="1354"/>
      <c r="AZ95" s="1354"/>
      <c r="BA95" s="1354"/>
      <c r="BB95" s="1354"/>
      <c r="BC95" s="1354"/>
      <c r="BD95" s="1354"/>
      <c r="BE95" s="1354"/>
      <c r="BF95" s="1354"/>
      <c r="BG95" s="1354"/>
      <c r="BH95" s="1354"/>
      <c r="BI95" s="1354"/>
      <c r="BJ95" s="1354"/>
      <c r="BK95" s="1354"/>
      <c r="BL95" s="1354"/>
      <c r="BM95" s="1354"/>
      <c r="BN95" s="1354"/>
      <c r="BO95" s="1354"/>
      <c r="BP95" s="1354"/>
      <c r="BQ95" s="1354"/>
      <c r="BR95" s="1354"/>
      <c r="BS95" s="1354"/>
      <c r="BT95" s="1354"/>
      <c r="BU95" s="1354"/>
      <c r="BV95" s="1354"/>
      <c r="BW95" s="1354"/>
      <c r="BX95" s="1354"/>
      <c r="BY95" s="1354"/>
      <c r="BZ95" s="1354"/>
      <c r="CA95" s="1354"/>
      <c r="CB95" s="1354"/>
      <c r="CC95" s="1354"/>
      <c r="CD95" s="1354"/>
      <c r="CE95" s="1354"/>
      <c r="CF95" s="1354"/>
      <c r="CG95" s="1354"/>
      <c r="CH95" s="1354"/>
      <c r="CI95" s="1354"/>
      <c r="CJ95" s="1354"/>
      <c r="CK95" s="1354"/>
      <c r="CL95" s="1354"/>
      <c r="CM95" s="1354"/>
      <c r="CN95" s="1354"/>
      <c r="CO95" s="1354"/>
      <c r="CP95" s="1354"/>
      <c r="CQ95" s="1354"/>
      <c r="CR95" s="1354"/>
      <c r="CS95" s="1354"/>
      <c r="CT95" s="1354"/>
      <c r="CU95" s="1354"/>
      <c r="CV95" s="1354"/>
      <c r="CW95" s="1354"/>
      <c r="CX95" s="1354"/>
      <c r="CY95" s="1354"/>
      <c r="CZ95" s="1354"/>
      <c r="DA95" s="1354"/>
      <c r="DB95" s="1354"/>
      <c r="DC95" s="1354"/>
      <c r="DD95" s="1354"/>
      <c r="DE95" s="1354"/>
      <c r="DF95" s="1354"/>
      <c r="DG95" s="1354"/>
      <c r="DH95" s="1354"/>
      <c r="DI95" s="1354"/>
      <c r="DJ95" s="1354"/>
      <c r="DK95" s="1354"/>
      <c r="DL95" s="1354"/>
      <c r="DM95" s="1354"/>
      <c r="DN95" s="1354"/>
      <c r="DO95" s="1354"/>
      <c r="DP95" s="1354"/>
      <c r="DQ95" s="1354"/>
    </row>
    <row r="96" spans="1:121" x14ac:dyDescent="0.25">
      <c r="A96" s="1355"/>
      <c r="B96" s="1355" t="s">
        <v>1416</v>
      </c>
      <c r="C96" s="1346"/>
      <c r="D96" s="1345"/>
      <c r="E96" s="1345"/>
      <c r="F96" s="1344"/>
      <c r="G96" s="1346"/>
      <c r="H96" s="1345"/>
      <c r="I96" s="1345"/>
      <c r="J96" s="1345"/>
      <c r="K96" s="1345"/>
      <c r="L96" s="1344"/>
      <c r="M96" s="1346"/>
      <c r="N96" s="1345"/>
      <c r="O96" s="1345"/>
      <c r="P96" s="1345"/>
      <c r="Q96" s="1345"/>
      <c r="R96" s="1345"/>
      <c r="S96" s="1345"/>
      <c r="T96" s="1345"/>
      <c r="U96" s="1345"/>
      <c r="V96" s="1344"/>
      <c r="W96" s="1346"/>
      <c r="X96" s="1345">
        <v>219232.65</v>
      </c>
      <c r="Y96" s="1345"/>
      <c r="Z96" s="1345"/>
      <c r="AA96" s="1345"/>
      <c r="AB96" s="1345"/>
      <c r="AC96" s="1344">
        <v>102308.57</v>
      </c>
      <c r="AD96" s="1346"/>
      <c r="AE96" s="1345"/>
      <c r="AF96" s="1345">
        <v>281429.63</v>
      </c>
      <c r="AG96" s="1365"/>
      <c r="AH96" s="1365">
        <v>1139929</v>
      </c>
      <c r="AI96" s="1366"/>
      <c r="AJ96" s="1367"/>
      <c r="AK96" s="1368"/>
      <c r="AL96" s="1369"/>
      <c r="AM96" s="1370"/>
      <c r="AN96" s="1370"/>
      <c r="AO96" s="1370"/>
      <c r="AP96" s="1368"/>
      <c r="AQ96" s="1371">
        <f t="shared" si="9"/>
        <v>1742899.85</v>
      </c>
      <c r="AR96" s="1354"/>
      <c r="AS96" s="1354"/>
      <c r="AT96" s="1354"/>
      <c r="AU96" s="1354"/>
      <c r="AV96" s="1354"/>
      <c r="AW96" s="1354"/>
      <c r="AX96" s="1354"/>
      <c r="AY96" s="1354"/>
      <c r="AZ96" s="1354"/>
      <c r="BA96" s="1354"/>
      <c r="BB96" s="1354"/>
      <c r="BC96" s="1354"/>
      <c r="BD96" s="1354"/>
      <c r="BE96" s="1354"/>
      <c r="BF96" s="1354"/>
      <c r="BG96" s="1354"/>
      <c r="BH96" s="1354"/>
      <c r="BI96" s="1354"/>
      <c r="BJ96" s="1354"/>
      <c r="BK96" s="1354"/>
      <c r="BL96" s="1354"/>
      <c r="BM96" s="1354"/>
      <c r="BN96" s="1354"/>
      <c r="BO96" s="1354"/>
      <c r="BP96" s="1354"/>
      <c r="BQ96" s="1354"/>
      <c r="BR96" s="1354"/>
      <c r="BS96" s="1354"/>
      <c r="BT96" s="1354"/>
      <c r="BU96" s="1354"/>
      <c r="BV96" s="1354"/>
      <c r="BW96" s="1354"/>
      <c r="BX96" s="1354"/>
      <c r="BY96" s="1354"/>
      <c r="BZ96" s="1354"/>
      <c r="CA96" s="1354"/>
      <c r="CB96" s="1354"/>
      <c r="CC96" s="1354"/>
      <c r="CD96" s="1354"/>
      <c r="CE96" s="1354"/>
      <c r="CF96" s="1354"/>
      <c r="CG96" s="1354"/>
      <c r="CH96" s="1354"/>
      <c r="CI96" s="1354"/>
      <c r="CJ96" s="1354"/>
      <c r="CK96" s="1354"/>
      <c r="CL96" s="1354"/>
      <c r="CM96" s="1354"/>
      <c r="CN96" s="1354"/>
      <c r="CO96" s="1354"/>
      <c r="CP96" s="1354"/>
      <c r="CQ96" s="1354"/>
      <c r="CR96" s="1354"/>
      <c r="CS96" s="1354"/>
      <c r="CT96" s="1354"/>
      <c r="CU96" s="1354"/>
      <c r="CV96" s="1354"/>
      <c r="CW96" s="1354"/>
      <c r="CX96" s="1354"/>
      <c r="CY96" s="1354"/>
      <c r="CZ96" s="1354"/>
      <c r="DA96" s="1354"/>
      <c r="DB96" s="1354"/>
      <c r="DC96" s="1354"/>
      <c r="DD96" s="1354"/>
      <c r="DE96" s="1354"/>
      <c r="DF96" s="1354"/>
      <c r="DG96" s="1354"/>
      <c r="DH96" s="1354"/>
      <c r="DI96" s="1354"/>
      <c r="DJ96" s="1354"/>
      <c r="DK96" s="1354"/>
      <c r="DL96" s="1354"/>
      <c r="DM96" s="1354"/>
      <c r="DN96" s="1354"/>
      <c r="DO96" s="1354"/>
      <c r="DP96" s="1354"/>
      <c r="DQ96" s="1354"/>
    </row>
    <row r="97" spans="1:121" x14ac:dyDescent="0.25">
      <c r="A97" s="1355"/>
      <c r="B97" s="1355" t="s">
        <v>1180</v>
      </c>
      <c r="C97" s="1346"/>
      <c r="D97" s="1345"/>
      <c r="E97" s="1345"/>
      <c r="F97" s="1344">
        <v>145690.67000000001</v>
      </c>
      <c r="G97" s="1346"/>
      <c r="H97" s="1345"/>
      <c r="I97" s="1345">
        <v>966856.27</v>
      </c>
      <c r="J97" s="1345"/>
      <c r="K97" s="1345"/>
      <c r="L97" s="1344"/>
      <c r="M97" s="1346"/>
      <c r="N97" s="1345"/>
      <c r="O97" s="1345"/>
      <c r="P97" s="1345"/>
      <c r="Q97" s="1345"/>
      <c r="R97" s="1345"/>
      <c r="S97" s="1345"/>
      <c r="T97" s="1345"/>
      <c r="U97" s="1345"/>
      <c r="V97" s="1344"/>
      <c r="W97" s="1346"/>
      <c r="X97" s="1345"/>
      <c r="Y97" s="1345"/>
      <c r="Z97" s="1345"/>
      <c r="AA97" s="1345"/>
      <c r="AB97" s="1345"/>
      <c r="AC97" s="1344"/>
      <c r="AD97" s="1346"/>
      <c r="AE97" s="1345"/>
      <c r="AF97" s="1345"/>
      <c r="AG97" s="1365"/>
      <c r="AH97" s="1365"/>
      <c r="AI97" s="1366"/>
      <c r="AJ97" s="1367"/>
      <c r="AK97" s="1368"/>
      <c r="AL97" s="1369"/>
      <c r="AM97" s="1370">
        <v>264892.13</v>
      </c>
      <c r="AN97" s="1370"/>
      <c r="AO97" s="1370"/>
      <c r="AP97" s="1368">
        <v>132446.06</v>
      </c>
      <c r="AQ97" s="1371">
        <f t="shared" si="9"/>
        <v>1509885.13</v>
      </c>
      <c r="AR97" s="1354"/>
      <c r="AS97" s="1354"/>
      <c r="AT97" s="1354"/>
      <c r="AU97" s="1354"/>
      <c r="AV97" s="1354"/>
      <c r="AW97" s="1354"/>
      <c r="AX97" s="1354"/>
      <c r="AY97" s="1354"/>
      <c r="AZ97" s="1354"/>
      <c r="BA97" s="1354"/>
      <c r="BB97" s="1354"/>
      <c r="BC97" s="1354"/>
      <c r="BD97" s="1354"/>
      <c r="BE97" s="1354"/>
      <c r="BF97" s="1354"/>
      <c r="BG97" s="1354"/>
      <c r="BH97" s="1354"/>
      <c r="BI97" s="1354"/>
      <c r="BJ97" s="1354"/>
      <c r="BK97" s="1354"/>
      <c r="BL97" s="1354"/>
      <c r="BM97" s="1354"/>
      <c r="BN97" s="1354"/>
      <c r="BO97" s="1354"/>
      <c r="BP97" s="1354"/>
      <c r="BQ97" s="1354"/>
      <c r="BR97" s="1354"/>
      <c r="BS97" s="1354"/>
      <c r="BT97" s="1354"/>
      <c r="BU97" s="1354"/>
      <c r="BV97" s="1354"/>
      <c r="BW97" s="1354"/>
      <c r="BX97" s="1354"/>
      <c r="BY97" s="1354"/>
      <c r="BZ97" s="1354"/>
      <c r="CA97" s="1354"/>
      <c r="CB97" s="1354"/>
      <c r="CC97" s="1354"/>
      <c r="CD97" s="1354"/>
      <c r="CE97" s="1354"/>
      <c r="CF97" s="1354"/>
      <c r="CG97" s="1354"/>
      <c r="CH97" s="1354"/>
      <c r="CI97" s="1354"/>
      <c r="CJ97" s="1354"/>
      <c r="CK97" s="1354"/>
      <c r="CL97" s="1354"/>
      <c r="CM97" s="1354"/>
      <c r="CN97" s="1354"/>
      <c r="CO97" s="1354"/>
      <c r="CP97" s="1354"/>
      <c r="CQ97" s="1354"/>
      <c r="CR97" s="1354"/>
      <c r="CS97" s="1354"/>
      <c r="CT97" s="1354"/>
      <c r="CU97" s="1354"/>
      <c r="CV97" s="1354"/>
      <c r="CW97" s="1354"/>
      <c r="CX97" s="1354"/>
      <c r="CY97" s="1354"/>
      <c r="CZ97" s="1354"/>
      <c r="DA97" s="1354"/>
      <c r="DB97" s="1354"/>
      <c r="DC97" s="1354"/>
      <c r="DD97" s="1354"/>
      <c r="DE97" s="1354"/>
      <c r="DF97" s="1354"/>
      <c r="DG97" s="1354"/>
      <c r="DH97" s="1354"/>
      <c r="DI97" s="1354"/>
      <c r="DJ97" s="1354"/>
      <c r="DK97" s="1354"/>
      <c r="DL97" s="1354"/>
      <c r="DM97" s="1354"/>
      <c r="DN97" s="1354"/>
      <c r="DO97" s="1354"/>
      <c r="DP97" s="1354"/>
      <c r="DQ97" s="1354"/>
    </row>
    <row r="98" spans="1:121" ht="15.75" thickBot="1" x14ac:dyDescent="0.3">
      <c r="A98" s="1355"/>
      <c r="B98" s="1355" t="s">
        <v>985</v>
      </c>
      <c r="C98" s="1346"/>
      <c r="D98" s="1345"/>
      <c r="E98" s="1345"/>
      <c r="F98" s="1344">
        <v>70839.429999999993</v>
      </c>
      <c r="G98" s="1346"/>
      <c r="H98" s="1345"/>
      <c r="I98" s="1345"/>
      <c r="J98" s="1345"/>
      <c r="K98" s="1345"/>
      <c r="L98" s="1344"/>
      <c r="M98" s="1346"/>
      <c r="N98" s="1345"/>
      <c r="O98" s="1345"/>
      <c r="P98" s="1345"/>
      <c r="Q98" s="1345"/>
      <c r="R98" s="1345"/>
      <c r="S98" s="1345"/>
      <c r="T98" s="1345"/>
      <c r="U98" s="1345"/>
      <c r="V98" s="1344"/>
      <c r="W98" s="1346"/>
      <c r="X98" s="1345"/>
      <c r="Y98" s="1345"/>
      <c r="Z98" s="1345"/>
      <c r="AA98" s="1345"/>
      <c r="AB98" s="1345"/>
      <c r="AC98" s="1344"/>
      <c r="AD98" s="1346"/>
      <c r="AE98" s="1345">
        <v>83162.399999999994</v>
      </c>
      <c r="AF98" s="1345">
        <v>18880.28</v>
      </c>
      <c r="AG98" s="1365">
        <v>43849.85</v>
      </c>
      <c r="AH98" s="1365"/>
      <c r="AI98" s="1366">
        <v>587076.38</v>
      </c>
      <c r="AJ98" s="1367"/>
      <c r="AK98" s="1368"/>
      <c r="AL98" s="1369"/>
      <c r="AM98" s="1370"/>
      <c r="AN98" s="1370"/>
      <c r="AO98" s="1370">
        <v>220153.64</v>
      </c>
      <c r="AP98" s="1368"/>
      <c r="AQ98" s="1371">
        <f t="shared" si="9"/>
        <v>1023961.98</v>
      </c>
      <c r="AR98" s="1354"/>
      <c r="AS98" s="1354"/>
      <c r="AT98" s="1354"/>
      <c r="AU98" s="1354"/>
      <c r="AV98" s="1354"/>
      <c r="AW98" s="1354"/>
      <c r="AX98" s="1354"/>
      <c r="AY98" s="1354"/>
      <c r="AZ98" s="1354"/>
      <c r="BA98" s="1354"/>
      <c r="BB98" s="1354"/>
      <c r="BC98" s="1354"/>
      <c r="BD98" s="1354"/>
      <c r="BE98" s="1354"/>
      <c r="BF98" s="1354"/>
      <c r="BG98" s="1354"/>
      <c r="BH98" s="1354"/>
      <c r="BI98" s="1354"/>
      <c r="BJ98" s="1354"/>
      <c r="BK98" s="1354"/>
      <c r="BL98" s="1354"/>
      <c r="BM98" s="1354"/>
      <c r="BN98" s="1354"/>
      <c r="BO98" s="1354"/>
      <c r="BP98" s="1354"/>
      <c r="BQ98" s="1354"/>
      <c r="BR98" s="1354"/>
      <c r="BS98" s="1354"/>
      <c r="BT98" s="1354"/>
      <c r="BU98" s="1354"/>
      <c r="BV98" s="1354"/>
      <c r="BW98" s="1354"/>
      <c r="BX98" s="1354"/>
      <c r="BY98" s="1354"/>
      <c r="BZ98" s="1354"/>
      <c r="CA98" s="1354"/>
      <c r="CB98" s="1354"/>
      <c r="CC98" s="1354"/>
      <c r="CD98" s="1354"/>
      <c r="CE98" s="1354"/>
      <c r="CF98" s="1354"/>
      <c r="CG98" s="1354"/>
      <c r="CH98" s="1354"/>
      <c r="CI98" s="1354"/>
      <c r="CJ98" s="1354"/>
      <c r="CK98" s="1354"/>
      <c r="CL98" s="1354"/>
      <c r="CM98" s="1354"/>
      <c r="CN98" s="1354"/>
      <c r="CO98" s="1354"/>
      <c r="CP98" s="1354"/>
      <c r="CQ98" s="1354"/>
      <c r="CR98" s="1354"/>
      <c r="CS98" s="1354"/>
      <c r="CT98" s="1354"/>
      <c r="CU98" s="1354"/>
      <c r="CV98" s="1354"/>
      <c r="CW98" s="1354"/>
      <c r="CX98" s="1354"/>
      <c r="CY98" s="1354"/>
      <c r="CZ98" s="1354"/>
      <c r="DA98" s="1354"/>
      <c r="DB98" s="1354"/>
      <c r="DC98" s="1354"/>
      <c r="DD98" s="1354"/>
      <c r="DE98" s="1354"/>
      <c r="DF98" s="1354"/>
      <c r="DG98" s="1354"/>
      <c r="DH98" s="1354"/>
      <c r="DI98" s="1354"/>
      <c r="DJ98" s="1354"/>
      <c r="DK98" s="1354"/>
      <c r="DL98" s="1354"/>
      <c r="DM98" s="1354"/>
      <c r="DN98" s="1354"/>
      <c r="DO98" s="1354"/>
      <c r="DP98" s="1354"/>
      <c r="DQ98" s="1354"/>
    </row>
    <row r="99" spans="1:121" ht="15.75" thickBot="1" x14ac:dyDescent="0.3">
      <c r="A99" s="1378" t="s">
        <v>179</v>
      </c>
      <c r="B99" s="1381"/>
      <c r="C99" s="1378">
        <f t="shared" ref="C99:AQ99" si="12">SUM(C8 + C22 + C35 + C58 + C60 + C62 + C64 + C66 + C85 + C87)</f>
        <v>16328549.460000001</v>
      </c>
      <c r="D99" s="1381">
        <f t="shared" si="12"/>
        <v>23245793.75</v>
      </c>
      <c r="E99" s="1381">
        <f t="shared" si="12"/>
        <v>21947804.799999997</v>
      </c>
      <c r="F99" s="1382">
        <f t="shared" si="12"/>
        <v>38719895.059999995</v>
      </c>
      <c r="G99" s="1378">
        <f t="shared" si="12"/>
        <v>26101682.999999996</v>
      </c>
      <c r="H99" s="1381">
        <f t="shared" si="12"/>
        <v>10136351.48</v>
      </c>
      <c r="I99" s="1381">
        <f t="shared" si="12"/>
        <v>36006730.249999993</v>
      </c>
      <c r="J99" s="1381">
        <f t="shared" si="12"/>
        <v>23608642.450000003</v>
      </c>
      <c r="K99" s="1381">
        <f t="shared" si="12"/>
        <v>42110605.369999997</v>
      </c>
      <c r="L99" s="1381">
        <f t="shared" si="12"/>
        <v>3398599.16</v>
      </c>
      <c r="M99" s="1378">
        <f t="shared" si="12"/>
        <v>732920.42999999993</v>
      </c>
      <c r="N99" s="1381">
        <f t="shared" si="12"/>
        <v>24719444.649999999</v>
      </c>
      <c r="O99" s="1381">
        <f t="shared" si="12"/>
        <v>1603030.06</v>
      </c>
      <c r="P99" s="1381">
        <f t="shared" si="12"/>
        <v>21756694.439999998</v>
      </c>
      <c r="Q99" s="1381">
        <f t="shared" si="12"/>
        <v>3825715.66</v>
      </c>
      <c r="R99" s="1381">
        <f t="shared" si="12"/>
        <v>29997340.270000003</v>
      </c>
      <c r="S99" s="1381">
        <f t="shared" si="12"/>
        <v>29304389.740000002</v>
      </c>
      <c r="T99" s="1381">
        <f t="shared" si="12"/>
        <v>14574141.84</v>
      </c>
      <c r="U99" s="1381">
        <f t="shared" si="12"/>
        <v>27271527.779999994</v>
      </c>
      <c r="V99" s="1382">
        <f t="shared" si="12"/>
        <v>6448019.1899999995</v>
      </c>
      <c r="W99" s="1378">
        <f t="shared" si="12"/>
        <v>12383633.290000001</v>
      </c>
      <c r="X99" s="1381">
        <f t="shared" si="12"/>
        <v>74668978.050000027</v>
      </c>
      <c r="Y99" s="1381">
        <f t="shared" si="12"/>
        <v>29426888.139999997</v>
      </c>
      <c r="Z99" s="1381">
        <f t="shared" si="12"/>
        <v>33452165.68</v>
      </c>
      <c r="AA99" s="1381">
        <f t="shared" si="12"/>
        <v>1422099.83</v>
      </c>
      <c r="AB99" s="1381">
        <f t="shared" si="12"/>
        <v>51930409.540000007</v>
      </c>
      <c r="AC99" s="1382">
        <f t="shared" si="12"/>
        <v>34395300.399999999</v>
      </c>
      <c r="AD99" s="1378">
        <f t="shared" si="12"/>
        <v>10806290.790000001</v>
      </c>
      <c r="AE99" s="1381">
        <f t="shared" si="12"/>
        <v>23145020.329999994</v>
      </c>
      <c r="AF99" s="1381">
        <f t="shared" si="12"/>
        <v>4359773.37</v>
      </c>
      <c r="AG99" s="1381">
        <f t="shared" si="12"/>
        <v>40884638.949999996</v>
      </c>
      <c r="AH99" s="1381">
        <f t="shared" si="12"/>
        <v>41891622.799999997</v>
      </c>
      <c r="AI99" s="1382">
        <f t="shared" si="12"/>
        <v>89269200.040000007</v>
      </c>
      <c r="AJ99" s="1378">
        <f t="shared" si="12"/>
        <v>0</v>
      </c>
      <c r="AK99" s="1382">
        <f t="shared" si="12"/>
        <v>148420.79999999999</v>
      </c>
      <c r="AL99" s="1378">
        <f t="shared" si="12"/>
        <v>31663337.250000004</v>
      </c>
      <c r="AM99" s="1381">
        <f t="shared" si="12"/>
        <v>41620928.299999997</v>
      </c>
      <c r="AN99" s="1381">
        <f t="shared" si="12"/>
        <v>10331249.469999999</v>
      </c>
      <c r="AO99" s="1381">
        <f t="shared" si="12"/>
        <v>10686703.75</v>
      </c>
      <c r="AP99" s="1382">
        <f t="shared" si="12"/>
        <v>20458238.050000001</v>
      </c>
      <c r="AQ99" s="1382">
        <f t="shared" si="12"/>
        <v>964782777.67000008</v>
      </c>
      <c r="AR99" s="1354"/>
      <c r="AS99" s="1354"/>
      <c r="AT99" s="1354"/>
      <c r="AU99" s="1354"/>
      <c r="AV99" s="1354"/>
      <c r="AW99" s="1354"/>
      <c r="AX99" s="1354"/>
      <c r="AY99" s="1354"/>
      <c r="AZ99" s="1354"/>
      <c r="BA99" s="1354"/>
      <c r="BB99" s="1354"/>
      <c r="BC99" s="1354"/>
      <c r="BD99" s="1354"/>
      <c r="BE99" s="1354"/>
      <c r="BF99" s="1354"/>
      <c r="BG99" s="1354"/>
      <c r="BH99" s="1354"/>
      <c r="BI99" s="1354"/>
      <c r="BJ99" s="1354"/>
      <c r="BK99" s="1354"/>
      <c r="BL99" s="1354"/>
      <c r="BM99" s="1354"/>
      <c r="BN99" s="1354"/>
      <c r="BO99" s="1354"/>
      <c r="BP99" s="1354"/>
      <c r="BQ99" s="1354"/>
      <c r="BR99" s="1354"/>
      <c r="BS99" s="1354"/>
      <c r="BT99" s="1354"/>
      <c r="BU99" s="1354"/>
      <c r="BV99" s="1354"/>
      <c r="BW99" s="1354"/>
      <c r="BX99" s="1354"/>
      <c r="BY99" s="1354"/>
      <c r="BZ99" s="1354"/>
      <c r="CA99" s="1354"/>
      <c r="CB99" s="1354"/>
      <c r="CC99" s="1354"/>
      <c r="CD99" s="1354"/>
      <c r="CE99" s="1354"/>
      <c r="CF99" s="1354"/>
      <c r="CG99" s="1354"/>
      <c r="CH99" s="1354"/>
      <c r="CI99" s="1354"/>
      <c r="CJ99" s="1354"/>
      <c r="CK99" s="1354"/>
      <c r="CL99" s="1354"/>
      <c r="CM99" s="1354"/>
      <c r="CN99" s="1354"/>
      <c r="CO99" s="1354"/>
      <c r="CP99" s="1354"/>
      <c r="CQ99" s="1354"/>
      <c r="CR99" s="1354"/>
      <c r="CS99" s="1354"/>
      <c r="CT99" s="1354"/>
      <c r="CU99" s="1354"/>
      <c r="CV99" s="1354"/>
      <c r="CW99" s="1354"/>
      <c r="CX99" s="1354"/>
      <c r="CY99" s="1354"/>
      <c r="CZ99" s="1354"/>
      <c r="DA99" s="1354"/>
      <c r="DB99" s="1354"/>
      <c r="DC99" s="1354"/>
      <c r="DD99" s="1354"/>
      <c r="DE99" s="1354"/>
      <c r="DF99" s="1354"/>
      <c r="DG99" s="1354"/>
      <c r="DH99" s="1354"/>
      <c r="DI99" s="1354"/>
      <c r="DJ99" s="1354"/>
      <c r="DK99" s="1354"/>
      <c r="DL99" s="1354"/>
      <c r="DM99" s="1354"/>
      <c r="DN99" s="1354"/>
      <c r="DO99" s="1354"/>
      <c r="DP99" s="1354"/>
      <c r="DQ99" s="1354"/>
    </row>
    <row r="100" spans="1:121" x14ac:dyDescent="0.25">
      <c r="A100" s="1372" t="s">
        <v>641</v>
      </c>
      <c r="B100" s="1373"/>
      <c r="C100" s="1346">
        <f t="shared" ref="C100:AP100" si="13">SUM(C101:C101)</f>
        <v>0</v>
      </c>
      <c r="D100" s="1345">
        <f t="shared" si="13"/>
        <v>1609252.85</v>
      </c>
      <c r="E100" s="1345">
        <f t="shared" si="13"/>
        <v>1658108.8</v>
      </c>
      <c r="F100" s="1344">
        <f t="shared" si="13"/>
        <v>0</v>
      </c>
      <c r="G100" s="1346">
        <f t="shared" si="13"/>
        <v>0</v>
      </c>
      <c r="H100" s="1345">
        <f t="shared" si="13"/>
        <v>5798800.54</v>
      </c>
      <c r="I100" s="1345">
        <f t="shared" si="13"/>
        <v>0</v>
      </c>
      <c r="J100" s="1345">
        <f t="shared" si="13"/>
        <v>11534432.359999999</v>
      </c>
      <c r="K100" s="1345">
        <f t="shared" si="13"/>
        <v>0</v>
      </c>
      <c r="L100" s="1344">
        <f t="shared" si="13"/>
        <v>2004110</v>
      </c>
      <c r="M100" s="1346">
        <f t="shared" si="13"/>
        <v>0</v>
      </c>
      <c r="N100" s="1345">
        <f t="shared" si="13"/>
        <v>0</v>
      </c>
      <c r="O100" s="1345">
        <f t="shared" si="13"/>
        <v>1480989</v>
      </c>
      <c r="P100" s="1345">
        <f t="shared" si="13"/>
        <v>0</v>
      </c>
      <c r="Q100" s="1345">
        <f t="shared" si="13"/>
        <v>1662488.6</v>
      </c>
      <c r="R100" s="1345">
        <f t="shared" si="13"/>
        <v>5827812.5300000003</v>
      </c>
      <c r="S100" s="1345">
        <f t="shared" si="13"/>
        <v>0</v>
      </c>
      <c r="T100" s="1345">
        <f t="shared" si="13"/>
        <v>5851847.0300000003</v>
      </c>
      <c r="U100" s="1345">
        <f t="shared" si="13"/>
        <v>0</v>
      </c>
      <c r="V100" s="1344">
        <f t="shared" si="13"/>
        <v>1039552.3</v>
      </c>
      <c r="W100" s="1346">
        <f t="shared" si="13"/>
        <v>0</v>
      </c>
      <c r="X100" s="1345">
        <f t="shared" si="13"/>
        <v>0</v>
      </c>
      <c r="Y100" s="1345">
        <f t="shared" si="13"/>
        <v>6313392.5700000003</v>
      </c>
      <c r="Z100" s="1345">
        <f t="shared" si="13"/>
        <v>8228761.7599999998</v>
      </c>
      <c r="AA100" s="1345">
        <f t="shared" si="13"/>
        <v>0</v>
      </c>
      <c r="AB100" s="1345">
        <f t="shared" si="13"/>
        <v>9621811.2599999998</v>
      </c>
      <c r="AC100" s="1344">
        <f t="shared" si="13"/>
        <v>0</v>
      </c>
      <c r="AD100" s="1346">
        <f t="shared" si="13"/>
        <v>6093416.5</v>
      </c>
      <c r="AE100" s="1345">
        <f t="shared" si="13"/>
        <v>3233727.91</v>
      </c>
      <c r="AF100" s="1345">
        <f t="shared" si="13"/>
        <v>0</v>
      </c>
      <c r="AG100" s="1365">
        <f t="shared" si="13"/>
        <v>0</v>
      </c>
      <c r="AH100" s="1365">
        <f t="shared" si="13"/>
        <v>0</v>
      </c>
      <c r="AI100" s="1366">
        <f t="shared" si="13"/>
        <v>14521433.48</v>
      </c>
      <c r="AJ100" s="1367">
        <f t="shared" si="13"/>
        <v>0</v>
      </c>
      <c r="AK100" s="1368">
        <f t="shared" si="13"/>
        <v>0</v>
      </c>
      <c r="AL100" s="1369">
        <f t="shared" si="13"/>
        <v>0</v>
      </c>
      <c r="AM100" s="1370">
        <f t="shared" si="13"/>
        <v>2080143.58</v>
      </c>
      <c r="AN100" s="1370">
        <f t="shared" si="13"/>
        <v>1844167.96</v>
      </c>
      <c r="AO100" s="1370">
        <f t="shared" si="13"/>
        <v>4057571.09</v>
      </c>
      <c r="AP100" s="1368">
        <f t="shared" si="13"/>
        <v>947522.45</v>
      </c>
      <c r="AQ100" s="1371">
        <f>SUM(C100:AP100)</f>
        <v>95409342.569999993</v>
      </c>
      <c r="AR100" s="1354"/>
      <c r="AS100" s="1354"/>
      <c r="AT100" s="1354"/>
      <c r="AU100" s="1354"/>
      <c r="AV100" s="1354"/>
      <c r="AW100" s="1354"/>
      <c r="AX100" s="1354"/>
      <c r="AY100" s="1354"/>
      <c r="AZ100" s="1354"/>
      <c r="BA100" s="1354"/>
      <c r="BB100" s="1354"/>
      <c r="BC100" s="1354"/>
      <c r="BD100" s="1354"/>
      <c r="BE100" s="1354"/>
      <c r="BF100" s="1354"/>
      <c r="BG100" s="1354"/>
      <c r="BH100" s="1354"/>
      <c r="BI100" s="1354"/>
      <c r="BJ100" s="1354"/>
      <c r="BK100" s="1354"/>
      <c r="BL100" s="1354"/>
      <c r="BM100" s="1354"/>
      <c r="BN100" s="1354"/>
      <c r="BO100" s="1354"/>
      <c r="BP100" s="1354"/>
      <c r="BQ100" s="1354"/>
      <c r="BR100" s="1354"/>
      <c r="BS100" s="1354"/>
      <c r="BT100" s="1354"/>
      <c r="BU100" s="1354"/>
      <c r="BV100" s="1354"/>
      <c r="BW100" s="1354"/>
      <c r="BX100" s="1354"/>
      <c r="BY100" s="1354"/>
      <c r="BZ100" s="1354"/>
      <c r="CA100" s="1354"/>
      <c r="CB100" s="1354"/>
      <c r="CC100" s="1354"/>
      <c r="CD100" s="1354"/>
      <c r="CE100" s="1354"/>
      <c r="CF100" s="1354"/>
      <c r="CG100" s="1354"/>
      <c r="CH100" s="1354"/>
      <c r="CI100" s="1354"/>
      <c r="CJ100" s="1354"/>
      <c r="CK100" s="1354"/>
      <c r="CL100" s="1354"/>
      <c r="CM100" s="1354"/>
      <c r="CN100" s="1354"/>
      <c r="CO100" s="1354"/>
      <c r="CP100" s="1354"/>
      <c r="CQ100" s="1354"/>
      <c r="CR100" s="1354"/>
      <c r="CS100" s="1354"/>
      <c r="CT100" s="1354"/>
      <c r="CU100" s="1354"/>
      <c r="CV100" s="1354"/>
      <c r="CW100" s="1354"/>
      <c r="CX100" s="1354"/>
      <c r="CY100" s="1354"/>
      <c r="CZ100" s="1354"/>
      <c r="DA100" s="1354"/>
      <c r="DB100" s="1354"/>
      <c r="DC100" s="1354"/>
      <c r="DD100" s="1354"/>
      <c r="DE100" s="1354"/>
      <c r="DF100" s="1354"/>
      <c r="DG100" s="1354"/>
      <c r="DH100" s="1354"/>
      <c r="DI100" s="1354"/>
      <c r="DJ100" s="1354"/>
      <c r="DK100" s="1354"/>
      <c r="DL100" s="1354"/>
      <c r="DM100" s="1354"/>
      <c r="DN100" s="1354"/>
      <c r="DO100" s="1354"/>
      <c r="DP100" s="1354"/>
      <c r="DQ100" s="1354"/>
    </row>
    <row r="101" spans="1:121" ht="15" hidden="1" customHeight="1" x14ac:dyDescent="0.25">
      <c r="A101" s="1355"/>
      <c r="B101" s="1355" t="s">
        <v>641</v>
      </c>
      <c r="C101" s="1346">
        <v>0</v>
      </c>
      <c r="D101" s="1345">
        <v>1609252.85</v>
      </c>
      <c r="E101" s="1345">
        <v>1658108.8</v>
      </c>
      <c r="F101" s="1344">
        <v>0</v>
      </c>
      <c r="G101" s="1346">
        <v>0</v>
      </c>
      <c r="H101" s="1345">
        <v>5798800.54</v>
      </c>
      <c r="I101" s="1345">
        <v>0</v>
      </c>
      <c r="J101" s="1345">
        <v>11534432.359999999</v>
      </c>
      <c r="K101" s="1345">
        <v>0</v>
      </c>
      <c r="L101" s="1344">
        <v>2004110</v>
      </c>
      <c r="M101" s="1346">
        <v>0</v>
      </c>
      <c r="N101" s="1345">
        <v>0</v>
      </c>
      <c r="O101" s="1345">
        <v>1480989</v>
      </c>
      <c r="P101" s="1345">
        <v>0</v>
      </c>
      <c r="Q101" s="1345">
        <v>1662488.6</v>
      </c>
      <c r="R101" s="1345">
        <v>5827812.5300000003</v>
      </c>
      <c r="S101" s="1345">
        <v>0</v>
      </c>
      <c r="T101" s="1345">
        <v>5851847.0300000003</v>
      </c>
      <c r="U101" s="1345">
        <v>0</v>
      </c>
      <c r="V101" s="1344">
        <v>1039552.3</v>
      </c>
      <c r="W101" s="1346">
        <v>0</v>
      </c>
      <c r="X101" s="1345">
        <v>0</v>
      </c>
      <c r="Y101" s="1345">
        <v>6313392.5700000003</v>
      </c>
      <c r="Z101" s="1345">
        <v>8228761.7599999998</v>
      </c>
      <c r="AA101" s="1345">
        <v>0</v>
      </c>
      <c r="AB101" s="1345">
        <v>9621811.2599999998</v>
      </c>
      <c r="AC101" s="1344">
        <v>0</v>
      </c>
      <c r="AD101" s="1346">
        <v>6093416.5</v>
      </c>
      <c r="AE101" s="1345">
        <v>3233727.91</v>
      </c>
      <c r="AF101" s="1345">
        <v>0</v>
      </c>
      <c r="AG101" s="1365">
        <v>0</v>
      </c>
      <c r="AH101" s="1365">
        <v>0</v>
      </c>
      <c r="AI101" s="1366">
        <v>14521433.48</v>
      </c>
      <c r="AJ101" s="1367">
        <v>0</v>
      </c>
      <c r="AK101" s="1368">
        <v>0</v>
      </c>
      <c r="AL101" s="1369">
        <v>0</v>
      </c>
      <c r="AM101" s="1370">
        <v>2080143.58</v>
      </c>
      <c r="AN101" s="1370">
        <v>1844167.96</v>
      </c>
      <c r="AO101" s="1370">
        <v>4057571.09</v>
      </c>
      <c r="AP101" s="1368">
        <v>947522.45</v>
      </c>
      <c r="AQ101" s="1371">
        <f>SUM(C101:AP101)</f>
        <v>95409342.569999993</v>
      </c>
      <c r="AR101" s="1354"/>
      <c r="AS101" s="1354"/>
      <c r="AT101" s="1354"/>
      <c r="AU101" s="1354"/>
      <c r="AV101" s="1354"/>
      <c r="AW101" s="1354"/>
      <c r="AX101" s="1354"/>
      <c r="AY101" s="1354"/>
      <c r="AZ101" s="1354"/>
      <c r="BA101" s="1354"/>
      <c r="BB101" s="1354"/>
      <c r="BC101" s="1354"/>
      <c r="BD101" s="1354"/>
      <c r="BE101" s="1354"/>
      <c r="BF101" s="1354"/>
      <c r="BG101" s="1354"/>
      <c r="BH101" s="1354"/>
      <c r="BI101" s="1354"/>
      <c r="BJ101" s="1354"/>
      <c r="BK101" s="1354"/>
      <c r="BL101" s="1354"/>
      <c r="BM101" s="1354"/>
      <c r="BN101" s="1354"/>
      <c r="BO101" s="1354"/>
      <c r="BP101" s="1354"/>
      <c r="BQ101" s="1354"/>
      <c r="BR101" s="1354"/>
      <c r="BS101" s="1354"/>
      <c r="BT101" s="1354"/>
      <c r="BU101" s="1354"/>
      <c r="BV101" s="1354"/>
      <c r="BW101" s="1354"/>
      <c r="BX101" s="1354"/>
      <c r="BY101" s="1354"/>
      <c r="BZ101" s="1354"/>
      <c r="CA101" s="1354"/>
      <c r="CB101" s="1354"/>
      <c r="CC101" s="1354"/>
      <c r="CD101" s="1354"/>
      <c r="CE101" s="1354"/>
      <c r="CF101" s="1354"/>
      <c r="CG101" s="1354"/>
      <c r="CH101" s="1354"/>
      <c r="CI101" s="1354"/>
      <c r="CJ101" s="1354"/>
      <c r="CK101" s="1354"/>
      <c r="CL101" s="1354"/>
      <c r="CM101" s="1354"/>
      <c r="CN101" s="1354"/>
      <c r="CO101" s="1354"/>
      <c r="CP101" s="1354"/>
      <c r="CQ101" s="1354"/>
      <c r="CR101" s="1354"/>
      <c r="CS101" s="1354"/>
      <c r="CT101" s="1354"/>
      <c r="CU101" s="1354"/>
      <c r="CV101" s="1354"/>
      <c r="CW101" s="1354"/>
      <c r="CX101" s="1354"/>
      <c r="CY101" s="1354"/>
      <c r="CZ101" s="1354"/>
      <c r="DA101" s="1354"/>
      <c r="DB101" s="1354"/>
      <c r="DC101" s="1354"/>
      <c r="DD101" s="1354"/>
      <c r="DE101" s="1354"/>
      <c r="DF101" s="1354"/>
      <c r="DG101" s="1354"/>
      <c r="DH101" s="1354"/>
      <c r="DI101" s="1354"/>
      <c r="DJ101" s="1354"/>
      <c r="DK101" s="1354"/>
      <c r="DL101" s="1354"/>
      <c r="DM101" s="1354"/>
      <c r="DN101" s="1354"/>
      <c r="DO101" s="1354"/>
      <c r="DP101" s="1354"/>
      <c r="DQ101" s="1354"/>
    </row>
    <row r="102" spans="1:121" ht="15.75" thickBot="1" x14ac:dyDescent="0.3">
      <c r="A102" s="1374" t="s">
        <v>1181</v>
      </c>
      <c r="B102" s="1373"/>
      <c r="C102" s="1346">
        <f t="shared" ref="C102:AQ102" si="14">SUM(C103:C105)</f>
        <v>9330411.0499999989</v>
      </c>
      <c r="D102" s="1345">
        <f t="shared" si="14"/>
        <v>16947291.650000002</v>
      </c>
      <c r="E102" s="1345">
        <f t="shared" si="14"/>
        <v>16797253.09</v>
      </c>
      <c r="F102" s="1344">
        <f t="shared" si="14"/>
        <v>8090939.3200000003</v>
      </c>
      <c r="G102" s="1346">
        <f t="shared" si="14"/>
        <v>7203185.8099999996</v>
      </c>
      <c r="H102" s="1345">
        <f t="shared" si="14"/>
        <v>5857364.0999999996</v>
      </c>
      <c r="I102" s="1345">
        <f t="shared" si="14"/>
        <v>1639634.9500000002</v>
      </c>
      <c r="J102" s="1345">
        <f t="shared" si="14"/>
        <v>5074998.9800000004</v>
      </c>
      <c r="K102" s="1345">
        <f t="shared" si="14"/>
        <v>5195274.82</v>
      </c>
      <c r="L102" s="1344">
        <f t="shared" si="14"/>
        <v>4083373.99</v>
      </c>
      <c r="M102" s="1346">
        <f t="shared" si="14"/>
        <v>439913.19</v>
      </c>
      <c r="N102" s="1345">
        <f t="shared" si="14"/>
        <v>1642829.89</v>
      </c>
      <c r="O102" s="1345">
        <f t="shared" si="14"/>
        <v>2908915.7800000003</v>
      </c>
      <c r="P102" s="1345">
        <f t="shared" si="14"/>
        <v>4215757.54</v>
      </c>
      <c r="Q102" s="1345">
        <f t="shared" si="14"/>
        <v>3928857.22</v>
      </c>
      <c r="R102" s="1345">
        <f t="shared" si="14"/>
        <v>2542640.69</v>
      </c>
      <c r="S102" s="1345">
        <f t="shared" si="14"/>
        <v>5471659.54</v>
      </c>
      <c r="T102" s="1345">
        <f t="shared" si="14"/>
        <v>1952769.51</v>
      </c>
      <c r="U102" s="1345">
        <f t="shared" si="14"/>
        <v>4362023.5600000005</v>
      </c>
      <c r="V102" s="1344">
        <f t="shared" si="14"/>
        <v>1860881.24</v>
      </c>
      <c r="W102" s="1346">
        <f t="shared" si="14"/>
        <v>526431.15</v>
      </c>
      <c r="X102" s="1345">
        <f t="shared" si="14"/>
        <v>13056979.210000001</v>
      </c>
      <c r="Y102" s="1345">
        <f t="shared" si="14"/>
        <v>3807337.35</v>
      </c>
      <c r="Z102" s="1345">
        <f t="shared" si="14"/>
        <v>5345219.1100000003</v>
      </c>
      <c r="AA102" s="1345">
        <f t="shared" si="14"/>
        <v>94918.77</v>
      </c>
      <c r="AB102" s="1345">
        <f t="shared" si="14"/>
        <v>9203485.870000001</v>
      </c>
      <c r="AC102" s="1344">
        <f t="shared" si="14"/>
        <v>4156017.52</v>
      </c>
      <c r="AD102" s="1346">
        <f t="shared" si="14"/>
        <v>2107884.9099999997</v>
      </c>
      <c r="AE102" s="1345">
        <f t="shared" si="14"/>
        <v>9119878.3800000008</v>
      </c>
      <c r="AF102" s="1345">
        <f t="shared" si="14"/>
        <v>447552.99</v>
      </c>
      <c r="AG102" s="1365">
        <f t="shared" si="14"/>
        <v>5703484.3699999992</v>
      </c>
      <c r="AH102" s="1365">
        <f t="shared" si="14"/>
        <v>8328651.0600000005</v>
      </c>
      <c r="AI102" s="1366">
        <f t="shared" si="14"/>
        <v>10702100.210000001</v>
      </c>
      <c r="AJ102" s="1367">
        <f t="shared" si="14"/>
        <v>484099.74</v>
      </c>
      <c r="AK102" s="1368">
        <f t="shared" si="14"/>
        <v>169219.44</v>
      </c>
      <c r="AL102" s="1369">
        <f t="shared" si="14"/>
        <v>2235494.48</v>
      </c>
      <c r="AM102" s="1370">
        <f t="shared" si="14"/>
        <v>2464216.2599999998</v>
      </c>
      <c r="AN102" s="1370">
        <f t="shared" si="14"/>
        <v>1080554.98</v>
      </c>
      <c r="AO102" s="1370">
        <f t="shared" si="14"/>
        <v>1300809.28</v>
      </c>
      <c r="AP102" s="1368">
        <f t="shared" si="14"/>
        <v>1596500.66</v>
      </c>
      <c r="AQ102" s="1371">
        <f t="shared" si="14"/>
        <v>191476811.65999997</v>
      </c>
      <c r="AR102" s="1354"/>
      <c r="AS102" s="1354"/>
      <c r="AT102" s="1354"/>
      <c r="AU102" s="1354"/>
      <c r="AV102" s="1354"/>
      <c r="AW102" s="1354"/>
      <c r="AX102" s="1354"/>
      <c r="AY102" s="1354"/>
      <c r="AZ102" s="1354"/>
      <c r="BA102" s="1354"/>
      <c r="BB102" s="1354"/>
      <c r="BC102" s="1354"/>
      <c r="BD102" s="1354"/>
      <c r="BE102" s="1354"/>
      <c r="BF102" s="1354"/>
      <c r="BG102" s="1354"/>
      <c r="BH102" s="1354"/>
      <c r="BI102" s="1354"/>
      <c r="BJ102" s="1354"/>
      <c r="BK102" s="1354"/>
      <c r="BL102" s="1354"/>
      <c r="BM102" s="1354"/>
      <c r="BN102" s="1354"/>
      <c r="BO102" s="1354"/>
      <c r="BP102" s="1354"/>
      <c r="BQ102" s="1354"/>
      <c r="BR102" s="1354"/>
      <c r="BS102" s="1354"/>
      <c r="BT102" s="1354"/>
      <c r="BU102" s="1354"/>
      <c r="BV102" s="1354"/>
      <c r="BW102" s="1354"/>
      <c r="BX102" s="1354"/>
      <c r="BY102" s="1354"/>
      <c r="BZ102" s="1354"/>
      <c r="CA102" s="1354"/>
      <c r="CB102" s="1354"/>
      <c r="CC102" s="1354"/>
      <c r="CD102" s="1354"/>
      <c r="CE102" s="1354"/>
      <c r="CF102" s="1354"/>
      <c r="CG102" s="1354"/>
      <c r="CH102" s="1354"/>
      <c r="CI102" s="1354"/>
      <c r="CJ102" s="1354"/>
      <c r="CK102" s="1354"/>
      <c r="CL102" s="1354"/>
      <c r="CM102" s="1354"/>
      <c r="CN102" s="1354"/>
      <c r="CO102" s="1354"/>
      <c r="CP102" s="1354"/>
      <c r="CQ102" s="1354"/>
      <c r="CR102" s="1354"/>
      <c r="CS102" s="1354"/>
      <c r="CT102" s="1354"/>
      <c r="CU102" s="1354"/>
      <c r="CV102" s="1354"/>
      <c r="CW102" s="1354"/>
      <c r="CX102" s="1354"/>
      <c r="CY102" s="1354"/>
      <c r="CZ102" s="1354"/>
      <c r="DA102" s="1354"/>
      <c r="DB102" s="1354"/>
      <c r="DC102" s="1354"/>
      <c r="DD102" s="1354"/>
      <c r="DE102" s="1354"/>
      <c r="DF102" s="1354"/>
      <c r="DG102" s="1354"/>
      <c r="DH102" s="1354"/>
      <c r="DI102" s="1354"/>
      <c r="DJ102" s="1354"/>
      <c r="DK102" s="1354"/>
      <c r="DL102" s="1354"/>
      <c r="DM102" s="1354"/>
      <c r="DN102" s="1354"/>
      <c r="DO102" s="1354"/>
      <c r="DP102" s="1354"/>
      <c r="DQ102" s="1354"/>
    </row>
    <row r="103" spans="1:121" ht="15" hidden="1" customHeight="1" x14ac:dyDescent="0.25">
      <c r="A103" s="1355"/>
      <c r="B103" s="1355" t="s">
        <v>355</v>
      </c>
      <c r="C103" s="1346">
        <v>9318531.5099999998</v>
      </c>
      <c r="D103" s="1345">
        <v>16945170.440000001</v>
      </c>
      <c r="E103" s="1345">
        <v>16793830.309999999</v>
      </c>
      <c r="F103" s="1344">
        <v>8090939.3200000003</v>
      </c>
      <c r="G103" s="1346">
        <v>7174915.5</v>
      </c>
      <c r="H103" s="1345">
        <v>5795626.2999999998</v>
      </c>
      <c r="I103" s="1345">
        <v>1523739.36</v>
      </c>
      <c r="J103" s="1345">
        <v>4996740.7300000004</v>
      </c>
      <c r="K103" s="1345">
        <v>4478645.49</v>
      </c>
      <c r="L103" s="1344">
        <v>4083373.99</v>
      </c>
      <c r="M103" s="1346">
        <v>439993.76</v>
      </c>
      <c r="N103" s="1345">
        <v>1656181.23</v>
      </c>
      <c r="O103" s="1345">
        <v>2915958.7</v>
      </c>
      <c r="P103" s="1345">
        <v>4231128.12</v>
      </c>
      <c r="Q103" s="1345">
        <v>3945622.14</v>
      </c>
      <c r="R103" s="1345">
        <v>2546617.1</v>
      </c>
      <c r="S103" s="1345">
        <v>5476165.2800000003</v>
      </c>
      <c r="T103" s="1345">
        <v>2083463.4</v>
      </c>
      <c r="U103" s="1345">
        <v>4356276.4000000004</v>
      </c>
      <c r="V103" s="1344">
        <v>1866816.13</v>
      </c>
      <c r="W103" s="1346">
        <v>526431.15</v>
      </c>
      <c r="X103" s="1345">
        <v>13052773.720000001</v>
      </c>
      <c r="Y103" s="1345">
        <v>3807337.35</v>
      </c>
      <c r="Z103" s="1345">
        <v>5344434.38</v>
      </c>
      <c r="AA103" s="1345">
        <v>94809.57</v>
      </c>
      <c r="AB103" s="1345">
        <v>9177658.8200000003</v>
      </c>
      <c r="AC103" s="1344">
        <v>4156017.52</v>
      </c>
      <c r="AD103" s="1346">
        <v>2183376.7599999998</v>
      </c>
      <c r="AE103" s="1345">
        <v>9110972.9900000002</v>
      </c>
      <c r="AF103" s="1345">
        <v>447552.99</v>
      </c>
      <c r="AG103" s="1365">
        <v>5702845.8499999996</v>
      </c>
      <c r="AH103" s="1365">
        <v>8343405.8200000003</v>
      </c>
      <c r="AI103" s="1366">
        <v>10701826.65</v>
      </c>
      <c r="AJ103" s="1367">
        <v>484099.74</v>
      </c>
      <c r="AK103" s="1368">
        <v>169219.44</v>
      </c>
      <c r="AL103" s="1369">
        <v>2235494.48</v>
      </c>
      <c r="AM103" s="1370">
        <v>2464216.2599999998</v>
      </c>
      <c r="AN103" s="1370">
        <v>1080554.98</v>
      </c>
      <c r="AO103" s="1370">
        <v>1300809.28</v>
      </c>
      <c r="AP103" s="1368">
        <v>1596500.66</v>
      </c>
      <c r="AQ103" s="1371">
        <f>SUM(C103:AP103)</f>
        <v>190700073.61999997</v>
      </c>
      <c r="AR103" s="1354"/>
      <c r="AS103" s="1354"/>
      <c r="AT103" s="1354"/>
      <c r="AU103" s="1354"/>
      <c r="AV103" s="1354"/>
      <c r="AW103" s="1354"/>
      <c r="AX103" s="1354"/>
      <c r="AY103" s="1354"/>
      <c r="AZ103" s="1354"/>
      <c r="BA103" s="1354"/>
      <c r="BB103" s="1354"/>
      <c r="BC103" s="1354"/>
      <c r="BD103" s="1354"/>
      <c r="BE103" s="1354"/>
      <c r="BF103" s="1354"/>
      <c r="BG103" s="1354"/>
      <c r="BH103" s="1354"/>
      <c r="BI103" s="1354"/>
      <c r="BJ103" s="1354"/>
      <c r="BK103" s="1354"/>
      <c r="BL103" s="1354"/>
      <c r="BM103" s="1354"/>
      <c r="BN103" s="1354"/>
      <c r="BO103" s="1354"/>
      <c r="BP103" s="1354"/>
      <c r="BQ103" s="1354"/>
      <c r="BR103" s="1354"/>
      <c r="BS103" s="1354"/>
      <c r="BT103" s="1354"/>
      <c r="BU103" s="1354"/>
      <c r="BV103" s="1354"/>
      <c r="BW103" s="1354"/>
      <c r="BX103" s="1354"/>
      <c r="BY103" s="1354"/>
      <c r="BZ103" s="1354"/>
      <c r="CA103" s="1354"/>
      <c r="CB103" s="1354"/>
      <c r="CC103" s="1354"/>
      <c r="CD103" s="1354"/>
      <c r="CE103" s="1354"/>
      <c r="CF103" s="1354"/>
      <c r="CG103" s="1354"/>
      <c r="CH103" s="1354"/>
      <c r="CI103" s="1354"/>
      <c r="CJ103" s="1354"/>
      <c r="CK103" s="1354"/>
      <c r="CL103" s="1354"/>
      <c r="CM103" s="1354"/>
      <c r="CN103" s="1354"/>
      <c r="CO103" s="1354"/>
      <c r="CP103" s="1354"/>
      <c r="CQ103" s="1354"/>
      <c r="CR103" s="1354"/>
      <c r="CS103" s="1354"/>
      <c r="CT103" s="1354"/>
      <c r="CU103" s="1354"/>
      <c r="CV103" s="1354"/>
      <c r="CW103" s="1354"/>
      <c r="CX103" s="1354"/>
      <c r="CY103" s="1354"/>
      <c r="CZ103" s="1354"/>
      <c r="DA103" s="1354"/>
      <c r="DB103" s="1354"/>
      <c r="DC103" s="1354"/>
      <c r="DD103" s="1354"/>
      <c r="DE103" s="1354"/>
      <c r="DF103" s="1354"/>
      <c r="DG103" s="1354"/>
      <c r="DH103" s="1354"/>
      <c r="DI103" s="1354"/>
      <c r="DJ103" s="1354"/>
      <c r="DK103" s="1354"/>
      <c r="DL103" s="1354"/>
      <c r="DM103" s="1354"/>
      <c r="DN103" s="1354"/>
      <c r="DO103" s="1354"/>
      <c r="DP103" s="1354"/>
      <c r="DQ103" s="1354"/>
    </row>
    <row r="104" spans="1:121" ht="15" hidden="1" customHeight="1" x14ac:dyDescent="0.25">
      <c r="A104" s="1355" t="s">
        <v>642</v>
      </c>
      <c r="B104" s="1355"/>
      <c r="C104" s="1346"/>
      <c r="D104" s="1345"/>
      <c r="E104" s="1345"/>
      <c r="F104" s="1344"/>
      <c r="G104" s="1346"/>
      <c r="H104" s="1345"/>
      <c r="I104" s="1345"/>
      <c r="J104" s="1345"/>
      <c r="K104" s="1345"/>
      <c r="L104" s="1344"/>
      <c r="M104" s="1346"/>
      <c r="N104" s="1345"/>
      <c r="O104" s="1345"/>
      <c r="P104" s="1345"/>
      <c r="Q104" s="1345"/>
      <c r="R104" s="1345"/>
      <c r="S104" s="1345"/>
      <c r="T104" s="1345"/>
      <c r="U104" s="1345"/>
      <c r="V104" s="1344"/>
      <c r="W104" s="1346"/>
      <c r="X104" s="1345"/>
      <c r="Y104" s="1345"/>
      <c r="Z104" s="1345"/>
      <c r="AA104" s="1345"/>
      <c r="AB104" s="1345"/>
      <c r="AC104" s="1344"/>
      <c r="AD104" s="1346"/>
      <c r="AE104" s="1345"/>
      <c r="AF104" s="1345"/>
      <c r="AG104" s="1365"/>
      <c r="AH104" s="1365"/>
      <c r="AI104" s="1366"/>
      <c r="AJ104" s="1367"/>
      <c r="AK104" s="1368"/>
      <c r="AL104" s="1369"/>
      <c r="AM104" s="1370"/>
      <c r="AN104" s="1370"/>
      <c r="AO104" s="1370"/>
      <c r="AP104" s="1368"/>
      <c r="AQ104" s="1371">
        <f>SUM(C104:AP104)</f>
        <v>0</v>
      </c>
      <c r="AR104" s="1354"/>
      <c r="AS104" s="1354"/>
      <c r="AT104" s="1354"/>
      <c r="AU104" s="1354"/>
      <c r="AV104" s="1354"/>
      <c r="AW104" s="1354"/>
      <c r="AX104" s="1354"/>
      <c r="AY104" s="1354"/>
      <c r="AZ104" s="1354"/>
      <c r="BA104" s="1354"/>
      <c r="BB104" s="1354"/>
      <c r="BC104" s="1354"/>
      <c r="BD104" s="1354"/>
      <c r="BE104" s="1354"/>
      <c r="BF104" s="1354"/>
      <c r="BG104" s="1354"/>
      <c r="BH104" s="1354"/>
      <c r="BI104" s="1354"/>
      <c r="BJ104" s="1354"/>
      <c r="BK104" s="1354"/>
      <c r="BL104" s="1354"/>
      <c r="BM104" s="1354"/>
      <c r="BN104" s="1354"/>
      <c r="BO104" s="1354"/>
      <c r="BP104" s="1354"/>
      <c r="BQ104" s="1354"/>
      <c r="BR104" s="1354"/>
      <c r="BS104" s="1354"/>
      <c r="BT104" s="1354"/>
      <c r="BU104" s="1354"/>
      <c r="BV104" s="1354"/>
      <c r="BW104" s="1354"/>
      <c r="BX104" s="1354"/>
      <c r="BY104" s="1354"/>
      <c r="BZ104" s="1354"/>
      <c r="CA104" s="1354"/>
      <c r="CB104" s="1354"/>
      <c r="CC104" s="1354"/>
      <c r="CD104" s="1354"/>
      <c r="CE104" s="1354"/>
      <c r="CF104" s="1354"/>
      <c r="CG104" s="1354"/>
      <c r="CH104" s="1354"/>
      <c r="CI104" s="1354"/>
      <c r="CJ104" s="1354"/>
      <c r="CK104" s="1354"/>
      <c r="CL104" s="1354"/>
      <c r="CM104" s="1354"/>
      <c r="CN104" s="1354"/>
      <c r="CO104" s="1354"/>
      <c r="CP104" s="1354"/>
      <c r="CQ104" s="1354"/>
      <c r="CR104" s="1354"/>
      <c r="CS104" s="1354"/>
      <c r="CT104" s="1354"/>
      <c r="CU104" s="1354"/>
      <c r="CV104" s="1354"/>
      <c r="CW104" s="1354"/>
      <c r="CX104" s="1354"/>
      <c r="CY104" s="1354"/>
      <c r="CZ104" s="1354"/>
      <c r="DA104" s="1354"/>
      <c r="DB104" s="1354"/>
      <c r="DC104" s="1354"/>
      <c r="DD104" s="1354"/>
      <c r="DE104" s="1354"/>
      <c r="DF104" s="1354"/>
      <c r="DG104" s="1354"/>
      <c r="DH104" s="1354"/>
      <c r="DI104" s="1354"/>
      <c r="DJ104" s="1354"/>
      <c r="DK104" s="1354"/>
      <c r="DL104" s="1354"/>
      <c r="DM104" s="1354"/>
      <c r="DN104" s="1354"/>
      <c r="DO104" s="1354"/>
      <c r="DP104" s="1354"/>
      <c r="DQ104" s="1354"/>
    </row>
    <row r="105" spans="1:121" ht="15" hidden="1" customHeight="1" x14ac:dyDescent="0.25">
      <c r="A105" s="1355"/>
      <c r="B105" s="1355" t="s">
        <v>642</v>
      </c>
      <c r="C105" s="1346">
        <v>11879.54</v>
      </c>
      <c r="D105" s="1345">
        <v>2121.21</v>
      </c>
      <c r="E105" s="1345">
        <v>3422.78</v>
      </c>
      <c r="F105" s="1344">
        <v>0</v>
      </c>
      <c r="G105" s="1346">
        <v>28270.31</v>
      </c>
      <c r="H105" s="1345">
        <v>61737.8</v>
      </c>
      <c r="I105" s="1345">
        <v>115895.59</v>
      </c>
      <c r="J105" s="1345">
        <v>78258.25</v>
      </c>
      <c r="K105" s="1345">
        <v>716629.33</v>
      </c>
      <c r="L105" s="1344">
        <v>0</v>
      </c>
      <c r="M105" s="1346">
        <v>-80.569999999999993</v>
      </c>
      <c r="N105" s="1345">
        <v>-13351.34</v>
      </c>
      <c r="O105" s="1345">
        <v>-7042.92</v>
      </c>
      <c r="P105" s="1345">
        <v>-15370.58</v>
      </c>
      <c r="Q105" s="1345">
        <v>-16764.919999999998</v>
      </c>
      <c r="R105" s="1345">
        <v>-3976.41</v>
      </c>
      <c r="S105" s="1345">
        <v>-4505.74</v>
      </c>
      <c r="T105" s="1345">
        <v>-130693.89</v>
      </c>
      <c r="U105" s="1345">
        <v>5747.16</v>
      </c>
      <c r="V105" s="1344">
        <v>-5934.89</v>
      </c>
      <c r="W105" s="1346">
        <v>0</v>
      </c>
      <c r="X105" s="1345">
        <v>4205.49</v>
      </c>
      <c r="Y105" s="1345">
        <v>0</v>
      </c>
      <c r="Z105" s="1345">
        <v>784.73</v>
      </c>
      <c r="AA105" s="1345">
        <v>109.2</v>
      </c>
      <c r="AB105" s="1345">
        <v>25827.05</v>
      </c>
      <c r="AC105" s="1344">
        <v>0</v>
      </c>
      <c r="AD105" s="1346">
        <v>-75491.850000000006</v>
      </c>
      <c r="AE105" s="1345">
        <v>8905.39</v>
      </c>
      <c r="AF105" s="1345">
        <v>0</v>
      </c>
      <c r="AG105" s="1365">
        <v>638.52</v>
      </c>
      <c r="AH105" s="1365">
        <v>-14754.76</v>
      </c>
      <c r="AI105" s="1366">
        <v>273.56</v>
      </c>
      <c r="AJ105" s="1367">
        <v>0</v>
      </c>
      <c r="AK105" s="1368">
        <v>0</v>
      </c>
      <c r="AL105" s="1369">
        <v>0</v>
      </c>
      <c r="AM105" s="1370">
        <v>0</v>
      </c>
      <c r="AN105" s="1370">
        <v>0</v>
      </c>
      <c r="AO105" s="1370">
        <v>0</v>
      </c>
      <c r="AP105" s="1368">
        <v>0</v>
      </c>
      <c r="AQ105" s="1371">
        <f>SUM(C105:AP105)</f>
        <v>776738.04</v>
      </c>
      <c r="AR105" s="1354"/>
      <c r="AS105" s="1354"/>
      <c r="AT105" s="1354"/>
      <c r="AU105" s="1354"/>
      <c r="AV105" s="1354"/>
      <c r="AW105" s="1354"/>
      <c r="AX105" s="1354"/>
      <c r="AY105" s="1354"/>
      <c r="AZ105" s="1354"/>
      <c r="BA105" s="1354"/>
      <c r="BB105" s="1354"/>
      <c r="BC105" s="1354"/>
      <c r="BD105" s="1354"/>
      <c r="BE105" s="1354"/>
      <c r="BF105" s="1354"/>
      <c r="BG105" s="1354"/>
      <c r="BH105" s="1354"/>
      <c r="BI105" s="1354"/>
      <c r="BJ105" s="1354"/>
      <c r="BK105" s="1354"/>
      <c r="BL105" s="1354"/>
      <c r="BM105" s="1354"/>
      <c r="BN105" s="1354"/>
      <c r="BO105" s="1354"/>
      <c r="BP105" s="1354"/>
      <c r="BQ105" s="1354"/>
      <c r="BR105" s="1354"/>
      <c r="BS105" s="1354"/>
      <c r="BT105" s="1354"/>
      <c r="BU105" s="1354"/>
      <c r="BV105" s="1354"/>
      <c r="BW105" s="1354"/>
      <c r="BX105" s="1354"/>
      <c r="BY105" s="1354"/>
      <c r="BZ105" s="1354"/>
      <c r="CA105" s="1354"/>
      <c r="CB105" s="1354"/>
      <c r="CC105" s="1354"/>
      <c r="CD105" s="1354"/>
      <c r="CE105" s="1354"/>
      <c r="CF105" s="1354"/>
      <c r="CG105" s="1354"/>
      <c r="CH105" s="1354"/>
      <c r="CI105" s="1354"/>
      <c r="CJ105" s="1354"/>
      <c r="CK105" s="1354"/>
      <c r="CL105" s="1354"/>
      <c r="CM105" s="1354"/>
      <c r="CN105" s="1354"/>
      <c r="CO105" s="1354"/>
      <c r="CP105" s="1354"/>
      <c r="CQ105" s="1354"/>
      <c r="CR105" s="1354"/>
      <c r="CS105" s="1354"/>
      <c r="CT105" s="1354"/>
      <c r="CU105" s="1354"/>
      <c r="CV105" s="1354"/>
      <c r="CW105" s="1354"/>
      <c r="CX105" s="1354"/>
      <c r="CY105" s="1354"/>
      <c r="CZ105" s="1354"/>
      <c r="DA105" s="1354"/>
      <c r="DB105" s="1354"/>
      <c r="DC105" s="1354"/>
      <c r="DD105" s="1354"/>
      <c r="DE105" s="1354"/>
      <c r="DF105" s="1354"/>
      <c r="DG105" s="1354"/>
      <c r="DH105" s="1354"/>
      <c r="DI105" s="1354"/>
      <c r="DJ105" s="1354"/>
      <c r="DK105" s="1354"/>
      <c r="DL105" s="1354"/>
      <c r="DM105" s="1354"/>
      <c r="DN105" s="1354"/>
      <c r="DO105" s="1354"/>
      <c r="DP105" s="1354"/>
      <c r="DQ105" s="1354"/>
    </row>
    <row r="106" spans="1:121" ht="15.75" thickBot="1" x14ac:dyDescent="0.3">
      <c r="A106" s="1378" t="s">
        <v>443</v>
      </c>
      <c r="B106" s="1381"/>
      <c r="C106" s="1378">
        <f t="shared" ref="C106:AQ106" si="15">SUM(C99+C100+C102)</f>
        <v>25658960.509999998</v>
      </c>
      <c r="D106" s="1381">
        <f t="shared" si="15"/>
        <v>41802338.25</v>
      </c>
      <c r="E106" s="1381">
        <f t="shared" si="15"/>
        <v>40403166.689999998</v>
      </c>
      <c r="F106" s="1382">
        <f t="shared" si="15"/>
        <v>46810834.379999995</v>
      </c>
      <c r="G106" s="1378">
        <f t="shared" si="15"/>
        <v>33304868.809999995</v>
      </c>
      <c r="H106" s="1381">
        <f t="shared" si="15"/>
        <v>21792516.119999997</v>
      </c>
      <c r="I106" s="1381">
        <f t="shared" si="15"/>
        <v>37646365.199999996</v>
      </c>
      <c r="J106" s="1381">
        <f t="shared" si="15"/>
        <v>40218073.790000007</v>
      </c>
      <c r="K106" s="1381">
        <f t="shared" si="15"/>
        <v>47305880.189999998</v>
      </c>
      <c r="L106" s="1381">
        <f t="shared" si="15"/>
        <v>9486083.1500000004</v>
      </c>
      <c r="M106" s="1378">
        <f t="shared" si="15"/>
        <v>1172833.6199999999</v>
      </c>
      <c r="N106" s="1381">
        <f t="shared" si="15"/>
        <v>26362274.539999999</v>
      </c>
      <c r="O106" s="1381">
        <f t="shared" si="15"/>
        <v>5992934.8399999999</v>
      </c>
      <c r="P106" s="1381">
        <f t="shared" si="15"/>
        <v>25972451.979999997</v>
      </c>
      <c r="Q106" s="1381">
        <f t="shared" si="15"/>
        <v>9417061.4800000004</v>
      </c>
      <c r="R106" s="1381">
        <f t="shared" si="15"/>
        <v>38367793.490000002</v>
      </c>
      <c r="S106" s="1381">
        <f t="shared" si="15"/>
        <v>34776049.280000001</v>
      </c>
      <c r="T106" s="1381">
        <f t="shared" si="15"/>
        <v>22378758.380000003</v>
      </c>
      <c r="U106" s="1381">
        <f t="shared" si="15"/>
        <v>31633551.339999996</v>
      </c>
      <c r="V106" s="1382">
        <f t="shared" si="15"/>
        <v>9348452.7299999986</v>
      </c>
      <c r="W106" s="1378">
        <f t="shared" si="15"/>
        <v>12910064.440000001</v>
      </c>
      <c r="X106" s="1381">
        <f t="shared" si="15"/>
        <v>87725957.26000002</v>
      </c>
      <c r="Y106" s="1381">
        <f t="shared" si="15"/>
        <v>39547618.059999995</v>
      </c>
      <c r="Z106" s="1381">
        <f t="shared" si="15"/>
        <v>47026146.549999997</v>
      </c>
      <c r="AA106" s="1381">
        <f t="shared" si="15"/>
        <v>1517018.6</v>
      </c>
      <c r="AB106" s="1381">
        <f t="shared" si="15"/>
        <v>70755706.670000002</v>
      </c>
      <c r="AC106" s="1382">
        <f t="shared" si="15"/>
        <v>38551317.920000002</v>
      </c>
      <c r="AD106" s="1378">
        <f t="shared" si="15"/>
        <v>19007592.199999999</v>
      </c>
      <c r="AE106" s="1381">
        <f t="shared" si="15"/>
        <v>35498626.619999997</v>
      </c>
      <c r="AF106" s="1381">
        <f t="shared" si="15"/>
        <v>4807326.3600000003</v>
      </c>
      <c r="AG106" s="1381">
        <f t="shared" si="15"/>
        <v>46588123.319999993</v>
      </c>
      <c r="AH106" s="1381">
        <f t="shared" si="15"/>
        <v>50220273.859999999</v>
      </c>
      <c r="AI106" s="1382">
        <f t="shared" si="15"/>
        <v>114492733.73000002</v>
      </c>
      <c r="AJ106" s="1378">
        <f t="shared" si="15"/>
        <v>484099.74</v>
      </c>
      <c r="AK106" s="1382">
        <f t="shared" si="15"/>
        <v>317640.24</v>
      </c>
      <c r="AL106" s="1378">
        <f t="shared" si="15"/>
        <v>33898831.730000004</v>
      </c>
      <c r="AM106" s="1381">
        <f t="shared" si="15"/>
        <v>46165288.139999993</v>
      </c>
      <c r="AN106" s="1381">
        <f t="shared" si="15"/>
        <v>13255972.41</v>
      </c>
      <c r="AO106" s="1381">
        <f t="shared" si="15"/>
        <v>16045084.119999999</v>
      </c>
      <c r="AP106" s="1382">
        <f t="shared" si="15"/>
        <v>23002261.16</v>
      </c>
      <c r="AQ106" s="1382">
        <f t="shared" si="15"/>
        <v>1251668931.9000001</v>
      </c>
      <c r="AR106" s="1354"/>
      <c r="AS106" s="1354"/>
      <c r="AT106" s="1354"/>
      <c r="AU106" s="1354"/>
      <c r="AV106" s="1354"/>
      <c r="AW106" s="1354"/>
      <c r="AX106" s="1354"/>
      <c r="AY106" s="1354"/>
      <c r="AZ106" s="1354"/>
      <c r="BA106" s="1354"/>
      <c r="BB106" s="1354"/>
      <c r="BC106" s="1354"/>
      <c r="BD106" s="1354"/>
      <c r="BE106" s="1354"/>
      <c r="BF106" s="1354"/>
      <c r="BG106" s="1354"/>
      <c r="BH106" s="1354"/>
      <c r="BI106" s="1354"/>
      <c r="BJ106" s="1354"/>
      <c r="BK106" s="1354"/>
      <c r="BL106" s="1354"/>
      <c r="BM106" s="1354"/>
      <c r="BN106" s="1354"/>
      <c r="BO106" s="1354"/>
      <c r="BP106" s="1354"/>
      <c r="BQ106" s="1354"/>
      <c r="BR106" s="1354"/>
      <c r="BS106" s="1354"/>
      <c r="BT106" s="1354"/>
      <c r="BU106" s="1354"/>
      <c r="BV106" s="1354"/>
      <c r="BW106" s="1354"/>
      <c r="BX106" s="1354"/>
      <c r="BY106" s="1354"/>
      <c r="BZ106" s="1354"/>
      <c r="CA106" s="1354"/>
      <c r="CB106" s="1354"/>
      <c r="CC106" s="1354"/>
      <c r="CD106" s="1354"/>
      <c r="CE106" s="1354"/>
      <c r="CF106" s="1354"/>
      <c r="CG106" s="1354"/>
      <c r="CH106" s="1354"/>
      <c r="CI106" s="1354"/>
      <c r="CJ106" s="1354"/>
      <c r="CK106" s="1354"/>
      <c r="CL106" s="1354"/>
      <c r="CM106" s="1354"/>
      <c r="CN106" s="1354"/>
      <c r="CO106" s="1354"/>
      <c r="CP106" s="1354"/>
      <c r="CQ106" s="1354"/>
      <c r="CR106" s="1354"/>
      <c r="CS106" s="1354"/>
      <c r="CT106" s="1354"/>
      <c r="CU106" s="1354"/>
      <c r="CV106" s="1354"/>
      <c r="CW106" s="1354"/>
      <c r="CX106" s="1354"/>
      <c r="CY106" s="1354"/>
      <c r="CZ106" s="1354"/>
      <c r="DA106" s="1354"/>
      <c r="DB106" s="1354"/>
      <c r="DC106" s="1354"/>
      <c r="DD106" s="1354"/>
      <c r="DE106" s="1354"/>
      <c r="DF106" s="1354"/>
      <c r="DG106" s="1354"/>
      <c r="DH106" s="1354"/>
      <c r="DI106" s="1354"/>
      <c r="DJ106" s="1354"/>
      <c r="DK106" s="1354"/>
      <c r="DL106" s="1354"/>
      <c r="DM106" s="1354"/>
      <c r="DN106" s="1354"/>
      <c r="DO106" s="1354"/>
      <c r="DP106" s="1354"/>
      <c r="DQ106" s="1354"/>
    </row>
    <row r="107" spans="1:121" x14ac:dyDescent="0.25">
      <c r="A107" s="1355"/>
      <c r="B107" s="1355"/>
      <c r="C107" s="1355"/>
      <c r="D107" s="1355"/>
      <c r="E107" s="1355"/>
      <c r="F107" s="1355"/>
      <c r="G107" s="1355"/>
      <c r="H107" s="1355"/>
      <c r="I107" s="1355"/>
      <c r="J107" s="1355"/>
      <c r="K107" s="1355"/>
      <c r="L107" s="1355"/>
      <c r="M107" s="1355"/>
      <c r="N107" s="1355"/>
      <c r="O107" s="1355"/>
      <c r="P107" s="1355"/>
      <c r="Q107" s="1355"/>
      <c r="R107" s="1355"/>
      <c r="S107" s="1355"/>
      <c r="T107" s="1355"/>
      <c r="U107" s="1355"/>
      <c r="V107" s="1355"/>
      <c r="W107" s="1355"/>
      <c r="X107" s="1355"/>
      <c r="Y107" s="1355"/>
      <c r="Z107" s="1355"/>
      <c r="AA107" s="1355"/>
      <c r="AB107" s="1355"/>
      <c r="AC107" s="1355"/>
      <c r="AD107" s="1355"/>
      <c r="AE107" s="1355"/>
      <c r="AF107" s="1355"/>
      <c r="AG107" s="1356"/>
      <c r="AH107" s="1356"/>
      <c r="AI107" s="1356"/>
      <c r="AJ107" s="1356"/>
      <c r="AK107" s="1354"/>
      <c r="AL107" s="1354"/>
      <c r="AM107" s="1354"/>
      <c r="AN107" s="1354"/>
      <c r="AO107" s="1354"/>
      <c r="AP107" s="1354"/>
      <c r="AQ107" s="1354"/>
      <c r="AR107" s="1354"/>
      <c r="AS107" s="1354"/>
      <c r="AT107" s="1354"/>
      <c r="AU107" s="1354"/>
      <c r="AV107" s="1354"/>
      <c r="AW107" s="1354"/>
      <c r="AX107" s="1354"/>
      <c r="AY107" s="1354"/>
      <c r="AZ107" s="1354"/>
      <c r="BA107" s="1354"/>
      <c r="BB107" s="1354"/>
      <c r="BC107" s="1354"/>
      <c r="BD107" s="1354"/>
      <c r="BE107" s="1354"/>
      <c r="BF107" s="1354"/>
      <c r="BG107" s="1354"/>
      <c r="BH107" s="1354"/>
      <c r="BI107" s="1354"/>
      <c r="BJ107" s="1354"/>
      <c r="BK107" s="1354"/>
      <c r="BL107" s="1354"/>
      <c r="BM107" s="1354"/>
      <c r="BN107" s="1354"/>
      <c r="BO107" s="1354"/>
      <c r="BP107" s="1354"/>
      <c r="BQ107" s="1354"/>
      <c r="BR107" s="1354"/>
      <c r="BS107" s="1354"/>
      <c r="BT107" s="1354"/>
      <c r="BU107" s="1354"/>
      <c r="BV107" s="1354"/>
      <c r="BW107" s="1354"/>
      <c r="BX107" s="1354"/>
      <c r="BY107" s="1354"/>
      <c r="BZ107" s="1354"/>
      <c r="CA107" s="1354"/>
      <c r="CB107" s="1354"/>
      <c r="CC107" s="1354"/>
      <c r="CD107" s="1354"/>
      <c r="CE107" s="1354"/>
      <c r="CF107" s="1354"/>
      <c r="CG107" s="1354"/>
      <c r="CH107" s="1354"/>
      <c r="CI107" s="1354"/>
      <c r="CJ107" s="1354"/>
      <c r="CK107" s="1354"/>
      <c r="CL107" s="1354"/>
      <c r="CM107" s="1354"/>
      <c r="CN107" s="1354"/>
      <c r="CO107" s="1354"/>
      <c r="CP107" s="1354"/>
      <c r="CQ107" s="1354"/>
      <c r="CR107" s="1354"/>
      <c r="CS107" s="1354"/>
      <c r="CT107" s="1354"/>
      <c r="CU107" s="1354"/>
      <c r="CV107" s="1354"/>
      <c r="CW107" s="1354"/>
      <c r="CX107" s="1354"/>
      <c r="CY107" s="1354"/>
      <c r="CZ107" s="1354"/>
      <c r="DA107" s="1354"/>
      <c r="DB107" s="1354"/>
      <c r="DC107" s="1354"/>
      <c r="DD107" s="1354"/>
      <c r="DE107" s="1354"/>
      <c r="DF107" s="1354"/>
      <c r="DG107" s="1354"/>
      <c r="DH107" s="1354"/>
      <c r="DI107" s="1354"/>
      <c r="DJ107" s="1354"/>
      <c r="DK107" s="1354"/>
      <c r="DL107" s="1354"/>
      <c r="DM107" s="1354"/>
      <c r="DN107" s="1354"/>
      <c r="DO107" s="1354"/>
      <c r="DP107" s="1354"/>
      <c r="DQ107" s="1354"/>
    </row>
    <row r="108" spans="1:121" ht="34.5" customHeight="1" x14ac:dyDescent="0.25">
      <c r="A108" s="1741" t="s">
        <v>1182</v>
      </c>
      <c r="B108" s="1741"/>
      <c r="C108" s="1741"/>
      <c r="D108" s="1741"/>
      <c r="E108" s="1741"/>
      <c r="F108" s="1741"/>
      <c r="G108" s="1741"/>
      <c r="H108" s="1355"/>
      <c r="I108" s="1355"/>
      <c r="J108" s="1355"/>
      <c r="K108" s="1355"/>
      <c r="L108" s="1355"/>
      <c r="M108" s="1355"/>
      <c r="N108" s="1355"/>
      <c r="O108" s="1355"/>
      <c r="P108" s="1355"/>
      <c r="Q108" s="1355"/>
      <c r="R108" s="1355"/>
      <c r="S108" s="1355"/>
      <c r="T108" s="1355"/>
      <c r="U108" s="1355"/>
      <c r="V108" s="1355"/>
      <c r="W108" s="1355"/>
      <c r="X108" s="1355"/>
      <c r="Y108" s="1355"/>
      <c r="Z108" s="1355"/>
      <c r="AA108" s="1355"/>
      <c r="AB108" s="1355"/>
      <c r="AC108" s="1355"/>
      <c r="AD108" s="1355"/>
      <c r="AE108" s="1355"/>
      <c r="AF108" s="1355"/>
      <c r="AG108" s="1356"/>
      <c r="AH108" s="1356"/>
      <c r="AI108" s="1356"/>
      <c r="AJ108" s="1356"/>
      <c r="AK108" s="1354"/>
      <c r="AL108" s="1354"/>
      <c r="AM108" s="1354"/>
      <c r="AN108" s="1354"/>
      <c r="AO108" s="1354"/>
      <c r="AP108" s="1354"/>
      <c r="AQ108" s="1354"/>
      <c r="AR108" s="1354"/>
      <c r="AS108" s="1354"/>
      <c r="AT108" s="1354"/>
      <c r="AU108" s="1354"/>
      <c r="AV108" s="1354"/>
      <c r="AW108" s="1354"/>
      <c r="AX108" s="1354"/>
      <c r="AY108" s="1354"/>
      <c r="AZ108" s="1354"/>
      <c r="BA108" s="1354"/>
      <c r="BB108" s="1354"/>
      <c r="BC108" s="1354"/>
      <c r="BD108" s="1354"/>
      <c r="BE108" s="1354"/>
      <c r="BF108" s="1354"/>
      <c r="BG108" s="1354"/>
      <c r="BH108" s="1354"/>
      <c r="BI108" s="1354"/>
      <c r="BJ108" s="1354"/>
      <c r="BK108" s="1354"/>
      <c r="BL108" s="1354"/>
      <c r="BM108" s="1354"/>
      <c r="BN108" s="1354"/>
      <c r="BO108" s="1354"/>
      <c r="BP108" s="1354"/>
      <c r="BQ108" s="1354"/>
      <c r="BR108" s="1354"/>
      <c r="BS108" s="1354"/>
      <c r="BT108" s="1354"/>
      <c r="BU108" s="1354"/>
      <c r="BV108" s="1354"/>
      <c r="BW108" s="1354"/>
      <c r="BX108" s="1354"/>
      <c r="BY108" s="1354"/>
      <c r="BZ108" s="1354"/>
      <c r="CA108" s="1354"/>
      <c r="CB108" s="1354"/>
      <c r="CC108" s="1354"/>
      <c r="CD108" s="1354"/>
      <c r="CE108" s="1354"/>
      <c r="CF108" s="1354"/>
      <c r="CG108" s="1354"/>
      <c r="CH108" s="1354"/>
      <c r="CI108" s="1354"/>
      <c r="CJ108" s="1354"/>
      <c r="CK108" s="1354"/>
      <c r="CL108" s="1354"/>
      <c r="CM108" s="1354"/>
      <c r="CN108" s="1354"/>
      <c r="CO108" s="1354"/>
      <c r="CP108" s="1354"/>
      <c r="CQ108" s="1354"/>
      <c r="CR108" s="1354"/>
      <c r="CS108" s="1354"/>
      <c r="CT108" s="1354"/>
      <c r="CU108" s="1354"/>
      <c r="CV108" s="1354"/>
      <c r="CW108" s="1354"/>
      <c r="CX108" s="1354"/>
      <c r="CY108" s="1354"/>
      <c r="CZ108" s="1354"/>
      <c r="DA108" s="1354"/>
      <c r="DB108" s="1354"/>
      <c r="DC108" s="1354"/>
      <c r="DD108" s="1354"/>
      <c r="DE108" s="1354"/>
      <c r="DF108" s="1354"/>
      <c r="DG108" s="1354"/>
      <c r="DH108" s="1354"/>
      <c r="DI108" s="1354"/>
      <c r="DJ108" s="1354"/>
      <c r="DK108" s="1354"/>
      <c r="DL108" s="1354"/>
      <c r="DM108" s="1354"/>
      <c r="DN108" s="1354"/>
      <c r="DO108" s="1354"/>
      <c r="DP108" s="1354"/>
      <c r="DQ108" s="1354"/>
    </row>
    <row r="109" spans="1:121" x14ac:dyDescent="0.25">
      <c r="A109" s="1355"/>
      <c r="B109" s="1355"/>
      <c r="C109" s="1355"/>
      <c r="D109" s="1355"/>
      <c r="E109" s="1355"/>
      <c r="F109" s="1355"/>
      <c r="G109" s="1355"/>
      <c r="H109" s="1355"/>
      <c r="I109" s="1355"/>
      <c r="J109" s="1355"/>
      <c r="K109" s="1355"/>
      <c r="L109" s="1355"/>
      <c r="M109" s="1355"/>
      <c r="N109" s="1355"/>
      <c r="O109" s="1355"/>
      <c r="P109" s="1355"/>
      <c r="Q109" s="1355"/>
      <c r="R109" s="1355"/>
      <c r="S109" s="1355"/>
      <c r="T109" s="1355"/>
      <c r="U109" s="1355"/>
      <c r="V109" s="1355"/>
      <c r="W109" s="1355"/>
      <c r="X109" s="1355"/>
      <c r="Y109" s="1355"/>
      <c r="Z109" s="1355"/>
      <c r="AA109" s="1355"/>
      <c r="AB109" s="1355"/>
      <c r="AC109" s="1355"/>
      <c r="AD109" s="1355"/>
      <c r="AE109" s="1355"/>
      <c r="AF109" s="1355"/>
      <c r="AG109" s="1356"/>
      <c r="AH109" s="1356"/>
      <c r="AI109" s="1356"/>
      <c r="AJ109" s="1356"/>
      <c r="AK109" s="1354"/>
      <c r="AL109" s="1354"/>
      <c r="AM109" s="1354"/>
      <c r="AN109" s="1354"/>
      <c r="AO109" s="1354"/>
      <c r="AP109" s="1354"/>
      <c r="AQ109" s="1354"/>
      <c r="AR109" s="1354"/>
      <c r="AS109" s="1354"/>
      <c r="AT109" s="1354"/>
      <c r="AU109" s="1354"/>
      <c r="AV109" s="1354"/>
      <c r="AW109" s="1354"/>
      <c r="AX109" s="1354"/>
      <c r="AY109" s="1354"/>
      <c r="AZ109" s="1354"/>
      <c r="BA109" s="1354"/>
      <c r="BB109" s="1354"/>
      <c r="BC109" s="1354"/>
      <c r="BD109" s="1354"/>
      <c r="BE109" s="1354"/>
      <c r="BF109" s="1354"/>
      <c r="BG109" s="1354"/>
      <c r="BH109" s="1354"/>
      <c r="BI109" s="1354"/>
      <c r="BJ109" s="1354"/>
      <c r="BK109" s="1354"/>
      <c r="BL109" s="1354"/>
      <c r="BM109" s="1354"/>
      <c r="BN109" s="1354"/>
      <c r="BO109" s="1354"/>
      <c r="BP109" s="1354"/>
      <c r="BQ109" s="1354"/>
      <c r="BR109" s="1354"/>
      <c r="BS109" s="1354"/>
      <c r="BT109" s="1354"/>
      <c r="BU109" s="1354"/>
      <c r="BV109" s="1354"/>
      <c r="BW109" s="1354"/>
      <c r="BX109" s="1354"/>
      <c r="BY109" s="1354"/>
      <c r="BZ109" s="1354"/>
      <c r="CA109" s="1354"/>
      <c r="CB109" s="1354"/>
      <c r="CC109" s="1354"/>
      <c r="CD109" s="1354"/>
      <c r="CE109" s="1354"/>
      <c r="CF109" s="1354"/>
      <c r="CG109" s="1354"/>
      <c r="CH109" s="1354"/>
      <c r="CI109" s="1354"/>
      <c r="CJ109" s="1354"/>
      <c r="CK109" s="1354"/>
      <c r="CL109" s="1354"/>
      <c r="CM109" s="1354"/>
      <c r="CN109" s="1354"/>
      <c r="CO109" s="1354"/>
      <c r="CP109" s="1354"/>
      <c r="CQ109" s="1354"/>
      <c r="CR109" s="1354"/>
      <c r="CS109" s="1354"/>
      <c r="CT109" s="1354"/>
      <c r="CU109" s="1354"/>
      <c r="CV109" s="1354"/>
      <c r="CW109" s="1354"/>
      <c r="CX109" s="1354"/>
      <c r="CY109" s="1354"/>
      <c r="CZ109" s="1354"/>
      <c r="DA109" s="1354"/>
      <c r="DB109" s="1354"/>
      <c r="DC109" s="1354"/>
      <c r="DD109" s="1354"/>
      <c r="DE109" s="1354"/>
      <c r="DF109" s="1354"/>
      <c r="DG109" s="1354"/>
      <c r="DH109" s="1354"/>
      <c r="DI109" s="1354"/>
      <c r="DJ109" s="1354"/>
      <c r="DK109" s="1354"/>
      <c r="DL109" s="1354"/>
      <c r="DM109" s="1354"/>
      <c r="DN109" s="1354"/>
      <c r="DO109" s="1354"/>
      <c r="DP109" s="1354"/>
      <c r="DQ109" s="1354"/>
    </row>
    <row r="110" spans="1:121" x14ac:dyDescent="0.25">
      <c r="A110" s="1355"/>
      <c r="B110" s="1355"/>
      <c r="C110" s="1355"/>
      <c r="D110" s="1355"/>
      <c r="E110" s="1355"/>
      <c r="F110" s="1355"/>
      <c r="G110" s="1355"/>
      <c r="H110" s="1355"/>
      <c r="I110" s="1355"/>
      <c r="J110" s="1355"/>
      <c r="K110" s="1355"/>
      <c r="L110" s="1355"/>
      <c r="M110" s="1355"/>
      <c r="N110" s="1355"/>
      <c r="O110" s="1355"/>
      <c r="P110" s="1355"/>
      <c r="Q110" s="1355"/>
      <c r="R110" s="1355"/>
      <c r="S110" s="1355"/>
      <c r="T110" s="1355"/>
      <c r="U110" s="1355"/>
      <c r="V110" s="1355"/>
      <c r="W110" s="1355"/>
      <c r="X110" s="1355"/>
      <c r="Y110" s="1355"/>
      <c r="Z110" s="1355"/>
      <c r="AA110" s="1355"/>
      <c r="AB110" s="1355"/>
      <c r="AC110" s="1355"/>
      <c r="AD110" s="1355"/>
      <c r="AE110" s="1355"/>
      <c r="AF110" s="1355"/>
      <c r="AG110" s="1356"/>
      <c r="AH110" s="1356"/>
      <c r="AI110" s="1356"/>
      <c r="AJ110" s="1356"/>
      <c r="AK110" s="1354"/>
      <c r="AL110" s="1354"/>
      <c r="AM110" s="1354"/>
      <c r="AN110" s="1354"/>
      <c r="AO110" s="1354"/>
      <c r="AP110" s="1354"/>
      <c r="AQ110" s="1354"/>
      <c r="AR110" s="1354"/>
      <c r="AS110" s="1354"/>
      <c r="AT110" s="1354"/>
      <c r="AU110" s="1354"/>
      <c r="AV110" s="1354"/>
      <c r="AW110" s="1354"/>
      <c r="AX110" s="1354"/>
      <c r="AY110" s="1354"/>
      <c r="AZ110" s="1354"/>
      <c r="BA110" s="1354"/>
      <c r="BB110" s="1354"/>
      <c r="BC110" s="1354"/>
      <c r="BD110" s="1354"/>
      <c r="BE110" s="1354"/>
      <c r="BF110" s="1354"/>
      <c r="BG110" s="1354"/>
      <c r="BH110" s="1354"/>
      <c r="BI110" s="1354"/>
      <c r="BJ110" s="1354"/>
      <c r="BK110" s="1354"/>
      <c r="BL110" s="1354"/>
      <c r="BM110" s="1354"/>
      <c r="BN110" s="1354"/>
      <c r="BO110" s="1354"/>
      <c r="BP110" s="1354"/>
      <c r="BQ110" s="1354"/>
      <c r="BR110" s="1354"/>
      <c r="BS110" s="1354"/>
      <c r="BT110" s="1354"/>
      <c r="BU110" s="1354"/>
      <c r="BV110" s="1354"/>
      <c r="BW110" s="1354"/>
      <c r="BX110" s="1354"/>
      <c r="BY110" s="1354"/>
      <c r="BZ110" s="1354"/>
      <c r="CA110" s="1354"/>
      <c r="CB110" s="1354"/>
      <c r="CC110" s="1354"/>
      <c r="CD110" s="1354"/>
      <c r="CE110" s="1354"/>
      <c r="CF110" s="1354"/>
      <c r="CG110" s="1354"/>
      <c r="CH110" s="1354"/>
      <c r="CI110" s="1354"/>
      <c r="CJ110" s="1354"/>
      <c r="CK110" s="1354"/>
      <c r="CL110" s="1354"/>
      <c r="CM110" s="1354"/>
      <c r="CN110" s="1354"/>
      <c r="CO110" s="1354"/>
      <c r="CP110" s="1354"/>
      <c r="CQ110" s="1354"/>
      <c r="CR110" s="1354"/>
      <c r="CS110" s="1354"/>
      <c r="CT110" s="1354"/>
      <c r="CU110" s="1354"/>
      <c r="CV110" s="1354"/>
      <c r="CW110" s="1354"/>
      <c r="CX110" s="1354"/>
      <c r="CY110" s="1354"/>
      <c r="CZ110" s="1354"/>
      <c r="DA110" s="1354"/>
      <c r="DB110" s="1354"/>
      <c r="DC110" s="1354"/>
      <c r="DD110" s="1354"/>
      <c r="DE110" s="1354"/>
      <c r="DF110" s="1354"/>
      <c r="DG110" s="1354"/>
      <c r="DH110" s="1354"/>
      <c r="DI110" s="1354"/>
      <c r="DJ110" s="1354"/>
      <c r="DK110" s="1354"/>
      <c r="DL110" s="1354"/>
      <c r="DM110" s="1354"/>
      <c r="DN110" s="1354"/>
      <c r="DO110" s="1354"/>
      <c r="DP110" s="1354"/>
      <c r="DQ110" s="1354"/>
    </row>
    <row r="111" spans="1:121" x14ac:dyDescent="0.25">
      <c r="A111" s="1355"/>
      <c r="B111" s="1355"/>
      <c r="C111" s="1355"/>
      <c r="D111" s="1355"/>
      <c r="E111" s="1355"/>
      <c r="F111" s="1355"/>
      <c r="G111" s="1355"/>
      <c r="H111" s="1355"/>
      <c r="I111" s="1355"/>
      <c r="J111" s="1355"/>
      <c r="K111" s="1355"/>
      <c r="L111" s="1355"/>
      <c r="M111" s="1355"/>
      <c r="N111" s="1355"/>
      <c r="O111" s="1355"/>
      <c r="P111" s="1355"/>
      <c r="Q111" s="1355"/>
      <c r="R111" s="1355"/>
      <c r="S111" s="1355"/>
      <c r="T111" s="1355"/>
      <c r="U111" s="1355"/>
      <c r="V111" s="1355"/>
      <c r="W111" s="1355"/>
      <c r="X111" s="1355"/>
      <c r="Y111" s="1355"/>
      <c r="Z111" s="1355"/>
      <c r="AA111" s="1355"/>
      <c r="AB111" s="1355"/>
      <c r="AC111" s="1355"/>
      <c r="AD111" s="1355"/>
      <c r="AE111" s="1355"/>
      <c r="AF111" s="1355"/>
      <c r="AG111" s="1356"/>
      <c r="AH111" s="1356"/>
      <c r="AI111" s="1356"/>
      <c r="AJ111" s="1356"/>
      <c r="AK111" s="1354"/>
      <c r="AL111" s="1354"/>
      <c r="AM111" s="1354"/>
      <c r="AN111" s="1354"/>
      <c r="AO111" s="1354"/>
      <c r="AP111" s="1354"/>
      <c r="AQ111" s="1354"/>
      <c r="AR111" s="1354"/>
      <c r="AS111" s="1354"/>
      <c r="AT111" s="1354"/>
      <c r="AU111" s="1354"/>
      <c r="AV111" s="1354"/>
      <c r="AW111" s="1354"/>
      <c r="AX111" s="1354"/>
      <c r="AY111" s="1354"/>
      <c r="AZ111" s="1354"/>
      <c r="BA111" s="1354"/>
      <c r="BB111" s="1354"/>
      <c r="BC111" s="1354"/>
      <c r="BD111" s="1354"/>
      <c r="BE111" s="1354"/>
      <c r="BF111" s="1354"/>
      <c r="BG111" s="1354"/>
      <c r="BH111" s="1354"/>
      <c r="BI111" s="1354"/>
      <c r="BJ111" s="1354"/>
      <c r="BK111" s="1354"/>
      <c r="BL111" s="1354"/>
      <c r="BM111" s="1354"/>
      <c r="BN111" s="1354"/>
      <c r="BO111" s="1354"/>
      <c r="BP111" s="1354"/>
      <c r="BQ111" s="1354"/>
      <c r="BR111" s="1354"/>
      <c r="BS111" s="1354"/>
      <c r="BT111" s="1354"/>
      <c r="BU111" s="1354"/>
      <c r="BV111" s="1354"/>
      <c r="BW111" s="1354"/>
      <c r="BX111" s="1354"/>
      <c r="BY111" s="1354"/>
      <c r="BZ111" s="1354"/>
      <c r="CA111" s="1354"/>
      <c r="CB111" s="1354"/>
      <c r="CC111" s="1354"/>
      <c r="CD111" s="1354"/>
      <c r="CE111" s="1354"/>
      <c r="CF111" s="1354"/>
      <c r="CG111" s="1354"/>
      <c r="CH111" s="1354"/>
      <c r="CI111" s="1354"/>
      <c r="CJ111" s="1354"/>
      <c r="CK111" s="1354"/>
      <c r="CL111" s="1354"/>
      <c r="CM111" s="1354"/>
      <c r="CN111" s="1354"/>
      <c r="CO111" s="1354"/>
      <c r="CP111" s="1354"/>
      <c r="CQ111" s="1354"/>
      <c r="CR111" s="1354"/>
      <c r="CS111" s="1354"/>
      <c r="CT111" s="1354"/>
      <c r="CU111" s="1354"/>
      <c r="CV111" s="1354"/>
      <c r="CW111" s="1354"/>
      <c r="CX111" s="1354"/>
      <c r="CY111" s="1354"/>
      <c r="CZ111" s="1354"/>
      <c r="DA111" s="1354"/>
      <c r="DB111" s="1354"/>
      <c r="DC111" s="1354"/>
      <c r="DD111" s="1354"/>
      <c r="DE111" s="1354"/>
      <c r="DF111" s="1354"/>
      <c r="DG111" s="1354"/>
      <c r="DH111" s="1354"/>
      <c r="DI111" s="1354"/>
      <c r="DJ111" s="1354"/>
      <c r="DK111" s="1354"/>
      <c r="DL111" s="1354"/>
      <c r="DM111" s="1354"/>
      <c r="DN111" s="1354"/>
      <c r="DO111" s="1354"/>
      <c r="DP111" s="1354"/>
      <c r="DQ111" s="1354"/>
    </row>
    <row r="112" spans="1:121" x14ac:dyDescent="0.25">
      <c r="A112" s="1355"/>
      <c r="B112" s="1355"/>
      <c r="C112" s="1355"/>
      <c r="D112" s="1355"/>
      <c r="E112" s="1355"/>
      <c r="F112" s="1355"/>
      <c r="G112" s="1355"/>
      <c r="H112" s="1355"/>
      <c r="I112" s="1355"/>
      <c r="J112" s="1355"/>
      <c r="K112" s="1355"/>
      <c r="L112" s="1355"/>
      <c r="M112" s="1355"/>
      <c r="N112" s="1355"/>
      <c r="O112" s="1355"/>
      <c r="P112" s="1355"/>
      <c r="Q112" s="1355"/>
      <c r="R112" s="1355"/>
      <c r="S112" s="1355"/>
      <c r="T112" s="1355"/>
      <c r="U112" s="1355"/>
      <c r="V112" s="1355"/>
      <c r="W112" s="1355"/>
      <c r="X112" s="1355"/>
      <c r="Y112" s="1355"/>
      <c r="Z112" s="1355"/>
      <c r="AA112" s="1355"/>
      <c r="AB112" s="1355"/>
      <c r="AC112" s="1355"/>
      <c r="AD112" s="1355"/>
      <c r="AE112" s="1355"/>
      <c r="AF112" s="1355"/>
      <c r="AG112" s="1356"/>
      <c r="AH112" s="1356"/>
      <c r="AI112" s="1356"/>
      <c r="AJ112" s="1356"/>
      <c r="AK112" s="1354"/>
      <c r="AL112" s="1354"/>
      <c r="AM112" s="1354"/>
      <c r="AN112" s="1354"/>
      <c r="AO112" s="1354"/>
      <c r="AP112" s="1354"/>
      <c r="AQ112" s="1354"/>
      <c r="AR112" s="1354"/>
      <c r="AS112" s="1354"/>
      <c r="AT112" s="1354"/>
      <c r="AU112" s="1354"/>
      <c r="AV112" s="1354"/>
      <c r="AW112" s="1354"/>
      <c r="AX112" s="1354"/>
      <c r="AY112" s="1354"/>
      <c r="AZ112" s="1354"/>
      <c r="BA112" s="1354"/>
      <c r="BB112" s="1354"/>
      <c r="BC112" s="1354"/>
      <c r="BD112" s="1354"/>
      <c r="BE112" s="1354"/>
      <c r="BF112" s="1354"/>
      <c r="BG112" s="1354"/>
      <c r="BH112" s="1354"/>
      <c r="BI112" s="1354"/>
      <c r="BJ112" s="1354"/>
      <c r="BK112" s="1354"/>
      <c r="BL112" s="1354"/>
      <c r="BM112" s="1354"/>
      <c r="BN112" s="1354"/>
      <c r="BO112" s="1354"/>
      <c r="BP112" s="1354"/>
      <c r="BQ112" s="1354"/>
      <c r="BR112" s="1354"/>
      <c r="BS112" s="1354"/>
      <c r="BT112" s="1354"/>
      <c r="BU112" s="1354"/>
      <c r="BV112" s="1354"/>
      <c r="BW112" s="1354"/>
      <c r="BX112" s="1354"/>
      <c r="BY112" s="1354"/>
      <c r="BZ112" s="1354"/>
      <c r="CA112" s="1354"/>
      <c r="CB112" s="1354"/>
      <c r="CC112" s="1354"/>
      <c r="CD112" s="1354"/>
      <c r="CE112" s="1354"/>
      <c r="CF112" s="1354"/>
      <c r="CG112" s="1354"/>
      <c r="CH112" s="1354"/>
      <c r="CI112" s="1354"/>
      <c r="CJ112" s="1354"/>
      <c r="CK112" s="1354"/>
      <c r="CL112" s="1354"/>
      <c r="CM112" s="1354"/>
      <c r="CN112" s="1354"/>
      <c r="CO112" s="1354"/>
      <c r="CP112" s="1354"/>
      <c r="CQ112" s="1354"/>
      <c r="CR112" s="1354"/>
      <c r="CS112" s="1354"/>
      <c r="CT112" s="1354"/>
      <c r="CU112" s="1354"/>
      <c r="CV112" s="1354"/>
      <c r="CW112" s="1354"/>
      <c r="CX112" s="1354"/>
      <c r="CY112" s="1354"/>
      <c r="CZ112" s="1354"/>
      <c r="DA112" s="1354"/>
      <c r="DB112" s="1354"/>
      <c r="DC112" s="1354"/>
      <c r="DD112" s="1354"/>
      <c r="DE112" s="1354"/>
      <c r="DF112" s="1354"/>
      <c r="DG112" s="1354"/>
      <c r="DH112" s="1354"/>
      <c r="DI112" s="1354"/>
      <c r="DJ112" s="1354"/>
      <c r="DK112" s="1354"/>
      <c r="DL112" s="1354"/>
      <c r="DM112" s="1354"/>
      <c r="DN112" s="1354"/>
      <c r="DO112" s="1354"/>
      <c r="DP112" s="1354"/>
      <c r="DQ112" s="1354"/>
    </row>
    <row r="113" spans="1:121" x14ac:dyDescent="0.25">
      <c r="A113" s="1355"/>
      <c r="B113" s="1355"/>
      <c r="C113" s="1355"/>
      <c r="D113" s="1355"/>
      <c r="E113" s="1355"/>
      <c r="F113" s="1355"/>
      <c r="G113" s="1355"/>
      <c r="H113" s="1355"/>
      <c r="I113" s="1355"/>
      <c r="J113" s="1355"/>
      <c r="K113" s="1355"/>
      <c r="L113" s="1355"/>
      <c r="M113" s="1355"/>
      <c r="N113" s="1355"/>
      <c r="O113" s="1355"/>
      <c r="P113" s="1355"/>
      <c r="Q113" s="1355"/>
      <c r="R113" s="1355"/>
      <c r="S113" s="1355"/>
      <c r="T113" s="1355"/>
      <c r="U113" s="1355"/>
      <c r="V113" s="1355"/>
      <c r="W113" s="1355"/>
      <c r="X113" s="1355"/>
      <c r="Y113" s="1355"/>
      <c r="Z113" s="1355"/>
      <c r="AA113" s="1355"/>
      <c r="AB113" s="1355"/>
      <c r="AC113" s="1355"/>
      <c r="AD113" s="1355"/>
      <c r="AE113" s="1355"/>
      <c r="AF113" s="1355"/>
      <c r="AG113" s="1356"/>
      <c r="AH113" s="1356"/>
      <c r="AI113" s="1356"/>
      <c r="AJ113" s="1356"/>
      <c r="AK113" s="1354"/>
      <c r="AL113" s="1354"/>
      <c r="AM113" s="1354"/>
      <c r="AN113" s="1354"/>
      <c r="AO113" s="1354"/>
      <c r="AP113" s="1354"/>
      <c r="AQ113" s="1354"/>
      <c r="AR113" s="1354"/>
      <c r="AS113" s="1354"/>
      <c r="AT113" s="1354"/>
      <c r="AU113" s="1354"/>
      <c r="AV113" s="1354"/>
      <c r="AW113" s="1354"/>
      <c r="AX113" s="1354"/>
      <c r="AY113" s="1354"/>
      <c r="AZ113" s="1354"/>
      <c r="BA113" s="1354"/>
      <c r="BB113" s="1354"/>
      <c r="BC113" s="1354"/>
      <c r="BD113" s="1354"/>
      <c r="BE113" s="1354"/>
      <c r="BF113" s="1354"/>
      <c r="BG113" s="1354"/>
      <c r="BH113" s="1354"/>
      <c r="BI113" s="1354"/>
      <c r="BJ113" s="1354"/>
      <c r="BK113" s="1354"/>
      <c r="BL113" s="1354"/>
      <c r="BM113" s="1354"/>
      <c r="BN113" s="1354"/>
      <c r="BO113" s="1354"/>
      <c r="BP113" s="1354"/>
      <c r="BQ113" s="1354"/>
      <c r="BR113" s="1354"/>
      <c r="BS113" s="1354"/>
      <c r="BT113" s="1354"/>
      <c r="BU113" s="1354"/>
      <c r="BV113" s="1354"/>
      <c r="BW113" s="1354"/>
      <c r="BX113" s="1354"/>
      <c r="BY113" s="1354"/>
      <c r="BZ113" s="1354"/>
      <c r="CA113" s="1354"/>
      <c r="CB113" s="1354"/>
      <c r="CC113" s="1354"/>
      <c r="CD113" s="1354"/>
      <c r="CE113" s="1354"/>
      <c r="CF113" s="1354"/>
      <c r="CG113" s="1354"/>
      <c r="CH113" s="1354"/>
      <c r="CI113" s="1354"/>
      <c r="CJ113" s="1354"/>
      <c r="CK113" s="1354"/>
      <c r="CL113" s="1354"/>
      <c r="CM113" s="1354"/>
      <c r="CN113" s="1354"/>
      <c r="CO113" s="1354"/>
      <c r="CP113" s="1354"/>
      <c r="CQ113" s="1354"/>
      <c r="CR113" s="1354"/>
      <c r="CS113" s="1354"/>
      <c r="CT113" s="1354"/>
      <c r="CU113" s="1354"/>
      <c r="CV113" s="1354"/>
      <c r="CW113" s="1354"/>
      <c r="CX113" s="1354"/>
      <c r="CY113" s="1354"/>
      <c r="CZ113" s="1354"/>
      <c r="DA113" s="1354"/>
      <c r="DB113" s="1354"/>
      <c r="DC113" s="1354"/>
      <c r="DD113" s="1354"/>
      <c r="DE113" s="1354"/>
      <c r="DF113" s="1354"/>
      <c r="DG113" s="1354"/>
      <c r="DH113" s="1354"/>
      <c r="DI113" s="1354"/>
      <c r="DJ113" s="1354"/>
      <c r="DK113" s="1354"/>
      <c r="DL113" s="1354"/>
      <c r="DM113" s="1354"/>
      <c r="DN113" s="1354"/>
      <c r="DO113" s="1354"/>
      <c r="DP113" s="1354"/>
      <c r="DQ113" s="1354"/>
    </row>
    <row r="114" spans="1:121" x14ac:dyDescent="0.25">
      <c r="A114" s="1355"/>
      <c r="B114" s="1355"/>
      <c r="C114" s="1355"/>
      <c r="D114" s="1355"/>
      <c r="E114" s="1355"/>
      <c r="F114" s="1355"/>
      <c r="G114" s="1355"/>
      <c r="H114" s="1355"/>
      <c r="I114" s="1355"/>
      <c r="J114" s="1355"/>
      <c r="K114" s="1355"/>
      <c r="L114" s="1355"/>
      <c r="M114" s="1355"/>
      <c r="N114" s="1355"/>
      <c r="O114" s="1355"/>
      <c r="P114" s="1355"/>
      <c r="Q114" s="1355"/>
      <c r="R114" s="1355"/>
      <c r="S114" s="1355"/>
      <c r="T114" s="1355"/>
      <c r="U114" s="1355"/>
      <c r="V114" s="1355"/>
      <c r="W114" s="1355"/>
      <c r="X114" s="1355"/>
      <c r="Y114" s="1355"/>
      <c r="Z114" s="1355"/>
      <c r="AA114" s="1355"/>
      <c r="AB114" s="1355"/>
      <c r="AC114" s="1355"/>
      <c r="AD114" s="1355"/>
      <c r="AE114" s="1355"/>
      <c r="AF114" s="1355"/>
      <c r="AG114" s="1356"/>
      <c r="AH114" s="1356"/>
      <c r="AI114" s="1356"/>
      <c r="AJ114" s="1356"/>
      <c r="AK114" s="1354"/>
      <c r="AL114" s="1354"/>
      <c r="AM114" s="1354"/>
      <c r="AN114" s="1354"/>
      <c r="AO114" s="1354"/>
      <c r="AP114" s="1354"/>
      <c r="AQ114" s="1354"/>
      <c r="AR114" s="1354"/>
      <c r="AS114" s="1354"/>
      <c r="AT114" s="1354"/>
      <c r="AU114" s="1354"/>
      <c r="AV114" s="1354"/>
      <c r="AW114" s="1354"/>
      <c r="AX114" s="1354"/>
      <c r="AY114" s="1354"/>
      <c r="AZ114" s="1354"/>
      <c r="BA114" s="1354"/>
      <c r="BB114" s="1354"/>
      <c r="BC114" s="1354"/>
      <c r="BD114" s="1354"/>
      <c r="BE114" s="1354"/>
      <c r="BF114" s="1354"/>
      <c r="BG114" s="1354"/>
      <c r="BH114" s="1354"/>
      <c r="BI114" s="1354"/>
      <c r="BJ114" s="1354"/>
      <c r="BK114" s="1354"/>
      <c r="BL114" s="1354"/>
      <c r="BM114" s="1354"/>
      <c r="BN114" s="1354"/>
      <c r="BO114" s="1354"/>
      <c r="BP114" s="1354"/>
      <c r="BQ114" s="1354"/>
      <c r="BR114" s="1354"/>
      <c r="BS114" s="1354"/>
      <c r="BT114" s="1354"/>
      <c r="BU114" s="1354"/>
      <c r="BV114" s="1354"/>
      <c r="BW114" s="1354"/>
      <c r="BX114" s="1354"/>
      <c r="BY114" s="1354"/>
      <c r="BZ114" s="1354"/>
      <c r="CA114" s="1354"/>
      <c r="CB114" s="1354"/>
      <c r="CC114" s="1354"/>
      <c r="CD114" s="1354"/>
      <c r="CE114" s="1354"/>
      <c r="CF114" s="1354"/>
      <c r="CG114" s="1354"/>
      <c r="CH114" s="1354"/>
      <c r="CI114" s="1354"/>
      <c r="CJ114" s="1354"/>
      <c r="CK114" s="1354"/>
      <c r="CL114" s="1354"/>
      <c r="CM114" s="1354"/>
      <c r="CN114" s="1354"/>
      <c r="CO114" s="1354"/>
      <c r="CP114" s="1354"/>
      <c r="CQ114" s="1354"/>
      <c r="CR114" s="1354"/>
      <c r="CS114" s="1354"/>
      <c r="CT114" s="1354"/>
      <c r="CU114" s="1354"/>
      <c r="CV114" s="1354"/>
      <c r="CW114" s="1354"/>
      <c r="CX114" s="1354"/>
      <c r="CY114" s="1354"/>
      <c r="CZ114" s="1354"/>
      <c r="DA114" s="1354"/>
      <c r="DB114" s="1354"/>
      <c r="DC114" s="1354"/>
      <c r="DD114" s="1354"/>
      <c r="DE114" s="1354"/>
      <c r="DF114" s="1354"/>
      <c r="DG114" s="1354"/>
      <c r="DH114" s="1354"/>
      <c r="DI114" s="1354"/>
      <c r="DJ114" s="1354"/>
      <c r="DK114" s="1354"/>
      <c r="DL114" s="1354"/>
      <c r="DM114" s="1354"/>
      <c r="DN114" s="1354"/>
      <c r="DO114" s="1354"/>
      <c r="DP114" s="1354"/>
      <c r="DQ114" s="1354"/>
    </row>
    <row r="115" spans="1:121" x14ac:dyDescent="0.25">
      <c r="A115" s="1355"/>
      <c r="B115" s="1355"/>
      <c r="C115" s="1355"/>
      <c r="D115" s="1355"/>
      <c r="E115" s="1355"/>
      <c r="F115" s="1355"/>
      <c r="G115" s="1355"/>
      <c r="H115" s="1355"/>
      <c r="I115" s="1355"/>
      <c r="J115" s="1355"/>
      <c r="K115" s="1355"/>
      <c r="L115" s="1355"/>
      <c r="M115" s="1355"/>
      <c r="N115" s="1355"/>
      <c r="O115" s="1355"/>
      <c r="P115" s="1355"/>
      <c r="Q115" s="1355"/>
      <c r="R115" s="1355"/>
      <c r="S115" s="1355"/>
      <c r="T115" s="1355"/>
      <c r="U115" s="1355"/>
      <c r="V115" s="1355"/>
      <c r="W115" s="1355"/>
      <c r="X115" s="1355"/>
      <c r="Y115" s="1355"/>
      <c r="Z115" s="1355"/>
      <c r="AA115" s="1355"/>
      <c r="AB115" s="1355"/>
      <c r="AC115" s="1355"/>
      <c r="AD115" s="1355"/>
      <c r="AE115" s="1355"/>
      <c r="AF115" s="1355"/>
      <c r="AG115" s="1356"/>
      <c r="AH115" s="1356"/>
      <c r="AI115" s="1356"/>
      <c r="AJ115" s="1356"/>
      <c r="AK115" s="1354"/>
      <c r="AL115" s="1354"/>
      <c r="AM115" s="1354"/>
      <c r="AN115" s="1354"/>
      <c r="AO115" s="1354"/>
      <c r="AP115" s="1354"/>
      <c r="AQ115" s="1354"/>
      <c r="AR115" s="1354"/>
      <c r="AS115" s="1354"/>
      <c r="AT115" s="1354"/>
      <c r="AU115" s="1354"/>
      <c r="AV115" s="1354"/>
      <c r="AW115" s="1354"/>
      <c r="AX115" s="1354"/>
      <c r="AY115" s="1354"/>
      <c r="AZ115" s="1354"/>
      <c r="BA115" s="1354"/>
      <c r="BB115" s="1354"/>
      <c r="BC115" s="1354"/>
      <c r="BD115" s="1354"/>
      <c r="BE115" s="1354"/>
      <c r="BF115" s="1354"/>
      <c r="BG115" s="1354"/>
      <c r="BH115" s="1354"/>
      <c r="BI115" s="1354"/>
      <c r="BJ115" s="1354"/>
      <c r="BK115" s="1354"/>
      <c r="BL115" s="1354"/>
      <c r="BM115" s="1354"/>
      <c r="BN115" s="1354"/>
      <c r="BO115" s="1354"/>
      <c r="BP115" s="1354"/>
      <c r="BQ115" s="1354"/>
      <c r="BR115" s="1354"/>
      <c r="BS115" s="1354"/>
      <c r="BT115" s="1354"/>
      <c r="BU115" s="1354"/>
      <c r="BV115" s="1354"/>
      <c r="BW115" s="1354"/>
      <c r="BX115" s="1354"/>
      <c r="BY115" s="1354"/>
      <c r="BZ115" s="1354"/>
      <c r="CA115" s="1354"/>
      <c r="CB115" s="1354"/>
      <c r="CC115" s="1354"/>
      <c r="CD115" s="1354"/>
      <c r="CE115" s="1354"/>
      <c r="CF115" s="1354"/>
      <c r="CG115" s="1354"/>
      <c r="CH115" s="1354"/>
      <c r="CI115" s="1354"/>
      <c r="CJ115" s="1354"/>
      <c r="CK115" s="1354"/>
      <c r="CL115" s="1354"/>
      <c r="CM115" s="1354"/>
      <c r="CN115" s="1354"/>
      <c r="CO115" s="1354"/>
      <c r="CP115" s="1354"/>
      <c r="CQ115" s="1354"/>
      <c r="CR115" s="1354"/>
      <c r="CS115" s="1354"/>
      <c r="CT115" s="1354"/>
      <c r="CU115" s="1354"/>
      <c r="CV115" s="1354"/>
      <c r="CW115" s="1354"/>
      <c r="CX115" s="1354"/>
      <c r="CY115" s="1354"/>
      <c r="CZ115" s="1354"/>
      <c r="DA115" s="1354"/>
      <c r="DB115" s="1354"/>
      <c r="DC115" s="1354"/>
      <c r="DD115" s="1354"/>
      <c r="DE115" s="1354"/>
      <c r="DF115" s="1354"/>
      <c r="DG115" s="1354"/>
      <c r="DH115" s="1354"/>
      <c r="DI115" s="1354"/>
      <c r="DJ115" s="1354"/>
      <c r="DK115" s="1354"/>
      <c r="DL115" s="1354"/>
      <c r="DM115" s="1354"/>
      <c r="DN115" s="1354"/>
      <c r="DO115" s="1354"/>
      <c r="DP115" s="1354"/>
      <c r="DQ115" s="1354"/>
    </row>
    <row r="116" spans="1:121" x14ac:dyDescent="0.25">
      <c r="A116" s="1355"/>
      <c r="B116" s="1355"/>
      <c r="C116" s="1355"/>
      <c r="D116" s="1355"/>
      <c r="E116" s="1355"/>
      <c r="F116" s="1355"/>
      <c r="G116" s="1355"/>
      <c r="H116" s="1355"/>
      <c r="I116" s="1355"/>
      <c r="J116" s="1355"/>
      <c r="K116" s="1355"/>
      <c r="L116" s="1355"/>
      <c r="M116" s="1355"/>
      <c r="N116" s="1355"/>
      <c r="O116" s="1355"/>
      <c r="P116" s="1355"/>
      <c r="Q116" s="1355"/>
      <c r="R116" s="1355"/>
      <c r="S116" s="1355"/>
      <c r="T116" s="1355"/>
      <c r="U116" s="1355"/>
      <c r="V116" s="1355"/>
      <c r="W116" s="1355"/>
      <c r="X116" s="1355"/>
      <c r="Y116" s="1355"/>
      <c r="Z116" s="1355"/>
      <c r="AA116" s="1355"/>
      <c r="AB116" s="1355"/>
      <c r="AC116" s="1355"/>
      <c r="AD116" s="1355"/>
      <c r="AE116" s="1355"/>
      <c r="AF116" s="1355"/>
      <c r="AG116" s="1356"/>
      <c r="AH116" s="1356"/>
      <c r="AI116" s="1356"/>
      <c r="AJ116" s="1356"/>
      <c r="AK116" s="1354"/>
      <c r="AL116" s="1354"/>
      <c r="AM116" s="1354"/>
      <c r="AN116" s="1354"/>
      <c r="AO116" s="1354"/>
      <c r="AP116" s="1354"/>
      <c r="AQ116" s="1354"/>
      <c r="AR116" s="1354"/>
      <c r="AS116" s="1354"/>
      <c r="AT116" s="1354"/>
      <c r="AU116" s="1354"/>
      <c r="AV116" s="1354"/>
      <c r="AW116" s="1354"/>
      <c r="AX116" s="1354"/>
      <c r="AY116" s="1354"/>
      <c r="AZ116" s="1354"/>
      <c r="BA116" s="1354"/>
      <c r="BB116" s="1354"/>
      <c r="BC116" s="1354"/>
      <c r="BD116" s="1354"/>
      <c r="BE116" s="1354"/>
      <c r="BF116" s="1354"/>
      <c r="BG116" s="1354"/>
      <c r="BH116" s="1354"/>
      <c r="BI116" s="1354"/>
      <c r="BJ116" s="1354"/>
      <c r="BK116" s="1354"/>
      <c r="BL116" s="1354"/>
      <c r="BM116" s="1354"/>
      <c r="BN116" s="1354"/>
      <c r="BO116" s="1354"/>
      <c r="BP116" s="1354"/>
      <c r="BQ116" s="1354"/>
      <c r="BR116" s="1354"/>
      <c r="BS116" s="1354"/>
      <c r="BT116" s="1354"/>
      <c r="BU116" s="1354"/>
      <c r="BV116" s="1354"/>
      <c r="BW116" s="1354"/>
      <c r="BX116" s="1354"/>
      <c r="BY116" s="1354"/>
      <c r="BZ116" s="1354"/>
      <c r="CA116" s="1354"/>
      <c r="CB116" s="1354"/>
      <c r="CC116" s="1354"/>
      <c r="CD116" s="1354"/>
      <c r="CE116" s="1354"/>
      <c r="CF116" s="1354"/>
      <c r="CG116" s="1354"/>
      <c r="CH116" s="1354"/>
      <c r="CI116" s="1354"/>
      <c r="CJ116" s="1354"/>
      <c r="CK116" s="1354"/>
      <c r="CL116" s="1354"/>
      <c r="CM116" s="1354"/>
      <c r="CN116" s="1354"/>
      <c r="CO116" s="1354"/>
      <c r="CP116" s="1354"/>
      <c r="CQ116" s="1354"/>
      <c r="CR116" s="1354"/>
      <c r="CS116" s="1354"/>
      <c r="CT116" s="1354"/>
      <c r="CU116" s="1354"/>
      <c r="CV116" s="1354"/>
      <c r="CW116" s="1354"/>
      <c r="CX116" s="1354"/>
      <c r="CY116" s="1354"/>
      <c r="CZ116" s="1354"/>
      <c r="DA116" s="1354"/>
      <c r="DB116" s="1354"/>
      <c r="DC116" s="1354"/>
      <c r="DD116" s="1354"/>
      <c r="DE116" s="1354"/>
      <c r="DF116" s="1354"/>
      <c r="DG116" s="1354"/>
      <c r="DH116" s="1354"/>
      <c r="DI116" s="1354"/>
      <c r="DJ116" s="1354"/>
      <c r="DK116" s="1354"/>
      <c r="DL116" s="1354"/>
      <c r="DM116" s="1354"/>
      <c r="DN116" s="1354"/>
      <c r="DO116" s="1354"/>
      <c r="DP116" s="1354"/>
      <c r="DQ116" s="1354"/>
    </row>
    <row r="117" spans="1:121" x14ac:dyDescent="0.25">
      <c r="A117" s="1355"/>
      <c r="B117" s="1355"/>
      <c r="C117" s="1355"/>
      <c r="D117" s="1355"/>
      <c r="E117" s="1355"/>
      <c r="F117" s="1355"/>
      <c r="G117" s="1355"/>
      <c r="H117" s="1355"/>
      <c r="I117" s="1355"/>
      <c r="J117" s="1355"/>
      <c r="K117" s="1355"/>
      <c r="L117" s="1355"/>
      <c r="M117" s="1355"/>
      <c r="N117" s="1355"/>
      <c r="O117" s="1355"/>
      <c r="P117" s="1355"/>
      <c r="Q117" s="1355"/>
      <c r="R117" s="1355"/>
      <c r="S117" s="1355"/>
      <c r="T117" s="1355"/>
      <c r="U117" s="1355"/>
      <c r="V117" s="1355"/>
      <c r="W117" s="1355"/>
      <c r="X117" s="1355"/>
      <c r="Y117" s="1355"/>
      <c r="Z117" s="1355"/>
      <c r="AA117" s="1355"/>
      <c r="AB117" s="1355"/>
      <c r="AC117" s="1355"/>
      <c r="AD117" s="1355"/>
      <c r="AE117" s="1355"/>
      <c r="AF117" s="1355"/>
      <c r="AG117" s="1356"/>
      <c r="AH117" s="1356"/>
      <c r="AI117" s="1356"/>
      <c r="AJ117" s="1356"/>
      <c r="AK117" s="1354"/>
      <c r="AL117" s="1354"/>
      <c r="AM117" s="1354"/>
      <c r="AN117" s="1354"/>
      <c r="AO117" s="1354"/>
      <c r="AP117" s="1354"/>
      <c r="AQ117" s="1354"/>
      <c r="AR117" s="1354"/>
      <c r="AS117" s="1354"/>
      <c r="AT117" s="1354"/>
      <c r="AU117" s="1354"/>
      <c r="AV117" s="1354"/>
      <c r="AW117" s="1354"/>
      <c r="AX117" s="1354"/>
      <c r="AY117" s="1354"/>
      <c r="AZ117" s="1354"/>
      <c r="BA117" s="1354"/>
      <c r="BB117" s="1354"/>
      <c r="BC117" s="1354"/>
      <c r="BD117" s="1354"/>
      <c r="BE117" s="1354"/>
      <c r="BF117" s="1354"/>
      <c r="BG117" s="1354"/>
      <c r="BH117" s="1354"/>
      <c r="BI117" s="1354"/>
      <c r="BJ117" s="1354"/>
      <c r="BK117" s="1354"/>
      <c r="BL117" s="1354"/>
      <c r="BM117" s="1354"/>
      <c r="BN117" s="1354"/>
      <c r="BO117" s="1354"/>
      <c r="BP117" s="1354"/>
      <c r="BQ117" s="1354"/>
      <c r="BR117" s="1354"/>
      <c r="BS117" s="1354"/>
      <c r="BT117" s="1354"/>
      <c r="BU117" s="1354"/>
      <c r="BV117" s="1354"/>
      <c r="BW117" s="1354"/>
      <c r="BX117" s="1354"/>
      <c r="BY117" s="1354"/>
      <c r="BZ117" s="1354"/>
      <c r="CA117" s="1354"/>
      <c r="CB117" s="1354"/>
      <c r="CC117" s="1354"/>
      <c r="CD117" s="1354"/>
      <c r="CE117" s="1354"/>
      <c r="CF117" s="1354"/>
      <c r="CG117" s="1354"/>
      <c r="CH117" s="1354"/>
      <c r="CI117" s="1354"/>
      <c r="CJ117" s="1354"/>
      <c r="CK117" s="1354"/>
      <c r="CL117" s="1354"/>
      <c r="CM117" s="1354"/>
      <c r="CN117" s="1354"/>
      <c r="CO117" s="1354"/>
      <c r="CP117" s="1354"/>
      <c r="CQ117" s="1354"/>
      <c r="CR117" s="1354"/>
      <c r="CS117" s="1354"/>
      <c r="CT117" s="1354"/>
      <c r="CU117" s="1354"/>
      <c r="CV117" s="1354"/>
      <c r="CW117" s="1354"/>
      <c r="CX117" s="1354"/>
      <c r="CY117" s="1354"/>
      <c r="CZ117" s="1354"/>
      <c r="DA117" s="1354"/>
      <c r="DB117" s="1354"/>
      <c r="DC117" s="1354"/>
      <c r="DD117" s="1354"/>
      <c r="DE117" s="1354"/>
      <c r="DF117" s="1354"/>
      <c r="DG117" s="1354"/>
      <c r="DH117" s="1354"/>
      <c r="DI117" s="1354"/>
      <c r="DJ117" s="1354"/>
      <c r="DK117" s="1354"/>
      <c r="DL117" s="1354"/>
      <c r="DM117" s="1354"/>
      <c r="DN117" s="1354"/>
      <c r="DO117" s="1354"/>
      <c r="DP117" s="1354"/>
      <c r="DQ117" s="1354"/>
    </row>
    <row r="118" spans="1:121" x14ac:dyDescent="0.25">
      <c r="A118" s="1355"/>
      <c r="B118" s="1355"/>
      <c r="C118" s="1355"/>
      <c r="D118" s="1355"/>
      <c r="E118" s="1355"/>
      <c r="F118" s="1355"/>
      <c r="G118" s="1355"/>
      <c r="H118" s="1355"/>
      <c r="I118" s="1355"/>
      <c r="J118" s="1355"/>
      <c r="K118" s="1355"/>
      <c r="L118" s="1355"/>
      <c r="M118" s="1355"/>
      <c r="N118" s="1355"/>
      <c r="O118" s="1355"/>
      <c r="P118" s="1355"/>
      <c r="Q118" s="1355"/>
      <c r="R118" s="1355"/>
      <c r="S118" s="1355"/>
      <c r="T118" s="1355"/>
      <c r="U118" s="1355"/>
      <c r="V118" s="1355"/>
      <c r="W118" s="1355"/>
      <c r="X118" s="1355"/>
      <c r="Y118" s="1355"/>
      <c r="Z118" s="1355"/>
      <c r="AA118" s="1355"/>
      <c r="AB118" s="1355"/>
      <c r="AC118" s="1355"/>
      <c r="AD118" s="1355"/>
      <c r="AE118" s="1355"/>
      <c r="AF118" s="1355"/>
      <c r="AG118" s="1356"/>
      <c r="AH118" s="1356"/>
      <c r="AI118" s="1356"/>
      <c r="AJ118" s="1356"/>
      <c r="AK118" s="1354"/>
      <c r="AL118" s="1354"/>
      <c r="AM118" s="1354"/>
      <c r="AN118" s="1354"/>
      <c r="AO118" s="1354"/>
      <c r="AP118" s="1354"/>
      <c r="AQ118" s="1354"/>
      <c r="AR118" s="1354"/>
      <c r="AS118" s="1354"/>
      <c r="AT118" s="1354"/>
      <c r="AU118" s="1354"/>
      <c r="AV118" s="1354"/>
      <c r="AW118" s="1354"/>
      <c r="AX118" s="1354"/>
      <c r="AY118" s="1354"/>
      <c r="AZ118" s="1354"/>
      <c r="BA118" s="1354"/>
      <c r="BB118" s="1354"/>
      <c r="BC118" s="1354"/>
      <c r="BD118" s="1354"/>
      <c r="BE118" s="1354"/>
      <c r="BF118" s="1354"/>
      <c r="BG118" s="1354"/>
      <c r="BH118" s="1354"/>
      <c r="BI118" s="1354"/>
      <c r="BJ118" s="1354"/>
      <c r="BK118" s="1354"/>
      <c r="BL118" s="1354"/>
      <c r="BM118" s="1354"/>
      <c r="BN118" s="1354"/>
      <c r="BO118" s="1354"/>
      <c r="BP118" s="1354"/>
      <c r="BQ118" s="1354"/>
      <c r="BR118" s="1354"/>
      <c r="BS118" s="1354"/>
      <c r="BT118" s="1354"/>
      <c r="BU118" s="1354"/>
      <c r="BV118" s="1354"/>
      <c r="BW118" s="1354"/>
      <c r="BX118" s="1354"/>
      <c r="BY118" s="1354"/>
      <c r="BZ118" s="1354"/>
      <c r="CA118" s="1354"/>
      <c r="CB118" s="1354"/>
      <c r="CC118" s="1354"/>
      <c r="CD118" s="1354"/>
      <c r="CE118" s="1354"/>
      <c r="CF118" s="1354"/>
      <c r="CG118" s="1354"/>
      <c r="CH118" s="1354"/>
      <c r="CI118" s="1354"/>
      <c r="CJ118" s="1354"/>
      <c r="CK118" s="1354"/>
      <c r="CL118" s="1354"/>
      <c r="CM118" s="1354"/>
      <c r="CN118" s="1354"/>
      <c r="CO118" s="1354"/>
      <c r="CP118" s="1354"/>
      <c r="CQ118" s="1354"/>
      <c r="CR118" s="1354"/>
      <c r="CS118" s="1354"/>
      <c r="CT118" s="1354"/>
      <c r="CU118" s="1354"/>
      <c r="CV118" s="1354"/>
      <c r="CW118" s="1354"/>
      <c r="CX118" s="1354"/>
      <c r="CY118" s="1354"/>
      <c r="CZ118" s="1354"/>
      <c r="DA118" s="1354"/>
      <c r="DB118" s="1354"/>
      <c r="DC118" s="1354"/>
      <c r="DD118" s="1354"/>
      <c r="DE118" s="1354"/>
      <c r="DF118" s="1354"/>
      <c r="DG118" s="1354"/>
      <c r="DH118" s="1354"/>
      <c r="DI118" s="1354"/>
      <c r="DJ118" s="1354"/>
      <c r="DK118" s="1354"/>
      <c r="DL118" s="1354"/>
      <c r="DM118" s="1354"/>
      <c r="DN118" s="1354"/>
      <c r="DO118" s="1354"/>
      <c r="DP118" s="1354"/>
      <c r="DQ118" s="1354"/>
    </row>
    <row r="119" spans="1:121" x14ac:dyDescent="0.25">
      <c r="A119" s="1355"/>
      <c r="B119" s="1355"/>
      <c r="C119" s="1355"/>
      <c r="D119" s="1355"/>
      <c r="E119" s="1355"/>
      <c r="F119" s="1355"/>
      <c r="G119" s="1355"/>
      <c r="H119" s="1355"/>
      <c r="I119" s="1355"/>
      <c r="J119" s="1355"/>
      <c r="K119" s="1355"/>
      <c r="L119" s="1355"/>
      <c r="M119" s="1355"/>
      <c r="N119" s="1355"/>
      <c r="O119" s="1355"/>
      <c r="P119" s="1355"/>
      <c r="Q119" s="1355"/>
      <c r="R119" s="1355"/>
      <c r="S119" s="1355"/>
      <c r="T119" s="1355"/>
      <c r="U119" s="1355"/>
      <c r="V119" s="1355"/>
      <c r="W119" s="1355"/>
      <c r="X119" s="1355"/>
      <c r="Y119" s="1355"/>
      <c r="Z119" s="1355"/>
      <c r="AA119" s="1355"/>
      <c r="AB119" s="1355"/>
      <c r="AC119" s="1355"/>
      <c r="AD119" s="1355"/>
      <c r="AE119" s="1355"/>
      <c r="AF119" s="1355"/>
      <c r="AG119" s="1356"/>
      <c r="AH119" s="1356"/>
      <c r="AI119" s="1356"/>
      <c r="AJ119" s="1356"/>
      <c r="AK119" s="1354"/>
      <c r="AL119" s="1354"/>
      <c r="AM119" s="1354"/>
      <c r="AN119" s="1354"/>
      <c r="AO119" s="1354"/>
      <c r="AP119" s="1354"/>
      <c r="AQ119" s="1354"/>
      <c r="AR119" s="1354"/>
      <c r="AS119" s="1354"/>
      <c r="AT119" s="1354"/>
      <c r="AU119" s="1354"/>
      <c r="AV119" s="1354"/>
      <c r="AW119" s="1354"/>
      <c r="AX119" s="1354"/>
      <c r="AY119" s="1354"/>
      <c r="AZ119" s="1354"/>
      <c r="BA119" s="1354"/>
      <c r="BB119" s="1354"/>
      <c r="BC119" s="1354"/>
      <c r="BD119" s="1354"/>
      <c r="BE119" s="1354"/>
      <c r="BF119" s="1354"/>
      <c r="BG119" s="1354"/>
      <c r="BH119" s="1354"/>
      <c r="BI119" s="1354"/>
      <c r="BJ119" s="1354"/>
      <c r="BK119" s="1354"/>
      <c r="BL119" s="1354"/>
      <c r="BM119" s="1354"/>
      <c r="BN119" s="1354"/>
      <c r="BO119" s="1354"/>
      <c r="BP119" s="1354"/>
      <c r="BQ119" s="1354"/>
      <c r="BR119" s="1354"/>
      <c r="BS119" s="1354"/>
      <c r="BT119" s="1354"/>
      <c r="BU119" s="1354"/>
      <c r="BV119" s="1354"/>
      <c r="BW119" s="1354"/>
      <c r="BX119" s="1354"/>
      <c r="BY119" s="1354"/>
      <c r="BZ119" s="1354"/>
      <c r="CA119" s="1354"/>
      <c r="CB119" s="1354"/>
      <c r="CC119" s="1354"/>
      <c r="CD119" s="1354"/>
      <c r="CE119" s="1354"/>
      <c r="CF119" s="1354"/>
      <c r="CG119" s="1354"/>
      <c r="CH119" s="1354"/>
      <c r="CI119" s="1354"/>
      <c r="CJ119" s="1354"/>
      <c r="CK119" s="1354"/>
      <c r="CL119" s="1354"/>
      <c r="CM119" s="1354"/>
      <c r="CN119" s="1354"/>
      <c r="CO119" s="1354"/>
      <c r="CP119" s="1354"/>
      <c r="CQ119" s="1354"/>
      <c r="CR119" s="1354"/>
      <c r="CS119" s="1354"/>
      <c r="CT119" s="1354"/>
      <c r="CU119" s="1354"/>
      <c r="CV119" s="1354"/>
      <c r="CW119" s="1354"/>
      <c r="CX119" s="1354"/>
      <c r="CY119" s="1354"/>
      <c r="CZ119" s="1354"/>
      <c r="DA119" s="1354"/>
      <c r="DB119" s="1354"/>
      <c r="DC119" s="1354"/>
      <c r="DD119" s="1354"/>
      <c r="DE119" s="1354"/>
      <c r="DF119" s="1354"/>
      <c r="DG119" s="1354"/>
      <c r="DH119" s="1354"/>
      <c r="DI119" s="1354"/>
      <c r="DJ119" s="1354"/>
      <c r="DK119" s="1354"/>
      <c r="DL119" s="1354"/>
      <c r="DM119" s="1354"/>
      <c r="DN119" s="1354"/>
      <c r="DO119" s="1354"/>
      <c r="DP119" s="1354"/>
      <c r="DQ119" s="1354"/>
    </row>
    <row r="120" spans="1:121" x14ac:dyDescent="0.25">
      <c r="A120" s="1355"/>
      <c r="B120" s="1355"/>
      <c r="C120" s="1355"/>
      <c r="D120" s="1355"/>
      <c r="E120" s="1355"/>
      <c r="F120" s="1355"/>
      <c r="G120" s="1355"/>
      <c r="H120" s="1355"/>
      <c r="I120" s="1355"/>
      <c r="J120" s="1355"/>
      <c r="K120" s="1355"/>
      <c r="L120" s="1355"/>
      <c r="M120" s="1355"/>
      <c r="N120" s="1355"/>
      <c r="O120" s="1355"/>
      <c r="P120" s="1355"/>
      <c r="Q120" s="1355"/>
      <c r="R120" s="1355"/>
      <c r="S120" s="1355"/>
      <c r="T120" s="1355"/>
      <c r="U120" s="1355"/>
      <c r="V120" s="1355"/>
      <c r="W120" s="1355"/>
      <c r="X120" s="1355"/>
      <c r="Y120" s="1355"/>
      <c r="Z120" s="1355"/>
      <c r="AA120" s="1355"/>
      <c r="AB120" s="1355"/>
      <c r="AC120" s="1355"/>
      <c r="AD120" s="1355"/>
      <c r="AE120" s="1355"/>
      <c r="AF120" s="1355"/>
      <c r="AG120" s="1356"/>
      <c r="AH120" s="1356"/>
      <c r="AI120" s="1356"/>
      <c r="AJ120" s="1356"/>
      <c r="AK120" s="1354"/>
      <c r="AL120" s="1354"/>
      <c r="AM120" s="1354"/>
      <c r="AN120" s="1354"/>
      <c r="AO120" s="1354"/>
      <c r="AP120" s="1354"/>
      <c r="AQ120" s="1354"/>
      <c r="AR120" s="1354"/>
      <c r="AS120" s="1354"/>
      <c r="AT120" s="1354"/>
      <c r="AU120" s="1354"/>
      <c r="AV120" s="1354"/>
      <c r="AW120" s="1354"/>
      <c r="AX120" s="1354"/>
      <c r="AY120" s="1354"/>
      <c r="AZ120" s="1354"/>
      <c r="BA120" s="1354"/>
      <c r="BB120" s="1354"/>
      <c r="BC120" s="1354"/>
      <c r="BD120" s="1354"/>
      <c r="BE120" s="1354"/>
      <c r="BF120" s="1354"/>
      <c r="BG120" s="1354"/>
      <c r="BH120" s="1354"/>
      <c r="BI120" s="1354"/>
      <c r="BJ120" s="1354"/>
      <c r="BK120" s="1354"/>
      <c r="BL120" s="1354"/>
      <c r="BM120" s="1354"/>
      <c r="BN120" s="1354"/>
      <c r="BO120" s="1354"/>
      <c r="BP120" s="1354"/>
      <c r="BQ120" s="1354"/>
      <c r="BR120" s="1354"/>
      <c r="BS120" s="1354"/>
      <c r="BT120" s="1354"/>
      <c r="BU120" s="1354"/>
      <c r="BV120" s="1354"/>
      <c r="BW120" s="1354"/>
      <c r="BX120" s="1354"/>
      <c r="BY120" s="1354"/>
      <c r="BZ120" s="1354"/>
      <c r="CA120" s="1354"/>
      <c r="CB120" s="1354"/>
      <c r="CC120" s="1354"/>
      <c r="CD120" s="1354"/>
      <c r="CE120" s="1354"/>
      <c r="CF120" s="1354"/>
      <c r="CG120" s="1354"/>
      <c r="CH120" s="1354"/>
      <c r="CI120" s="1354"/>
      <c r="CJ120" s="1354"/>
      <c r="CK120" s="1354"/>
      <c r="CL120" s="1354"/>
      <c r="CM120" s="1354"/>
      <c r="CN120" s="1354"/>
      <c r="CO120" s="1354"/>
      <c r="CP120" s="1354"/>
      <c r="CQ120" s="1354"/>
      <c r="CR120" s="1354"/>
      <c r="CS120" s="1354"/>
      <c r="CT120" s="1354"/>
      <c r="CU120" s="1354"/>
      <c r="CV120" s="1354"/>
      <c r="CW120" s="1354"/>
      <c r="CX120" s="1354"/>
      <c r="CY120" s="1354"/>
      <c r="CZ120" s="1354"/>
      <c r="DA120" s="1354"/>
      <c r="DB120" s="1354"/>
      <c r="DC120" s="1354"/>
      <c r="DD120" s="1354"/>
      <c r="DE120" s="1354"/>
      <c r="DF120" s="1354"/>
      <c r="DG120" s="1354"/>
      <c r="DH120" s="1354"/>
      <c r="DI120" s="1354"/>
      <c r="DJ120" s="1354"/>
      <c r="DK120" s="1354"/>
      <c r="DL120" s="1354"/>
      <c r="DM120" s="1354"/>
      <c r="DN120" s="1354"/>
      <c r="DO120" s="1354"/>
      <c r="DP120" s="1354"/>
      <c r="DQ120" s="1354"/>
    </row>
    <row r="121" spans="1:121" x14ac:dyDescent="0.25">
      <c r="A121" s="1355"/>
      <c r="B121" s="1355"/>
      <c r="C121" s="1355"/>
      <c r="D121" s="1355"/>
      <c r="E121" s="1355"/>
      <c r="F121" s="1355"/>
      <c r="G121" s="1355"/>
      <c r="H121" s="1355"/>
      <c r="I121" s="1355"/>
      <c r="J121" s="1355"/>
      <c r="K121" s="1355"/>
      <c r="L121" s="1355"/>
      <c r="M121" s="1355"/>
      <c r="N121" s="1355"/>
      <c r="O121" s="1355"/>
      <c r="P121" s="1355"/>
      <c r="Q121" s="1355"/>
      <c r="R121" s="1355"/>
      <c r="S121" s="1355"/>
      <c r="T121" s="1355"/>
      <c r="U121" s="1355"/>
      <c r="V121" s="1355"/>
      <c r="W121" s="1355"/>
      <c r="X121" s="1355"/>
      <c r="Y121" s="1355"/>
      <c r="Z121" s="1355"/>
      <c r="AA121" s="1355"/>
      <c r="AB121" s="1355"/>
      <c r="AC121" s="1355"/>
      <c r="AD121" s="1355"/>
      <c r="AE121" s="1355"/>
      <c r="AF121" s="1355"/>
      <c r="AG121" s="1356"/>
      <c r="AH121" s="1356"/>
      <c r="AI121" s="1356"/>
      <c r="AJ121" s="1356"/>
      <c r="AK121" s="1354"/>
      <c r="AL121" s="1354"/>
      <c r="AM121" s="1354"/>
      <c r="AN121" s="1354"/>
      <c r="AO121" s="1354"/>
      <c r="AP121" s="1354"/>
      <c r="AQ121" s="1354"/>
      <c r="AR121" s="1354"/>
      <c r="AS121" s="1354"/>
      <c r="AT121" s="1354"/>
      <c r="AU121" s="1354"/>
      <c r="AV121" s="1354"/>
      <c r="AW121" s="1354"/>
      <c r="AX121" s="1354"/>
      <c r="AY121" s="1354"/>
      <c r="AZ121" s="1354"/>
      <c r="BA121" s="1354"/>
      <c r="BB121" s="1354"/>
      <c r="BC121" s="1354"/>
      <c r="BD121" s="1354"/>
      <c r="BE121" s="1354"/>
      <c r="BF121" s="1354"/>
      <c r="BG121" s="1354"/>
      <c r="BH121" s="1354"/>
      <c r="BI121" s="1354"/>
      <c r="BJ121" s="1354"/>
      <c r="BK121" s="1354"/>
      <c r="BL121" s="1354"/>
      <c r="BM121" s="1354"/>
      <c r="BN121" s="1354"/>
      <c r="BO121" s="1354"/>
      <c r="BP121" s="1354"/>
      <c r="BQ121" s="1354"/>
      <c r="BR121" s="1354"/>
      <c r="BS121" s="1354"/>
      <c r="BT121" s="1354"/>
      <c r="BU121" s="1354"/>
      <c r="BV121" s="1354"/>
      <c r="BW121" s="1354"/>
      <c r="BX121" s="1354"/>
      <c r="BY121" s="1354"/>
      <c r="BZ121" s="1354"/>
      <c r="CA121" s="1354"/>
      <c r="CB121" s="1354"/>
      <c r="CC121" s="1354"/>
      <c r="CD121" s="1354"/>
      <c r="CE121" s="1354"/>
      <c r="CF121" s="1354"/>
      <c r="CG121" s="1354"/>
      <c r="CH121" s="1354"/>
      <c r="CI121" s="1354"/>
      <c r="CJ121" s="1354"/>
      <c r="CK121" s="1354"/>
      <c r="CL121" s="1354"/>
      <c r="CM121" s="1354"/>
      <c r="CN121" s="1354"/>
      <c r="CO121" s="1354"/>
      <c r="CP121" s="1354"/>
      <c r="CQ121" s="1354"/>
      <c r="CR121" s="1354"/>
      <c r="CS121" s="1354"/>
      <c r="CT121" s="1354"/>
      <c r="CU121" s="1354"/>
      <c r="CV121" s="1354"/>
      <c r="CW121" s="1354"/>
      <c r="CX121" s="1354"/>
      <c r="CY121" s="1354"/>
      <c r="CZ121" s="1354"/>
      <c r="DA121" s="1354"/>
      <c r="DB121" s="1354"/>
      <c r="DC121" s="1354"/>
      <c r="DD121" s="1354"/>
      <c r="DE121" s="1354"/>
      <c r="DF121" s="1354"/>
      <c r="DG121" s="1354"/>
      <c r="DH121" s="1354"/>
      <c r="DI121" s="1354"/>
      <c r="DJ121" s="1354"/>
      <c r="DK121" s="1354"/>
      <c r="DL121" s="1354"/>
      <c r="DM121" s="1354"/>
      <c r="DN121" s="1354"/>
      <c r="DO121" s="1354"/>
      <c r="DP121" s="1354"/>
      <c r="DQ121" s="1354"/>
    </row>
    <row r="122" spans="1:121" x14ac:dyDescent="0.25">
      <c r="A122" s="1355"/>
      <c r="B122" s="1355"/>
      <c r="C122" s="1355"/>
      <c r="D122" s="1355"/>
      <c r="E122" s="1355"/>
      <c r="F122" s="1355"/>
      <c r="G122" s="1355"/>
      <c r="H122" s="1355"/>
      <c r="I122" s="1355"/>
      <c r="J122" s="1355"/>
      <c r="K122" s="1355"/>
      <c r="L122" s="1355"/>
      <c r="M122" s="1355"/>
      <c r="N122" s="1355"/>
      <c r="O122" s="1355"/>
      <c r="P122" s="1355"/>
      <c r="Q122" s="1355"/>
      <c r="R122" s="1355"/>
      <c r="S122" s="1355"/>
      <c r="T122" s="1355"/>
      <c r="U122" s="1355"/>
      <c r="V122" s="1355"/>
      <c r="W122" s="1355"/>
      <c r="X122" s="1355"/>
      <c r="Y122" s="1355"/>
      <c r="Z122" s="1355"/>
      <c r="AA122" s="1355"/>
      <c r="AB122" s="1355"/>
      <c r="AC122" s="1355"/>
      <c r="AD122" s="1355"/>
      <c r="AE122" s="1355"/>
      <c r="AF122" s="1355"/>
      <c r="AG122" s="1356"/>
      <c r="AH122" s="1356"/>
      <c r="AI122" s="1356"/>
      <c r="AJ122" s="1356"/>
      <c r="AK122" s="1354"/>
      <c r="AL122" s="1354"/>
      <c r="AM122" s="1354"/>
      <c r="AN122" s="1354"/>
      <c r="AO122" s="1354"/>
      <c r="AP122" s="1354"/>
      <c r="AQ122" s="1354"/>
      <c r="AR122" s="1354"/>
      <c r="AS122" s="1354"/>
      <c r="AT122" s="1354"/>
      <c r="AU122" s="1354"/>
      <c r="AV122" s="1354"/>
      <c r="AW122" s="1354"/>
      <c r="AX122" s="1354"/>
      <c r="AY122" s="1354"/>
      <c r="AZ122" s="1354"/>
      <c r="BA122" s="1354"/>
      <c r="BB122" s="1354"/>
      <c r="BC122" s="1354"/>
      <c r="BD122" s="1354"/>
      <c r="BE122" s="1354"/>
      <c r="BF122" s="1354"/>
      <c r="BG122" s="1354"/>
      <c r="BH122" s="1354"/>
      <c r="BI122" s="1354"/>
      <c r="BJ122" s="1354"/>
      <c r="BK122" s="1354"/>
      <c r="BL122" s="1354"/>
      <c r="BM122" s="1354"/>
      <c r="BN122" s="1354"/>
      <c r="BO122" s="1354"/>
      <c r="BP122" s="1354"/>
      <c r="BQ122" s="1354"/>
      <c r="BR122" s="1354"/>
      <c r="BS122" s="1354"/>
      <c r="BT122" s="1354"/>
      <c r="BU122" s="1354"/>
      <c r="BV122" s="1354"/>
      <c r="BW122" s="1354"/>
      <c r="BX122" s="1354"/>
      <c r="BY122" s="1354"/>
      <c r="BZ122" s="1354"/>
      <c r="CA122" s="1354"/>
      <c r="CB122" s="1354"/>
      <c r="CC122" s="1354"/>
      <c r="CD122" s="1354"/>
      <c r="CE122" s="1354"/>
      <c r="CF122" s="1354"/>
      <c r="CG122" s="1354"/>
      <c r="CH122" s="1354"/>
      <c r="CI122" s="1354"/>
      <c r="CJ122" s="1354"/>
      <c r="CK122" s="1354"/>
      <c r="CL122" s="1354"/>
      <c r="CM122" s="1354"/>
      <c r="CN122" s="1354"/>
      <c r="CO122" s="1354"/>
      <c r="CP122" s="1354"/>
      <c r="CQ122" s="1354"/>
      <c r="CR122" s="1354"/>
      <c r="CS122" s="1354"/>
      <c r="CT122" s="1354"/>
      <c r="CU122" s="1354"/>
      <c r="CV122" s="1354"/>
      <c r="CW122" s="1354"/>
      <c r="CX122" s="1354"/>
      <c r="CY122" s="1354"/>
      <c r="CZ122" s="1354"/>
      <c r="DA122" s="1354"/>
      <c r="DB122" s="1354"/>
      <c r="DC122" s="1354"/>
      <c r="DD122" s="1354"/>
      <c r="DE122" s="1354"/>
      <c r="DF122" s="1354"/>
      <c r="DG122" s="1354"/>
      <c r="DH122" s="1354"/>
      <c r="DI122" s="1354"/>
      <c r="DJ122" s="1354"/>
      <c r="DK122" s="1354"/>
      <c r="DL122" s="1354"/>
      <c r="DM122" s="1354"/>
      <c r="DN122" s="1354"/>
      <c r="DO122" s="1354"/>
      <c r="DP122" s="1354"/>
      <c r="DQ122" s="1354"/>
    </row>
    <row r="123" spans="1:121" x14ac:dyDescent="0.25">
      <c r="A123" s="1355"/>
      <c r="B123" s="1355"/>
      <c r="C123" s="1355"/>
      <c r="D123" s="1355"/>
      <c r="E123" s="1355"/>
      <c r="F123" s="1355"/>
      <c r="G123" s="1355"/>
      <c r="H123" s="1355"/>
      <c r="I123" s="1355"/>
      <c r="J123" s="1355"/>
      <c r="K123" s="1355"/>
      <c r="L123" s="1355"/>
      <c r="M123" s="1355"/>
      <c r="N123" s="1355"/>
      <c r="O123" s="1355"/>
      <c r="P123" s="1355"/>
      <c r="Q123" s="1355"/>
      <c r="R123" s="1355"/>
      <c r="S123" s="1355"/>
      <c r="T123" s="1355"/>
      <c r="U123" s="1355"/>
      <c r="V123" s="1355"/>
      <c r="W123" s="1355"/>
      <c r="X123" s="1355"/>
      <c r="Y123" s="1355"/>
      <c r="Z123" s="1355"/>
      <c r="AA123" s="1355"/>
      <c r="AB123" s="1355"/>
      <c r="AC123" s="1355"/>
      <c r="AD123" s="1355"/>
      <c r="AE123" s="1355"/>
      <c r="AF123" s="1355"/>
      <c r="AG123" s="1356"/>
      <c r="AH123" s="1356"/>
      <c r="AI123" s="1356"/>
      <c r="AJ123" s="1356"/>
      <c r="AK123" s="1354"/>
      <c r="AL123" s="1354"/>
      <c r="AM123" s="1354"/>
      <c r="AN123" s="1354"/>
      <c r="AO123" s="1354"/>
      <c r="AP123" s="1354"/>
      <c r="AQ123" s="1354"/>
      <c r="AR123" s="1354"/>
      <c r="AS123" s="1354"/>
      <c r="AT123" s="1354"/>
      <c r="AU123" s="1354"/>
      <c r="AV123" s="1354"/>
      <c r="AW123" s="1354"/>
      <c r="AX123" s="1354"/>
      <c r="AY123" s="1354"/>
      <c r="AZ123" s="1354"/>
      <c r="BA123" s="1354"/>
      <c r="BB123" s="1354"/>
      <c r="BC123" s="1354"/>
      <c r="BD123" s="1354"/>
      <c r="BE123" s="1354"/>
      <c r="BF123" s="1354"/>
      <c r="BG123" s="1354"/>
      <c r="BH123" s="1354"/>
      <c r="BI123" s="1354"/>
      <c r="BJ123" s="1354"/>
      <c r="BK123" s="1354"/>
      <c r="BL123" s="1354"/>
      <c r="BM123" s="1354"/>
      <c r="BN123" s="1354"/>
      <c r="BO123" s="1354"/>
      <c r="BP123" s="1354"/>
      <c r="BQ123" s="1354"/>
      <c r="BR123" s="1354"/>
      <c r="BS123" s="1354"/>
      <c r="BT123" s="1354"/>
      <c r="BU123" s="1354"/>
      <c r="BV123" s="1354"/>
      <c r="BW123" s="1354"/>
      <c r="BX123" s="1354"/>
      <c r="BY123" s="1354"/>
      <c r="BZ123" s="1354"/>
      <c r="CA123" s="1354"/>
      <c r="CB123" s="1354"/>
      <c r="CC123" s="1354"/>
      <c r="CD123" s="1354"/>
      <c r="CE123" s="1354"/>
      <c r="CF123" s="1354"/>
      <c r="CG123" s="1354"/>
      <c r="CH123" s="1354"/>
      <c r="CI123" s="1354"/>
      <c r="CJ123" s="1354"/>
      <c r="CK123" s="1354"/>
      <c r="CL123" s="1354"/>
      <c r="CM123" s="1354"/>
      <c r="CN123" s="1354"/>
      <c r="CO123" s="1354"/>
      <c r="CP123" s="1354"/>
      <c r="CQ123" s="1354"/>
      <c r="CR123" s="1354"/>
      <c r="CS123" s="1354"/>
      <c r="CT123" s="1354"/>
      <c r="CU123" s="1354"/>
      <c r="CV123" s="1354"/>
      <c r="CW123" s="1354"/>
      <c r="CX123" s="1354"/>
      <c r="CY123" s="1354"/>
      <c r="CZ123" s="1354"/>
      <c r="DA123" s="1354"/>
      <c r="DB123" s="1354"/>
      <c r="DC123" s="1354"/>
      <c r="DD123" s="1354"/>
      <c r="DE123" s="1354"/>
      <c r="DF123" s="1354"/>
      <c r="DG123" s="1354"/>
      <c r="DH123" s="1354"/>
      <c r="DI123" s="1354"/>
      <c r="DJ123" s="1354"/>
      <c r="DK123" s="1354"/>
      <c r="DL123" s="1354"/>
      <c r="DM123" s="1354"/>
      <c r="DN123" s="1354"/>
      <c r="DO123" s="1354"/>
      <c r="DP123" s="1354"/>
      <c r="DQ123" s="1354"/>
    </row>
    <row r="124" spans="1:121" x14ac:dyDescent="0.25">
      <c r="A124" s="1355"/>
      <c r="B124" s="1355"/>
      <c r="C124" s="1355"/>
      <c r="D124" s="1355"/>
      <c r="E124" s="1355"/>
      <c r="F124" s="1355"/>
      <c r="G124" s="1355"/>
      <c r="H124" s="1355"/>
      <c r="I124" s="1355"/>
      <c r="J124" s="1355"/>
      <c r="K124" s="1355"/>
      <c r="L124" s="1355"/>
      <c r="M124" s="1355"/>
      <c r="N124" s="1355"/>
      <c r="O124" s="1355"/>
      <c r="P124" s="1355"/>
      <c r="Q124" s="1355"/>
      <c r="R124" s="1355"/>
      <c r="S124" s="1355"/>
      <c r="T124" s="1355"/>
      <c r="U124" s="1355"/>
      <c r="V124" s="1355"/>
      <c r="W124" s="1355"/>
      <c r="X124" s="1355"/>
      <c r="Y124" s="1355"/>
      <c r="Z124" s="1355"/>
      <c r="AA124" s="1355"/>
      <c r="AB124" s="1355"/>
      <c r="AC124" s="1355"/>
      <c r="AD124" s="1355"/>
      <c r="AE124" s="1355"/>
      <c r="AF124" s="1355"/>
      <c r="AG124" s="1356"/>
      <c r="AH124" s="1356"/>
      <c r="AI124" s="1356"/>
      <c r="AJ124" s="1356"/>
      <c r="AK124" s="1354"/>
      <c r="AL124" s="1354"/>
      <c r="AM124" s="1354"/>
      <c r="AN124" s="1354"/>
      <c r="AO124" s="1354"/>
      <c r="AP124" s="1354"/>
      <c r="AQ124" s="1354"/>
      <c r="AR124" s="1354"/>
      <c r="AS124" s="1354"/>
      <c r="AT124" s="1354"/>
      <c r="AU124" s="1354"/>
      <c r="AV124" s="1354"/>
      <c r="AW124" s="1354"/>
      <c r="AX124" s="1354"/>
      <c r="AY124" s="1354"/>
      <c r="AZ124" s="1354"/>
      <c r="BA124" s="1354"/>
      <c r="BB124" s="1354"/>
      <c r="BC124" s="1354"/>
      <c r="BD124" s="1354"/>
      <c r="BE124" s="1354"/>
      <c r="BF124" s="1354"/>
      <c r="BG124" s="1354"/>
      <c r="BH124" s="1354"/>
      <c r="BI124" s="1354"/>
      <c r="BJ124" s="1354"/>
      <c r="BK124" s="1354"/>
      <c r="BL124" s="1354"/>
      <c r="BM124" s="1354"/>
      <c r="BN124" s="1354"/>
      <c r="BO124" s="1354"/>
      <c r="BP124" s="1354"/>
      <c r="BQ124" s="1354"/>
      <c r="BR124" s="1354"/>
      <c r="BS124" s="1354"/>
      <c r="BT124" s="1354"/>
      <c r="BU124" s="1354"/>
      <c r="BV124" s="1354"/>
      <c r="BW124" s="1354"/>
      <c r="BX124" s="1354"/>
      <c r="BY124" s="1354"/>
      <c r="BZ124" s="1354"/>
      <c r="CA124" s="1354"/>
      <c r="CB124" s="1354"/>
      <c r="CC124" s="1354"/>
      <c r="CD124" s="1354"/>
      <c r="CE124" s="1354"/>
      <c r="CF124" s="1354"/>
      <c r="CG124" s="1354"/>
      <c r="CH124" s="1354"/>
      <c r="CI124" s="1354"/>
      <c r="CJ124" s="1354"/>
      <c r="CK124" s="1354"/>
      <c r="CL124" s="1354"/>
      <c r="CM124" s="1354"/>
      <c r="CN124" s="1354"/>
      <c r="CO124" s="1354"/>
      <c r="CP124" s="1354"/>
      <c r="CQ124" s="1354"/>
      <c r="CR124" s="1354"/>
      <c r="CS124" s="1354"/>
      <c r="CT124" s="1354"/>
      <c r="CU124" s="1354"/>
      <c r="CV124" s="1354"/>
      <c r="CW124" s="1354"/>
      <c r="CX124" s="1354"/>
      <c r="CY124" s="1354"/>
      <c r="CZ124" s="1354"/>
      <c r="DA124" s="1354"/>
      <c r="DB124" s="1354"/>
      <c r="DC124" s="1354"/>
      <c r="DD124" s="1354"/>
      <c r="DE124" s="1354"/>
      <c r="DF124" s="1354"/>
      <c r="DG124" s="1354"/>
      <c r="DH124" s="1354"/>
      <c r="DI124" s="1354"/>
      <c r="DJ124" s="1354"/>
      <c r="DK124" s="1354"/>
      <c r="DL124" s="1354"/>
      <c r="DM124" s="1354"/>
      <c r="DN124" s="1354"/>
      <c r="DO124" s="1354"/>
      <c r="DP124" s="1354"/>
      <c r="DQ124" s="1354"/>
    </row>
    <row r="125" spans="1:121" x14ac:dyDescent="0.25">
      <c r="A125" s="1355"/>
      <c r="B125" s="1355"/>
      <c r="C125" s="1355"/>
      <c r="D125" s="1355"/>
      <c r="E125" s="1355"/>
      <c r="F125" s="1355"/>
      <c r="G125" s="1355"/>
      <c r="H125" s="1355"/>
      <c r="I125" s="1355"/>
      <c r="J125" s="1355"/>
      <c r="K125" s="1355"/>
      <c r="L125" s="1355"/>
      <c r="M125" s="1355"/>
      <c r="N125" s="1355"/>
      <c r="O125" s="1355"/>
      <c r="P125" s="1355"/>
      <c r="Q125" s="1355"/>
      <c r="R125" s="1355"/>
      <c r="S125" s="1355"/>
      <c r="T125" s="1355"/>
      <c r="U125" s="1355"/>
      <c r="V125" s="1355"/>
      <c r="W125" s="1355"/>
      <c r="X125" s="1355"/>
      <c r="Y125" s="1355"/>
      <c r="Z125" s="1355"/>
      <c r="AA125" s="1355"/>
      <c r="AB125" s="1355"/>
      <c r="AC125" s="1355"/>
      <c r="AD125" s="1355"/>
      <c r="AE125" s="1355"/>
      <c r="AF125" s="1355"/>
      <c r="AG125" s="1356"/>
      <c r="AH125" s="1356"/>
      <c r="AI125" s="1356"/>
      <c r="AJ125" s="1356"/>
      <c r="AK125" s="1354"/>
      <c r="AL125" s="1354"/>
      <c r="AM125" s="1354"/>
      <c r="AN125" s="1354"/>
      <c r="AO125" s="1354"/>
      <c r="AP125" s="1354"/>
      <c r="AQ125" s="1354"/>
      <c r="AR125" s="1354"/>
      <c r="AS125" s="1354"/>
      <c r="AT125" s="1354"/>
      <c r="AU125" s="1354"/>
      <c r="AV125" s="1354"/>
      <c r="AW125" s="1354"/>
      <c r="AX125" s="1354"/>
      <c r="AY125" s="1354"/>
      <c r="AZ125" s="1354"/>
      <c r="BA125" s="1354"/>
      <c r="BB125" s="1354"/>
      <c r="BC125" s="1354"/>
      <c r="BD125" s="1354"/>
      <c r="BE125" s="1354"/>
      <c r="BF125" s="1354"/>
      <c r="BG125" s="1354"/>
      <c r="BH125" s="1354"/>
      <c r="BI125" s="1354"/>
      <c r="BJ125" s="1354"/>
      <c r="BK125" s="1354"/>
      <c r="BL125" s="1354"/>
      <c r="BM125" s="1354"/>
      <c r="BN125" s="1354"/>
      <c r="BO125" s="1354"/>
      <c r="BP125" s="1354"/>
      <c r="BQ125" s="1354"/>
      <c r="BR125" s="1354"/>
      <c r="BS125" s="1354"/>
      <c r="BT125" s="1354"/>
      <c r="BU125" s="1354"/>
      <c r="BV125" s="1354"/>
      <c r="BW125" s="1354"/>
      <c r="BX125" s="1354"/>
      <c r="BY125" s="1354"/>
      <c r="BZ125" s="1354"/>
      <c r="CA125" s="1354"/>
      <c r="CB125" s="1354"/>
      <c r="CC125" s="1354"/>
      <c r="CD125" s="1354"/>
      <c r="CE125" s="1354"/>
      <c r="CF125" s="1354"/>
      <c r="CG125" s="1354"/>
      <c r="CH125" s="1354"/>
      <c r="CI125" s="1354"/>
      <c r="CJ125" s="1354"/>
      <c r="CK125" s="1354"/>
      <c r="CL125" s="1354"/>
      <c r="CM125" s="1354"/>
      <c r="CN125" s="1354"/>
      <c r="CO125" s="1354"/>
      <c r="CP125" s="1354"/>
      <c r="CQ125" s="1354"/>
      <c r="CR125" s="1354"/>
      <c r="CS125" s="1354"/>
      <c r="CT125" s="1354"/>
      <c r="CU125" s="1354"/>
      <c r="CV125" s="1354"/>
      <c r="CW125" s="1354"/>
      <c r="CX125" s="1354"/>
      <c r="CY125" s="1354"/>
      <c r="CZ125" s="1354"/>
      <c r="DA125" s="1354"/>
      <c r="DB125" s="1354"/>
      <c r="DC125" s="1354"/>
      <c r="DD125" s="1354"/>
      <c r="DE125" s="1354"/>
      <c r="DF125" s="1354"/>
      <c r="DG125" s="1354"/>
      <c r="DH125" s="1354"/>
      <c r="DI125" s="1354"/>
      <c r="DJ125" s="1354"/>
      <c r="DK125" s="1354"/>
      <c r="DL125" s="1354"/>
      <c r="DM125" s="1354"/>
      <c r="DN125" s="1354"/>
      <c r="DO125" s="1354"/>
      <c r="DP125" s="1354"/>
      <c r="DQ125" s="1354"/>
    </row>
    <row r="126" spans="1:121" x14ac:dyDescent="0.25">
      <c r="A126" s="1355"/>
      <c r="B126" s="1355"/>
      <c r="C126" s="1355"/>
      <c r="D126" s="1355"/>
      <c r="E126" s="1355"/>
      <c r="F126" s="1355"/>
      <c r="G126" s="1355"/>
      <c r="H126" s="1355"/>
      <c r="I126" s="1355"/>
      <c r="J126" s="1355"/>
      <c r="K126" s="1355"/>
      <c r="L126" s="1355"/>
      <c r="M126" s="1355"/>
      <c r="N126" s="1355"/>
      <c r="O126" s="1355"/>
      <c r="P126" s="1355"/>
      <c r="Q126" s="1355"/>
      <c r="R126" s="1355"/>
      <c r="S126" s="1355"/>
      <c r="T126" s="1355"/>
      <c r="U126" s="1355"/>
      <c r="V126" s="1355"/>
      <c r="W126" s="1355"/>
      <c r="X126" s="1355"/>
      <c r="Y126" s="1355"/>
      <c r="Z126" s="1355"/>
      <c r="AA126" s="1355"/>
      <c r="AB126" s="1355"/>
      <c r="AC126" s="1355"/>
      <c r="AD126" s="1355"/>
      <c r="AE126" s="1355"/>
      <c r="AF126" s="1355"/>
      <c r="AG126" s="1356"/>
      <c r="AH126" s="1356"/>
      <c r="AI126" s="1356"/>
      <c r="AJ126" s="1356"/>
      <c r="AK126" s="1354"/>
      <c r="AL126" s="1354"/>
      <c r="AM126" s="1354"/>
      <c r="AN126" s="1354"/>
      <c r="AO126" s="1354"/>
      <c r="AP126" s="1354"/>
      <c r="AQ126" s="1354"/>
      <c r="AR126" s="1354"/>
      <c r="AS126" s="1354"/>
      <c r="AT126" s="1354"/>
      <c r="AU126" s="1354"/>
      <c r="AV126" s="1354"/>
      <c r="AW126" s="1354"/>
      <c r="AX126" s="1354"/>
      <c r="AY126" s="1354"/>
      <c r="AZ126" s="1354"/>
      <c r="BA126" s="1354"/>
      <c r="BB126" s="1354"/>
      <c r="BC126" s="1354"/>
      <c r="BD126" s="1354"/>
      <c r="BE126" s="1354"/>
      <c r="BF126" s="1354"/>
      <c r="BG126" s="1354"/>
      <c r="BH126" s="1354"/>
      <c r="BI126" s="1354"/>
      <c r="BJ126" s="1354"/>
      <c r="BK126" s="1354"/>
      <c r="BL126" s="1354"/>
      <c r="BM126" s="1354"/>
      <c r="BN126" s="1354"/>
      <c r="BO126" s="1354"/>
      <c r="BP126" s="1354"/>
      <c r="BQ126" s="1354"/>
      <c r="BR126" s="1354"/>
      <c r="BS126" s="1354"/>
      <c r="BT126" s="1354"/>
      <c r="BU126" s="1354"/>
      <c r="BV126" s="1354"/>
      <c r="BW126" s="1354"/>
      <c r="BX126" s="1354"/>
      <c r="BY126" s="1354"/>
      <c r="BZ126" s="1354"/>
      <c r="CA126" s="1354"/>
      <c r="CB126" s="1354"/>
      <c r="CC126" s="1354"/>
      <c r="CD126" s="1354"/>
      <c r="CE126" s="1354"/>
      <c r="CF126" s="1354"/>
      <c r="CG126" s="1354"/>
      <c r="CH126" s="1354"/>
      <c r="CI126" s="1354"/>
      <c r="CJ126" s="1354"/>
      <c r="CK126" s="1354"/>
      <c r="CL126" s="1354"/>
      <c r="CM126" s="1354"/>
      <c r="CN126" s="1354"/>
      <c r="CO126" s="1354"/>
      <c r="CP126" s="1354"/>
      <c r="CQ126" s="1354"/>
      <c r="CR126" s="1354"/>
      <c r="CS126" s="1354"/>
      <c r="CT126" s="1354"/>
      <c r="CU126" s="1354"/>
      <c r="CV126" s="1354"/>
      <c r="CW126" s="1354"/>
      <c r="CX126" s="1354"/>
      <c r="CY126" s="1354"/>
      <c r="CZ126" s="1354"/>
      <c r="DA126" s="1354"/>
      <c r="DB126" s="1354"/>
      <c r="DC126" s="1354"/>
      <c r="DD126" s="1354"/>
      <c r="DE126" s="1354"/>
      <c r="DF126" s="1354"/>
      <c r="DG126" s="1354"/>
      <c r="DH126" s="1354"/>
      <c r="DI126" s="1354"/>
      <c r="DJ126" s="1354"/>
      <c r="DK126" s="1354"/>
      <c r="DL126" s="1354"/>
      <c r="DM126" s="1354"/>
      <c r="DN126" s="1354"/>
      <c r="DO126" s="1354"/>
      <c r="DP126" s="1354"/>
      <c r="DQ126" s="1354"/>
    </row>
    <row r="127" spans="1:121" x14ac:dyDescent="0.25">
      <c r="A127" s="1355"/>
      <c r="B127" s="1355"/>
      <c r="C127" s="1355"/>
      <c r="D127" s="1355"/>
      <c r="E127" s="1355"/>
      <c r="F127" s="1355"/>
      <c r="G127" s="1355"/>
      <c r="H127" s="1355"/>
      <c r="I127" s="1355"/>
      <c r="J127" s="1355"/>
      <c r="K127" s="1355"/>
      <c r="L127" s="1355"/>
      <c r="M127" s="1355"/>
      <c r="N127" s="1355"/>
      <c r="O127" s="1355"/>
      <c r="P127" s="1355"/>
      <c r="Q127" s="1355"/>
      <c r="R127" s="1355"/>
      <c r="S127" s="1355"/>
      <c r="T127" s="1355"/>
      <c r="U127" s="1355"/>
      <c r="V127" s="1355"/>
      <c r="W127" s="1355"/>
      <c r="X127" s="1355"/>
      <c r="Y127" s="1355"/>
      <c r="Z127" s="1355"/>
      <c r="AA127" s="1355"/>
      <c r="AB127" s="1355"/>
      <c r="AC127" s="1355"/>
      <c r="AD127" s="1355"/>
      <c r="AE127" s="1355"/>
      <c r="AF127" s="1355"/>
      <c r="AG127" s="1356"/>
      <c r="AH127" s="1356"/>
      <c r="AI127" s="1356"/>
      <c r="AJ127" s="1356"/>
      <c r="AK127" s="1354"/>
      <c r="AL127" s="1354"/>
      <c r="AM127" s="1354"/>
      <c r="AN127" s="1354"/>
      <c r="AO127" s="1354"/>
      <c r="AP127" s="1354"/>
      <c r="AQ127" s="1354"/>
      <c r="AR127" s="1354"/>
      <c r="AS127" s="1354"/>
      <c r="AT127" s="1354"/>
      <c r="AU127" s="1354"/>
      <c r="AV127" s="1354"/>
      <c r="AW127" s="1354"/>
      <c r="AX127" s="1354"/>
      <c r="AY127" s="1354"/>
      <c r="AZ127" s="1354"/>
      <c r="BA127" s="1354"/>
      <c r="BB127" s="1354"/>
      <c r="BC127" s="1354"/>
      <c r="BD127" s="1354"/>
      <c r="BE127" s="1354"/>
      <c r="BF127" s="1354"/>
      <c r="BG127" s="1354"/>
      <c r="BH127" s="1354"/>
      <c r="BI127" s="1354"/>
      <c r="BJ127" s="1354"/>
      <c r="BK127" s="1354"/>
      <c r="BL127" s="1354"/>
      <c r="BM127" s="1354"/>
      <c r="BN127" s="1354"/>
      <c r="BO127" s="1354"/>
      <c r="BP127" s="1354"/>
      <c r="BQ127" s="1354"/>
      <c r="BR127" s="1354"/>
      <c r="BS127" s="1354"/>
      <c r="BT127" s="1354"/>
      <c r="BU127" s="1354"/>
      <c r="BV127" s="1354"/>
      <c r="BW127" s="1354"/>
      <c r="BX127" s="1354"/>
      <c r="BY127" s="1354"/>
      <c r="BZ127" s="1354"/>
      <c r="CA127" s="1354"/>
      <c r="CB127" s="1354"/>
      <c r="CC127" s="1354"/>
      <c r="CD127" s="1354"/>
      <c r="CE127" s="1354"/>
      <c r="CF127" s="1354"/>
      <c r="CG127" s="1354"/>
      <c r="CH127" s="1354"/>
      <c r="CI127" s="1354"/>
      <c r="CJ127" s="1354"/>
      <c r="CK127" s="1354"/>
      <c r="CL127" s="1354"/>
      <c r="CM127" s="1354"/>
      <c r="CN127" s="1354"/>
      <c r="CO127" s="1354"/>
      <c r="CP127" s="1354"/>
      <c r="CQ127" s="1354"/>
      <c r="CR127" s="1354"/>
      <c r="CS127" s="1354"/>
      <c r="CT127" s="1354"/>
      <c r="CU127" s="1354"/>
      <c r="CV127" s="1354"/>
      <c r="CW127" s="1354"/>
      <c r="CX127" s="1354"/>
      <c r="CY127" s="1354"/>
      <c r="CZ127" s="1354"/>
      <c r="DA127" s="1354"/>
      <c r="DB127" s="1354"/>
      <c r="DC127" s="1354"/>
      <c r="DD127" s="1354"/>
      <c r="DE127" s="1354"/>
      <c r="DF127" s="1354"/>
      <c r="DG127" s="1354"/>
      <c r="DH127" s="1354"/>
      <c r="DI127" s="1354"/>
      <c r="DJ127" s="1354"/>
      <c r="DK127" s="1354"/>
      <c r="DL127" s="1354"/>
      <c r="DM127" s="1354"/>
      <c r="DN127" s="1354"/>
      <c r="DO127" s="1354"/>
      <c r="DP127" s="1354"/>
      <c r="DQ127" s="1354"/>
    </row>
    <row r="128" spans="1:121" x14ac:dyDescent="0.25">
      <c r="A128" s="1355"/>
      <c r="B128" s="1355"/>
      <c r="C128" s="1355"/>
      <c r="D128" s="1355"/>
      <c r="E128" s="1355"/>
      <c r="F128" s="1355"/>
      <c r="G128" s="1355"/>
      <c r="H128" s="1355"/>
      <c r="I128" s="1355"/>
      <c r="J128" s="1355"/>
      <c r="K128" s="1355"/>
      <c r="L128" s="1355"/>
      <c r="M128" s="1355"/>
      <c r="N128" s="1355"/>
      <c r="O128" s="1355"/>
      <c r="P128" s="1355"/>
      <c r="Q128" s="1355"/>
      <c r="R128" s="1355"/>
      <c r="S128" s="1355"/>
      <c r="T128" s="1355"/>
      <c r="U128" s="1355"/>
      <c r="V128" s="1355"/>
      <c r="W128" s="1355"/>
      <c r="X128" s="1355"/>
      <c r="Y128" s="1355"/>
      <c r="Z128" s="1355"/>
      <c r="AA128" s="1355"/>
      <c r="AB128" s="1355"/>
      <c r="AC128" s="1355"/>
      <c r="AD128" s="1355"/>
      <c r="AE128" s="1355"/>
      <c r="AF128" s="1355"/>
      <c r="AG128" s="1356"/>
      <c r="AH128" s="1356"/>
      <c r="AI128" s="1356"/>
      <c r="AJ128" s="1356"/>
      <c r="AK128" s="1354"/>
      <c r="AL128" s="1354"/>
      <c r="AM128" s="1354"/>
      <c r="AN128" s="1354"/>
      <c r="AO128" s="1354"/>
      <c r="AP128" s="1354"/>
      <c r="AQ128" s="1354"/>
      <c r="AR128" s="1354"/>
      <c r="AS128" s="1354"/>
      <c r="AT128" s="1354"/>
      <c r="AU128" s="1354"/>
      <c r="AV128" s="1354"/>
      <c r="AW128" s="1354"/>
      <c r="AX128" s="1354"/>
      <c r="AY128" s="1354"/>
      <c r="AZ128" s="1354"/>
      <c r="BA128" s="1354"/>
      <c r="BB128" s="1354"/>
      <c r="BC128" s="1354"/>
      <c r="BD128" s="1354"/>
      <c r="BE128" s="1354"/>
      <c r="BF128" s="1354"/>
      <c r="BG128" s="1354"/>
      <c r="BH128" s="1354"/>
      <c r="BI128" s="1354"/>
      <c r="BJ128" s="1354"/>
      <c r="BK128" s="1354"/>
      <c r="BL128" s="1354"/>
      <c r="BM128" s="1354"/>
      <c r="BN128" s="1354"/>
      <c r="BO128" s="1354"/>
      <c r="BP128" s="1354"/>
      <c r="BQ128" s="1354"/>
      <c r="BR128" s="1354"/>
      <c r="BS128" s="1354"/>
      <c r="BT128" s="1354"/>
      <c r="BU128" s="1354"/>
      <c r="BV128" s="1354"/>
      <c r="BW128" s="1354"/>
      <c r="BX128" s="1354"/>
      <c r="BY128" s="1354"/>
      <c r="BZ128" s="1354"/>
      <c r="CA128" s="1354"/>
      <c r="CB128" s="1354"/>
      <c r="CC128" s="1354"/>
      <c r="CD128" s="1354"/>
      <c r="CE128" s="1354"/>
      <c r="CF128" s="1354"/>
      <c r="CG128" s="1354"/>
      <c r="CH128" s="1354"/>
      <c r="CI128" s="1354"/>
      <c r="CJ128" s="1354"/>
      <c r="CK128" s="1354"/>
      <c r="CL128" s="1354"/>
      <c r="CM128" s="1354"/>
      <c r="CN128" s="1354"/>
      <c r="CO128" s="1354"/>
      <c r="CP128" s="1354"/>
      <c r="CQ128" s="1354"/>
      <c r="CR128" s="1354"/>
      <c r="CS128" s="1354"/>
      <c r="CT128" s="1354"/>
      <c r="CU128" s="1354"/>
      <c r="CV128" s="1354"/>
      <c r="CW128" s="1354"/>
      <c r="CX128" s="1354"/>
      <c r="CY128" s="1354"/>
      <c r="CZ128" s="1354"/>
      <c r="DA128" s="1354"/>
      <c r="DB128" s="1354"/>
      <c r="DC128" s="1354"/>
      <c r="DD128" s="1354"/>
      <c r="DE128" s="1354"/>
      <c r="DF128" s="1354"/>
      <c r="DG128" s="1354"/>
      <c r="DH128" s="1354"/>
      <c r="DI128" s="1354"/>
      <c r="DJ128" s="1354"/>
      <c r="DK128" s="1354"/>
      <c r="DL128" s="1354"/>
      <c r="DM128" s="1354"/>
      <c r="DN128" s="1354"/>
      <c r="DO128" s="1354"/>
      <c r="DP128" s="1354"/>
      <c r="DQ128" s="1354"/>
    </row>
    <row r="129" spans="1:121" x14ac:dyDescent="0.25">
      <c r="A129" s="1355"/>
      <c r="B129" s="1355"/>
      <c r="C129" s="1355"/>
      <c r="D129" s="1355"/>
      <c r="E129" s="1355"/>
      <c r="F129" s="1355"/>
      <c r="G129" s="1355"/>
      <c r="H129" s="1355"/>
      <c r="I129" s="1355"/>
      <c r="J129" s="1355"/>
      <c r="K129" s="1355"/>
      <c r="L129" s="1355"/>
      <c r="M129" s="1355"/>
      <c r="N129" s="1355"/>
      <c r="O129" s="1355"/>
      <c r="P129" s="1355"/>
      <c r="Q129" s="1355"/>
      <c r="R129" s="1355"/>
      <c r="S129" s="1355"/>
      <c r="T129" s="1355"/>
      <c r="U129" s="1355"/>
      <c r="V129" s="1355"/>
      <c r="W129" s="1355"/>
      <c r="X129" s="1355"/>
      <c r="Y129" s="1355"/>
      <c r="Z129" s="1355"/>
      <c r="AA129" s="1355"/>
      <c r="AB129" s="1355"/>
      <c r="AC129" s="1355"/>
      <c r="AD129" s="1355"/>
      <c r="AE129" s="1355"/>
      <c r="AF129" s="1355"/>
      <c r="AG129" s="1356"/>
      <c r="AH129" s="1356"/>
      <c r="AI129" s="1356"/>
      <c r="AJ129" s="1356"/>
      <c r="AK129" s="1354"/>
      <c r="AL129" s="1354"/>
      <c r="AM129" s="1354"/>
      <c r="AN129" s="1354"/>
      <c r="AO129" s="1354"/>
      <c r="AP129" s="1354"/>
      <c r="AQ129" s="1354"/>
      <c r="AR129" s="1354"/>
      <c r="AS129" s="1354"/>
      <c r="AT129" s="1354"/>
      <c r="AU129" s="1354"/>
      <c r="AV129" s="1354"/>
      <c r="AW129" s="1354"/>
      <c r="AX129" s="1354"/>
      <c r="AY129" s="1354"/>
      <c r="AZ129" s="1354"/>
      <c r="BA129" s="1354"/>
      <c r="BB129" s="1354"/>
      <c r="BC129" s="1354"/>
      <c r="BD129" s="1354"/>
      <c r="BE129" s="1354"/>
      <c r="BF129" s="1354"/>
      <c r="BG129" s="1354"/>
      <c r="BH129" s="1354"/>
      <c r="BI129" s="1354"/>
      <c r="BJ129" s="1354"/>
      <c r="BK129" s="1354"/>
      <c r="BL129" s="1354"/>
      <c r="BM129" s="1354"/>
      <c r="BN129" s="1354"/>
      <c r="BO129" s="1354"/>
      <c r="BP129" s="1354"/>
      <c r="BQ129" s="1354"/>
      <c r="BR129" s="1354"/>
      <c r="BS129" s="1354"/>
      <c r="BT129" s="1354"/>
      <c r="BU129" s="1354"/>
      <c r="BV129" s="1354"/>
      <c r="BW129" s="1354"/>
      <c r="BX129" s="1354"/>
      <c r="BY129" s="1354"/>
      <c r="BZ129" s="1354"/>
      <c r="CA129" s="1354"/>
      <c r="CB129" s="1354"/>
      <c r="CC129" s="1354"/>
      <c r="CD129" s="1354"/>
      <c r="CE129" s="1354"/>
      <c r="CF129" s="1354"/>
      <c r="CG129" s="1354"/>
      <c r="CH129" s="1354"/>
      <c r="CI129" s="1354"/>
      <c r="CJ129" s="1354"/>
      <c r="CK129" s="1354"/>
      <c r="CL129" s="1354"/>
      <c r="CM129" s="1354"/>
      <c r="CN129" s="1354"/>
      <c r="CO129" s="1354"/>
      <c r="CP129" s="1354"/>
      <c r="CQ129" s="1354"/>
      <c r="CR129" s="1354"/>
      <c r="CS129" s="1354"/>
      <c r="CT129" s="1354"/>
      <c r="CU129" s="1354"/>
      <c r="CV129" s="1354"/>
      <c r="CW129" s="1354"/>
      <c r="CX129" s="1354"/>
      <c r="CY129" s="1354"/>
      <c r="CZ129" s="1354"/>
      <c r="DA129" s="1354"/>
      <c r="DB129" s="1354"/>
      <c r="DC129" s="1354"/>
      <c r="DD129" s="1354"/>
      <c r="DE129" s="1354"/>
      <c r="DF129" s="1354"/>
      <c r="DG129" s="1354"/>
      <c r="DH129" s="1354"/>
      <c r="DI129" s="1354"/>
      <c r="DJ129" s="1354"/>
      <c r="DK129" s="1354"/>
      <c r="DL129" s="1354"/>
      <c r="DM129" s="1354"/>
      <c r="DN129" s="1354"/>
      <c r="DO129" s="1354"/>
      <c r="DP129" s="1354"/>
      <c r="DQ129" s="1354"/>
    </row>
    <row r="130" spans="1:121" x14ac:dyDescent="0.25">
      <c r="A130" s="1355"/>
      <c r="B130" s="1355"/>
      <c r="C130" s="1355"/>
      <c r="D130" s="1355"/>
      <c r="E130" s="1355"/>
      <c r="F130" s="1355"/>
      <c r="G130" s="1355"/>
      <c r="H130" s="1355"/>
      <c r="I130" s="1355"/>
      <c r="J130" s="1355"/>
      <c r="K130" s="1355"/>
      <c r="L130" s="1355"/>
      <c r="M130" s="1355"/>
      <c r="N130" s="1355"/>
      <c r="O130" s="1355"/>
      <c r="P130" s="1355"/>
      <c r="Q130" s="1355"/>
      <c r="R130" s="1355"/>
      <c r="S130" s="1355"/>
      <c r="T130" s="1355"/>
      <c r="U130" s="1355"/>
      <c r="V130" s="1355"/>
      <c r="W130" s="1355"/>
      <c r="X130" s="1355"/>
      <c r="Y130" s="1355"/>
      <c r="Z130" s="1355"/>
      <c r="AA130" s="1355"/>
      <c r="AB130" s="1355"/>
      <c r="AC130" s="1355"/>
      <c r="AD130" s="1355"/>
      <c r="AE130" s="1355"/>
      <c r="AF130" s="1355"/>
      <c r="AG130" s="1356"/>
      <c r="AH130" s="1356"/>
      <c r="AI130" s="1356"/>
      <c r="AJ130" s="1356"/>
      <c r="AK130" s="1354"/>
      <c r="AL130" s="1354"/>
      <c r="AM130" s="1354"/>
      <c r="AN130" s="1354"/>
      <c r="AO130" s="1354"/>
      <c r="AP130" s="1354"/>
      <c r="AQ130" s="1354"/>
      <c r="AR130" s="1354"/>
      <c r="AS130" s="1354"/>
      <c r="AT130" s="1354"/>
      <c r="AU130" s="1354"/>
      <c r="AV130" s="1354"/>
      <c r="AW130" s="1354"/>
      <c r="AX130" s="1354"/>
      <c r="AY130" s="1354"/>
      <c r="AZ130" s="1354"/>
      <c r="BA130" s="1354"/>
      <c r="BB130" s="1354"/>
      <c r="BC130" s="1354"/>
      <c r="BD130" s="1354"/>
      <c r="BE130" s="1354"/>
      <c r="BF130" s="1354"/>
      <c r="BG130" s="1354"/>
      <c r="BH130" s="1354"/>
      <c r="BI130" s="1354"/>
      <c r="BJ130" s="1354"/>
      <c r="BK130" s="1354"/>
      <c r="BL130" s="1354"/>
      <c r="BM130" s="1354"/>
      <c r="BN130" s="1354"/>
      <c r="BO130" s="1354"/>
      <c r="BP130" s="1354"/>
      <c r="BQ130" s="1354"/>
      <c r="BR130" s="1354"/>
      <c r="BS130" s="1354"/>
      <c r="BT130" s="1354"/>
      <c r="BU130" s="1354"/>
      <c r="BV130" s="1354"/>
      <c r="BW130" s="1354"/>
      <c r="BX130" s="1354"/>
      <c r="BY130" s="1354"/>
      <c r="BZ130" s="1354"/>
      <c r="CA130" s="1354"/>
      <c r="CB130" s="1354"/>
      <c r="CC130" s="1354"/>
      <c r="CD130" s="1354"/>
      <c r="CE130" s="1354"/>
      <c r="CF130" s="1354"/>
      <c r="CG130" s="1354"/>
      <c r="CH130" s="1354"/>
      <c r="CI130" s="1354"/>
      <c r="CJ130" s="1354"/>
      <c r="CK130" s="1354"/>
      <c r="CL130" s="1354"/>
      <c r="CM130" s="1354"/>
      <c r="CN130" s="1354"/>
      <c r="CO130" s="1354"/>
      <c r="CP130" s="1354"/>
      <c r="CQ130" s="1354"/>
      <c r="CR130" s="1354"/>
      <c r="CS130" s="1354"/>
      <c r="CT130" s="1354"/>
      <c r="CU130" s="1354"/>
      <c r="CV130" s="1354"/>
      <c r="CW130" s="1354"/>
      <c r="CX130" s="1354"/>
      <c r="CY130" s="1354"/>
      <c r="CZ130" s="1354"/>
      <c r="DA130" s="1354"/>
      <c r="DB130" s="1354"/>
      <c r="DC130" s="1354"/>
      <c r="DD130" s="1354"/>
      <c r="DE130" s="1354"/>
      <c r="DF130" s="1354"/>
      <c r="DG130" s="1354"/>
      <c r="DH130" s="1354"/>
      <c r="DI130" s="1354"/>
      <c r="DJ130" s="1354"/>
      <c r="DK130" s="1354"/>
      <c r="DL130" s="1354"/>
      <c r="DM130" s="1354"/>
      <c r="DN130" s="1354"/>
      <c r="DO130" s="1354"/>
      <c r="DP130" s="1354"/>
      <c r="DQ130" s="1354"/>
    </row>
    <row r="131" spans="1:121" x14ac:dyDescent="0.25">
      <c r="A131" s="1355"/>
      <c r="B131" s="1355"/>
      <c r="C131" s="1355"/>
      <c r="D131" s="1355"/>
      <c r="E131" s="1355"/>
      <c r="F131" s="1355"/>
      <c r="G131" s="1355"/>
      <c r="H131" s="1355"/>
      <c r="I131" s="1355"/>
      <c r="J131" s="1355"/>
      <c r="K131" s="1355"/>
      <c r="L131" s="1355"/>
      <c r="M131" s="1355"/>
      <c r="N131" s="1355"/>
      <c r="O131" s="1355"/>
      <c r="P131" s="1355"/>
      <c r="Q131" s="1355"/>
      <c r="R131" s="1355"/>
      <c r="S131" s="1355"/>
      <c r="T131" s="1355"/>
      <c r="U131" s="1355"/>
      <c r="V131" s="1355"/>
      <c r="W131" s="1355"/>
      <c r="X131" s="1355"/>
      <c r="Y131" s="1355"/>
      <c r="Z131" s="1355"/>
      <c r="AA131" s="1355"/>
      <c r="AB131" s="1355"/>
      <c r="AC131" s="1355"/>
      <c r="AD131" s="1355"/>
      <c r="AE131" s="1355"/>
      <c r="AF131" s="1355"/>
      <c r="AG131" s="1356"/>
      <c r="AH131" s="1356"/>
      <c r="AI131" s="1356"/>
      <c r="AJ131" s="1356"/>
      <c r="AK131" s="1354"/>
      <c r="AL131" s="1354"/>
      <c r="AM131" s="1354"/>
      <c r="AN131" s="1354"/>
      <c r="AO131" s="1354"/>
      <c r="AP131" s="1354"/>
      <c r="AQ131" s="1354"/>
      <c r="AR131" s="1354"/>
      <c r="AS131" s="1354"/>
      <c r="AT131" s="1354"/>
      <c r="AU131" s="1354"/>
      <c r="AV131" s="1354"/>
      <c r="AW131" s="1354"/>
      <c r="AX131" s="1354"/>
      <c r="AY131" s="1354"/>
      <c r="AZ131" s="1354"/>
      <c r="BA131" s="1354"/>
      <c r="BB131" s="1354"/>
      <c r="BC131" s="1354"/>
      <c r="BD131" s="1354"/>
      <c r="BE131" s="1354"/>
      <c r="BF131" s="1354"/>
      <c r="BG131" s="1354"/>
      <c r="BH131" s="1354"/>
      <c r="BI131" s="1354"/>
      <c r="BJ131" s="1354"/>
      <c r="BK131" s="1354"/>
      <c r="BL131" s="1354"/>
      <c r="BM131" s="1354"/>
      <c r="BN131" s="1354"/>
      <c r="BO131" s="1354"/>
      <c r="BP131" s="1354"/>
      <c r="BQ131" s="1354"/>
      <c r="BR131" s="1354"/>
      <c r="BS131" s="1354"/>
      <c r="BT131" s="1354"/>
      <c r="BU131" s="1354"/>
      <c r="BV131" s="1354"/>
      <c r="BW131" s="1354"/>
      <c r="BX131" s="1354"/>
      <c r="BY131" s="1354"/>
      <c r="BZ131" s="1354"/>
      <c r="CA131" s="1354"/>
      <c r="CB131" s="1354"/>
      <c r="CC131" s="1354"/>
      <c r="CD131" s="1354"/>
      <c r="CE131" s="1354"/>
      <c r="CF131" s="1354"/>
      <c r="CG131" s="1354"/>
      <c r="CH131" s="1354"/>
      <c r="CI131" s="1354"/>
      <c r="CJ131" s="1354"/>
      <c r="CK131" s="1354"/>
      <c r="CL131" s="1354"/>
      <c r="CM131" s="1354"/>
      <c r="CN131" s="1354"/>
      <c r="CO131" s="1354"/>
      <c r="CP131" s="1354"/>
      <c r="CQ131" s="1354"/>
      <c r="CR131" s="1354"/>
      <c r="CS131" s="1354"/>
      <c r="CT131" s="1354"/>
      <c r="CU131" s="1354"/>
      <c r="CV131" s="1354"/>
      <c r="CW131" s="1354"/>
      <c r="CX131" s="1354"/>
      <c r="CY131" s="1354"/>
      <c r="CZ131" s="1354"/>
      <c r="DA131" s="1354"/>
      <c r="DB131" s="1354"/>
      <c r="DC131" s="1354"/>
      <c r="DD131" s="1354"/>
      <c r="DE131" s="1354"/>
      <c r="DF131" s="1354"/>
      <c r="DG131" s="1354"/>
      <c r="DH131" s="1354"/>
      <c r="DI131" s="1354"/>
      <c r="DJ131" s="1354"/>
      <c r="DK131" s="1354"/>
      <c r="DL131" s="1354"/>
      <c r="DM131" s="1354"/>
      <c r="DN131" s="1354"/>
      <c r="DO131" s="1354"/>
      <c r="DP131" s="1354"/>
      <c r="DQ131" s="1354"/>
    </row>
    <row r="132" spans="1:121" x14ac:dyDescent="0.25">
      <c r="A132" s="1355"/>
      <c r="B132" s="1355"/>
      <c r="C132" s="1355"/>
      <c r="D132" s="1355"/>
      <c r="E132" s="1355"/>
      <c r="F132" s="1355"/>
      <c r="G132" s="1355"/>
      <c r="H132" s="1355"/>
      <c r="I132" s="1355"/>
      <c r="J132" s="1355"/>
      <c r="K132" s="1355"/>
      <c r="L132" s="1355"/>
      <c r="M132" s="1355"/>
      <c r="N132" s="1355"/>
      <c r="O132" s="1355"/>
      <c r="P132" s="1355"/>
      <c r="Q132" s="1355"/>
      <c r="R132" s="1355"/>
      <c r="S132" s="1355"/>
      <c r="T132" s="1355"/>
      <c r="U132" s="1355"/>
      <c r="V132" s="1355"/>
      <c r="W132" s="1355"/>
      <c r="X132" s="1355"/>
      <c r="Y132" s="1355"/>
      <c r="Z132" s="1355"/>
      <c r="AA132" s="1355"/>
      <c r="AB132" s="1355"/>
      <c r="AC132" s="1355"/>
      <c r="AD132" s="1355"/>
      <c r="AE132" s="1355"/>
      <c r="AF132" s="1355"/>
      <c r="AG132" s="1356"/>
      <c r="AH132" s="1356"/>
      <c r="AI132" s="1356"/>
      <c r="AJ132" s="1356"/>
      <c r="AK132" s="1354"/>
      <c r="AL132" s="1354"/>
      <c r="AM132" s="1354"/>
      <c r="AN132" s="1354"/>
      <c r="AO132" s="1354"/>
      <c r="AP132" s="1354"/>
      <c r="AQ132" s="1354"/>
      <c r="AR132" s="1354"/>
      <c r="AS132" s="1354"/>
      <c r="AT132" s="1354"/>
      <c r="AU132" s="1354"/>
      <c r="AV132" s="1354"/>
      <c r="AW132" s="1354"/>
      <c r="AX132" s="1354"/>
      <c r="AY132" s="1354"/>
      <c r="AZ132" s="1354"/>
      <c r="BA132" s="1354"/>
      <c r="BB132" s="1354"/>
      <c r="BC132" s="1354"/>
      <c r="BD132" s="1354"/>
      <c r="BE132" s="1354"/>
      <c r="BF132" s="1354"/>
      <c r="BG132" s="1354"/>
      <c r="BH132" s="1354"/>
      <c r="BI132" s="1354"/>
      <c r="BJ132" s="1354"/>
      <c r="BK132" s="1354"/>
      <c r="BL132" s="1354"/>
      <c r="BM132" s="1354"/>
      <c r="BN132" s="1354"/>
      <c r="BO132" s="1354"/>
      <c r="BP132" s="1354"/>
      <c r="BQ132" s="1354"/>
      <c r="BR132" s="1354"/>
      <c r="BS132" s="1354"/>
      <c r="BT132" s="1354"/>
      <c r="BU132" s="1354"/>
      <c r="BV132" s="1354"/>
      <c r="BW132" s="1354"/>
      <c r="BX132" s="1354"/>
      <c r="BY132" s="1354"/>
      <c r="BZ132" s="1354"/>
      <c r="CA132" s="1354"/>
      <c r="CB132" s="1354"/>
      <c r="CC132" s="1354"/>
      <c r="CD132" s="1354"/>
      <c r="CE132" s="1354"/>
      <c r="CF132" s="1354"/>
      <c r="CG132" s="1354"/>
      <c r="CH132" s="1354"/>
      <c r="CI132" s="1354"/>
      <c r="CJ132" s="1354"/>
      <c r="CK132" s="1354"/>
      <c r="CL132" s="1354"/>
      <c r="CM132" s="1354"/>
      <c r="CN132" s="1354"/>
      <c r="CO132" s="1354"/>
      <c r="CP132" s="1354"/>
      <c r="CQ132" s="1354"/>
      <c r="CR132" s="1354"/>
      <c r="CS132" s="1354"/>
      <c r="CT132" s="1354"/>
      <c r="CU132" s="1354"/>
      <c r="CV132" s="1354"/>
      <c r="CW132" s="1354"/>
      <c r="CX132" s="1354"/>
      <c r="CY132" s="1354"/>
      <c r="CZ132" s="1354"/>
      <c r="DA132" s="1354"/>
      <c r="DB132" s="1354"/>
      <c r="DC132" s="1354"/>
      <c r="DD132" s="1354"/>
      <c r="DE132" s="1354"/>
      <c r="DF132" s="1354"/>
      <c r="DG132" s="1354"/>
      <c r="DH132" s="1354"/>
      <c r="DI132" s="1354"/>
      <c r="DJ132" s="1354"/>
      <c r="DK132" s="1354"/>
      <c r="DL132" s="1354"/>
      <c r="DM132" s="1354"/>
      <c r="DN132" s="1354"/>
      <c r="DO132" s="1354"/>
      <c r="DP132" s="1354"/>
      <c r="DQ132" s="1354"/>
    </row>
    <row r="133" spans="1:121" x14ac:dyDescent="0.25">
      <c r="A133" s="1355"/>
      <c r="B133" s="1355"/>
      <c r="C133" s="1355"/>
      <c r="D133" s="1355"/>
      <c r="E133" s="1355"/>
      <c r="F133" s="1355"/>
      <c r="G133" s="1355"/>
      <c r="H133" s="1355"/>
      <c r="I133" s="1355"/>
      <c r="J133" s="1355"/>
      <c r="K133" s="1355"/>
      <c r="L133" s="1355"/>
      <c r="M133" s="1355"/>
      <c r="N133" s="1355"/>
      <c r="O133" s="1355"/>
      <c r="P133" s="1355"/>
      <c r="Q133" s="1355"/>
      <c r="R133" s="1355"/>
      <c r="S133" s="1355"/>
      <c r="T133" s="1355"/>
      <c r="U133" s="1355"/>
      <c r="V133" s="1355"/>
      <c r="W133" s="1355"/>
      <c r="X133" s="1355"/>
      <c r="Y133" s="1355"/>
      <c r="Z133" s="1355"/>
      <c r="AA133" s="1355"/>
      <c r="AB133" s="1355"/>
      <c r="AC133" s="1355"/>
      <c r="AD133" s="1355"/>
      <c r="AE133" s="1355"/>
      <c r="AF133" s="1355"/>
      <c r="AG133" s="1356"/>
      <c r="AH133" s="1356"/>
      <c r="AI133" s="1356"/>
      <c r="AJ133" s="1356"/>
      <c r="AK133" s="1354"/>
      <c r="AL133" s="1354"/>
      <c r="AM133" s="1354"/>
      <c r="AN133" s="1354"/>
      <c r="AO133" s="1354"/>
      <c r="AP133" s="1354"/>
      <c r="AQ133" s="1354"/>
      <c r="AR133" s="1354"/>
      <c r="AS133" s="1354"/>
      <c r="AT133" s="1354"/>
      <c r="AU133" s="1354"/>
      <c r="AV133" s="1354"/>
      <c r="AW133" s="1354"/>
      <c r="AX133" s="1354"/>
      <c r="AY133" s="1354"/>
      <c r="AZ133" s="1354"/>
      <c r="BA133" s="1354"/>
      <c r="BB133" s="1354"/>
      <c r="BC133" s="1354"/>
      <c r="BD133" s="1354"/>
      <c r="BE133" s="1354"/>
      <c r="BF133" s="1354"/>
      <c r="BG133" s="1354"/>
      <c r="BH133" s="1354"/>
      <c r="BI133" s="1354"/>
      <c r="BJ133" s="1354"/>
      <c r="BK133" s="1354"/>
      <c r="BL133" s="1354"/>
      <c r="BM133" s="1354"/>
      <c r="BN133" s="1354"/>
      <c r="BO133" s="1354"/>
      <c r="BP133" s="1354"/>
      <c r="BQ133" s="1354"/>
      <c r="BR133" s="1354"/>
      <c r="BS133" s="1354"/>
      <c r="BT133" s="1354"/>
      <c r="BU133" s="1354"/>
      <c r="BV133" s="1354"/>
      <c r="BW133" s="1354"/>
      <c r="BX133" s="1354"/>
      <c r="BY133" s="1354"/>
      <c r="BZ133" s="1354"/>
      <c r="CA133" s="1354"/>
      <c r="CB133" s="1354"/>
      <c r="CC133" s="1354"/>
      <c r="CD133" s="1354"/>
      <c r="CE133" s="1354"/>
      <c r="CF133" s="1354"/>
      <c r="CG133" s="1354"/>
      <c r="CH133" s="1354"/>
      <c r="CI133" s="1354"/>
      <c r="CJ133" s="1354"/>
      <c r="CK133" s="1354"/>
      <c r="CL133" s="1354"/>
      <c r="CM133" s="1354"/>
      <c r="CN133" s="1354"/>
      <c r="CO133" s="1354"/>
      <c r="CP133" s="1354"/>
      <c r="CQ133" s="1354"/>
      <c r="CR133" s="1354"/>
      <c r="CS133" s="1354"/>
      <c r="CT133" s="1354"/>
      <c r="CU133" s="1354"/>
      <c r="CV133" s="1354"/>
      <c r="CW133" s="1354"/>
      <c r="CX133" s="1354"/>
      <c r="CY133" s="1354"/>
      <c r="CZ133" s="1354"/>
      <c r="DA133" s="1354"/>
      <c r="DB133" s="1354"/>
      <c r="DC133" s="1354"/>
      <c r="DD133" s="1354"/>
      <c r="DE133" s="1354"/>
      <c r="DF133" s="1354"/>
      <c r="DG133" s="1354"/>
      <c r="DH133" s="1354"/>
      <c r="DI133" s="1354"/>
      <c r="DJ133" s="1354"/>
      <c r="DK133" s="1354"/>
      <c r="DL133" s="1354"/>
      <c r="DM133" s="1354"/>
      <c r="DN133" s="1354"/>
      <c r="DO133" s="1354"/>
      <c r="DP133" s="1354"/>
      <c r="DQ133" s="1354"/>
    </row>
    <row r="134" spans="1:121" x14ac:dyDescent="0.25">
      <c r="A134" s="1355"/>
      <c r="B134" s="1355"/>
      <c r="C134" s="1355"/>
      <c r="D134" s="1355"/>
      <c r="E134" s="1355"/>
      <c r="F134" s="1355"/>
      <c r="G134" s="1355"/>
      <c r="H134" s="1355"/>
      <c r="I134" s="1355"/>
      <c r="J134" s="1355"/>
      <c r="K134" s="1355"/>
      <c r="L134" s="1355"/>
      <c r="M134" s="1355"/>
      <c r="N134" s="1355"/>
      <c r="O134" s="1355"/>
      <c r="P134" s="1355"/>
      <c r="Q134" s="1355"/>
      <c r="R134" s="1355"/>
      <c r="S134" s="1355"/>
      <c r="T134" s="1355"/>
      <c r="U134" s="1355"/>
      <c r="V134" s="1355"/>
      <c r="W134" s="1355"/>
      <c r="X134" s="1355"/>
      <c r="Y134" s="1355"/>
      <c r="Z134" s="1355"/>
      <c r="AA134" s="1355"/>
      <c r="AB134" s="1355"/>
      <c r="AC134" s="1355"/>
      <c r="AD134" s="1355"/>
      <c r="AE134" s="1355"/>
      <c r="AF134" s="1355"/>
      <c r="AG134" s="1356"/>
      <c r="AH134" s="1356"/>
      <c r="AI134" s="1356"/>
      <c r="AJ134" s="1356"/>
      <c r="AK134" s="1354"/>
      <c r="AL134" s="1354"/>
      <c r="AM134" s="1354"/>
      <c r="AN134" s="1354"/>
      <c r="AO134" s="1354"/>
      <c r="AP134" s="1354"/>
      <c r="AQ134" s="1354"/>
      <c r="AR134" s="1354"/>
      <c r="AS134" s="1354"/>
      <c r="AT134" s="1354"/>
      <c r="AU134" s="1354"/>
      <c r="AV134" s="1354"/>
      <c r="AW134" s="1354"/>
      <c r="AX134" s="1354"/>
      <c r="AY134" s="1354"/>
      <c r="AZ134" s="1354"/>
      <c r="BA134" s="1354"/>
      <c r="BB134" s="1354"/>
      <c r="BC134" s="1354"/>
      <c r="BD134" s="1354"/>
      <c r="BE134" s="1354"/>
      <c r="BF134" s="1354"/>
      <c r="BG134" s="1354"/>
      <c r="BH134" s="1354"/>
      <c r="BI134" s="1354"/>
      <c r="BJ134" s="1354"/>
      <c r="BK134" s="1354"/>
      <c r="BL134" s="1354"/>
      <c r="BM134" s="1354"/>
      <c r="BN134" s="1354"/>
      <c r="BO134" s="1354"/>
      <c r="BP134" s="1354"/>
      <c r="BQ134" s="1354"/>
      <c r="BR134" s="1354"/>
      <c r="BS134" s="1354"/>
      <c r="BT134" s="1354"/>
      <c r="BU134" s="1354"/>
      <c r="BV134" s="1354"/>
      <c r="BW134" s="1354"/>
      <c r="BX134" s="1354"/>
      <c r="BY134" s="1354"/>
      <c r="BZ134" s="1354"/>
      <c r="CA134" s="1354"/>
      <c r="CB134" s="1354"/>
      <c r="CC134" s="1354"/>
      <c r="CD134" s="1354"/>
      <c r="CE134" s="1354"/>
      <c r="CF134" s="1354"/>
      <c r="CG134" s="1354"/>
      <c r="CH134" s="1354"/>
      <c r="CI134" s="1354"/>
      <c r="CJ134" s="1354"/>
      <c r="CK134" s="1354"/>
      <c r="CL134" s="1354"/>
      <c r="CM134" s="1354"/>
      <c r="CN134" s="1354"/>
      <c r="CO134" s="1354"/>
      <c r="CP134" s="1354"/>
      <c r="CQ134" s="1354"/>
      <c r="CR134" s="1354"/>
      <c r="CS134" s="1354"/>
      <c r="CT134" s="1354"/>
      <c r="CU134" s="1354"/>
      <c r="CV134" s="1354"/>
      <c r="CW134" s="1354"/>
      <c r="CX134" s="1354"/>
      <c r="CY134" s="1354"/>
      <c r="CZ134" s="1354"/>
      <c r="DA134" s="1354"/>
      <c r="DB134" s="1354"/>
      <c r="DC134" s="1354"/>
      <c r="DD134" s="1354"/>
      <c r="DE134" s="1354"/>
      <c r="DF134" s="1354"/>
      <c r="DG134" s="1354"/>
      <c r="DH134" s="1354"/>
      <c r="DI134" s="1354"/>
      <c r="DJ134" s="1354"/>
      <c r="DK134" s="1354"/>
      <c r="DL134" s="1354"/>
      <c r="DM134" s="1354"/>
      <c r="DN134" s="1354"/>
      <c r="DO134" s="1354"/>
      <c r="DP134" s="1354"/>
      <c r="DQ134" s="1354"/>
    </row>
    <row r="135" spans="1:121" x14ac:dyDescent="0.25">
      <c r="A135" s="1355"/>
      <c r="B135" s="1355"/>
      <c r="C135" s="1355"/>
      <c r="D135" s="1355"/>
      <c r="E135" s="1355"/>
      <c r="F135" s="1355"/>
      <c r="G135" s="1355"/>
      <c r="H135" s="1355"/>
      <c r="I135" s="1355"/>
      <c r="J135" s="1355"/>
      <c r="K135" s="1355"/>
      <c r="L135" s="1355"/>
      <c r="M135" s="1355"/>
      <c r="N135" s="1355"/>
      <c r="O135" s="1355"/>
      <c r="P135" s="1355"/>
      <c r="Q135" s="1355"/>
      <c r="R135" s="1355"/>
      <c r="S135" s="1355"/>
      <c r="T135" s="1355"/>
      <c r="U135" s="1355"/>
      <c r="V135" s="1355"/>
      <c r="W135" s="1355"/>
      <c r="X135" s="1355"/>
      <c r="Y135" s="1355"/>
      <c r="Z135" s="1355"/>
      <c r="AA135" s="1355"/>
      <c r="AB135" s="1355"/>
      <c r="AC135" s="1355"/>
      <c r="AD135" s="1355"/>
      <c r="AE135" s="1355"/>
      <c r="AF135" s="1355"/>
      <c r="AG135" s="1356"/>
      <c r="AH135" s="1356"/>
      <c r="AI135" s="1356"/>
      <c r="AJ135" s="1356"/>
      <c r="AK135" s="1354"/>
      <c r="AL135" s="1354"/>
      <c r="AM135" s="1354"/>
      <c r="AN135" s="1354"/>
      <c r="AO135" s="1354"/>
      <c r="AP135" s="1354"/>
      <c r="AQ135" s="1354"/>
      <c r="AR135" s="1354"/>
      <c r="AS135" s="1354"/>
      <c r="AT135" s="1354"/>
      <c r="AU135" s="1354"/>
      <c r="AV135" s="1354"/>
      <c r="AW135" s="1354"/>
      <c r="AX135" s="1354"/>
      <c r="AY135" s="1354"/>
      <c r="AZ135" s="1354"/>
      <c r="BA135" s="1354"/>
      <c r="BB135" s="1354"/>
      <c r="BC135" s="1354"/>
      <c r="BD135" s="1354"/>
      <c r="BE135" s="1354"/>
      <c r="BF135" s="1354"/>
      <c r="BG135" s="1354"/>
      <c r="BH135" s="1354"/>
      <c r="BI135" s="1354"/>
      <c r="BJ135" s="1354"/>
      <c r="BK135" s="1354"/>
      <c r="BL135" s="1354"/>
      <c r="BM135" s="1354"/>
      <c r="BN135" s="1354"/>
      <c r="BO135" s="1354"/>
      <c r="BP135" s="1354"/>
      <c r="BQ135" s="1354"/>
      <c r="BR135" s="1354"/>
      <c r="BS135" s="1354"/>
      <c r="BT135" s="1354"/>
      <c r="BU135" s="1354"/>
      <c r="BV135" s="1354"/>
      <c r="BW135" s="1354"/>
      <c r="BX135" s="1354"/>
      <c r="BY135" s="1354"/>
      <c r="BZ135" s="1354"/>
      <c r="CA135" s="1354"/>
      <c r="CB135" s="1354"/>
      <c r="CC135" s="1354"/>
      <c r="CD135" s="1354"/>
      <c r="CE135" s="1354"/>
      <c r="CF135" s="1354"/>
      <c r="CG135" s="1354"/>
      <c r="CH135" s="1354"/>
      <c r="CI135" s="1354"/>
      <c r="CJ135" s="1354"/>
      <c r="CK135" s="1354"/>
      <c r="CL135" s="1354"/>
      <c r="CM135" s="1354"/>
      <c r="CN135" s="1354"/>
      <c r="CO135" s="1354"/>
      <c r="CP135" s="1354"/>
      <c r="CQ135" s="1354"/>
      <c r="CR135" s="1354"/>
      <c r="CS135" s="1354"/>
      <c r="CT135" s="1354"/>
      <c r="CU135" s="1354"/>
      <c r="CV135" s="1354"/>
      <c r="CW135" s="1354"/>
      <c r="CX135" s="1354"/>
      <c r="CY135" s="1354"/>
      <c r="CZ135" s="1354"/>
      <c r="DA135" s="1354"/>
      <c r="DB135" s="1354"/>
      <c r="DC135" s="1354"/>
      <c r="DD135" s="1354"/>
      <c r="DE135" s="1354"/>
      <c r="DF135" s="1354"/>
      <c r="DG135" s="1354"/>
      <c r="DH135" s="1354"/>
      <c r="DI135" s="1354"/>
      <c r="DJ135" s="1354"/>
      <c r="DK135" s="1354"/>
      <c r="DL135" s="1354"/>
      <c r="DM135" s="1354"/>
      <c r="DN135" s="1354"/>
      <c r="DO135" s="1354"/>
      <c r="DP135" s="1354"/>
      <c r="DQ135" s="1354"/>
    </row>
    <row r="136" spans="1:121" x14ac:dyDescent="0.25">
      <c r="A136" s="1355"/>
      <c r="B136" s="1355"/>
      <c r="C136" s="1355"/>
      <c r="D136" s="1355"/>
      <c r="E136" s="1355"/>
      <c r="F136" s="1355"/>
      <c r="G136" s="1355"/>
      <c r="H136" s="1355"/>
      <c r="I136" s="1355"/>
      <c r="J136" s="1355"/>
      <c r="K136" s="1355"/>
      <c r="L136" s="1355"/>
      <c r="M136" s="1355"/>
      <c r="N136" s="1355"/>
      <c r="O136" s="1355"/>
      <c r="P136" s="1355"/>
      <c r="Q136" s="1355"/>
      <c r="R136" s="1355"/>
      <c r="S136" s="1355"/>
      <c r="T136" s="1355"/>
      <c r="U136" s="1355"/>
      <c r="V136" s="1355"/>
      <c r="W136" s="1355"/>
      <c r="X136" s="1355"/>
      <c r="Y136" s="1355"/>
      <c r="Z136" s="1355"/>
      <c r="AA136" s="1355"/>
      <c r="AB136" s="1355"/>
      <c r="AC136" s="1355"/>
      <c r="AD136" s="1355"/>
      <c r="AE136" s="1355"/>
      <c r="AF136" s="1355"/>
      <c r="AG136" s="1356"/>
      <c r="AH136" s="1356"/>
      <c r="AI136" s="1356"/>
      <c r="AJ136" s="1356"/>
      <c r="AK136" s="1354"/>
      <c r="AL136" s="1354"/>
      <c r="AM136" s="1354"/>
      <c r="AN136" s="1354"/>
      <c r="AO136" s="1354"/>
      <c r="AP136" s="1354"/>
      <c r="AQ136" s="1354"/>
      <c r="AR136" s="1354"/>
      <c r="AS136" s="1354"/>
      <c r="AT136" s="1354"/>
      <c r="AU136" s="1354"/>
      <c r="AV136" s="1354"/>
      <c r="AW136" s="1354"/>
      <c r="AX136" s="1354"/>
      <c r="AY136" s="1354"/>
      <c r="AZ136" s="1354"/>
      <c r="BA136" s="1354"/>
      <c r="BB136" s="1354"/>
      <c r="BC136" s="1354"/>
      <c r="BD136" s="1354"/>
      <c r="BE136" s="1354"/>
      <c r="BF136" s="1354"/>
      <c r="BG136" s="1354"/>
      <c r="BH136" s="1354"/>
      <c r="BI136" s="1354"/>
      <c r="BJ136" s="1354"/>
      <c r="BK136" s="1354"/>
      <c r="BL136" s="1354"/>
      <c r="BM136" s="1354"/>
      <c r="BN136" s="1354"/>
      <c r="BO136" s="1354"/>
      <c r="BP136" s="1354"/>
      <c r="BQ136" s="1354"/>
      <c r="BR136" s="1354"/>
      <c r="BS136" s="1354"/>
      <c r="BT136" s="1354"/>
      <c r="BU136" s="1354"/>
      <c r="BV136" s="1354"/>
      <c r="BW136" s="1354"/>
      <c r="BX136" s="1354"/>
      <c r="BY136" s="1354"/>
      <c r="BZ136" s="1354"/>
      <c r="CA136" s="1354"/>
      <c r="CB136" s="1354"/>
      <c r="CC136" s="1354"/>
      <c r="CD136" s="1354"/>
      <c r="CE136" s="1354"/>
      <c r="CF136" s="1354"/>
      <c r="CG136" s="1354"/>
      <c r="CH136" s="1354"/>
      <c r="CI136" s="1354"/>
      <c r="CJ136" s="1354"/>
      <c r="CK136" s="1354"/>
      <c r="CL136" s="1354"/>
      <c r="CM136" s="1354"/>
      <c r="CN136" s="1354"/>
      <c r="CO136" s="1354"/>
      <c r="CP136" s="1354"/>
      <c r="CQ136" s="1354"/>
      <c r="CR136" s="1354"/>
      <c r="CS136" s="1354"/>
      <c r="CT136" s="1354"/>
      <c r="CU136" s="1354"/>
      <c r="CV136" s="1354"/>
      <c r="CW136" s="1354"/>
      <c r="CX136" s="1354"/>
      <c r="CY136" s="1354"/>
      <c r="CZ136" s="1354"/>
      <c r="DA136" s="1354"/>
      <c r="DB136" s="1354"/>
      <c r="DC136" s="1354"/>
      <c r="DD136" s="1354"/>
      <c r="DE136" s="1354"/>
      <c r="DF136" s="1354"/>
      <c r="DG136" s="1354"/>
      <c r="DH136" s="1354"/>
      <c r="DI136" s="1354"/>
      <c r="DJ136" s="1354"/>
      <c r="DK136" s="1354"/>
      <c r="DL136" s="1354"/>
      <c r="DM136" s="1354"/>
      <c r="DN136" s="1354"/>
      <c r="DO136" s="1354"/>
      <c r="DP136" s="1354"/>
      <c r="DQ136" s="1354"/>
    </row>
    <row r="137" spans="1:121" x14ac:dyDescent="0.25">
      <c r="A137" s="1355"/>
      <c r="B137" s="1355"/>
      <c r="C137" s="1355"/>
      <c r="D137" s="1355"/>
      <c r="E137" s="1355"/>
      <c r="F137" s="1355"/>
      <c r="G137" s="1355"/>
      <c r="H137" s="1355"/>
      <c r="I137" s="1355"/>
      <c r="J137" s="1355"/>
      <c r="K137" s="1355"/>
      <c r="L137" s="1355"/>
      <c r="M137" s="1355"/>
      <c r="N137" s="1355"/>
      <c r="O137" s="1355"/>
      <c r="P137" s="1355"/>
      <c r="Q137" s="1355"/>
      <c r="R137" s="1355"/>
      <c r="S137" s="1355"/>
      <c r="T137" s="1355"/>
      <c r="U137" s="1355"/>
      <c r="V137" s="1355"/>
      <c r="W137" s="1355"/>
      <c r="X137" s="1355"/>
      <c r="Y137" s="1355"/>
      <c r="Z137" s="1355"/>
      <c r="AA137" s="1355"/>
      <c r="AB137" s="1355"/>
      <c r="AC137" s="1355"/>
      <c r="AD137" s="1355"/>
      <c r="AE137" s="1355"/>
      <c r="AF137" s="1355"/>
      <c r="AG137" s="1356"/>
      <c r="AH137" s="1356"/>
      <c r="AI137" s="1356"/>
      <c r="AJ137" s="1356"/>
      <c r="AK137" s="1354"/>
      <c r="AL137" s="1354"/>
      <c r="AM137" s="1354"/>
      <c r="AN137" s="1354"/>
      <c r="AO137" s="1354"/>
      <c r="AP137" s="1354"/>
      <c r="AQ137" s="1354"/>
      <c r="AR137" s="1354"/>
      <c r="AS137" s="1354"/>
      <c r="AT137" s="1354"/>
      <c r="AU137" s="1354"/>
      <c r="AV137" s="1354"/>
      <c r="AW137" s="1354"/>
      <c r="AX137" s="1354"/>
      <c r="AY137" s="1354"/>
      <c r="AZ137" s="1354"/>
      <c r="BA137" s="1354"/>
      <c r="BB137" s="1354"/>
      <c r="BC137" s="1354"/>
      <c r="BD137" s="1354"/>
      <c r="BE137" s="1354"/>
      <c r="BF137" s="1354"/>
      <c r="BG137" s="1354"/>
      <c r="BH137" s="1354"/>
      <c r="BI137" s="1354"/>
      <c r="BJ137" s="1354"/>
      <c r="BK137" s="1354"/>
      <c r="BL137" s="1354"/>
      <c r="BM137" s="1354"/>
      <c r="BN137" s="1354"/>
      <c r="BO137" s="1354"/>
      <c r="BP137" s="1354"/>
      <c r="BQ137" s="1354"/>
      <c r="BR137" s="1354"/>
      <c r="BS137" s="1354"/>
      <c r="BT137" s="1354"/>
      <c r="BU137" s="1354"/>
      <c r="BV137" s="1354"/>
      <c r="BW137" s="1354"/>
      <c r="BX137" s="1354"/>
      <c r="BY137" s="1354"/>
      <c r="BZ137" s="1354"/>
      <c r="CA137" s="1354"/>
      <c r="CB137" s="1354"/>
      <c r="CC137" s="1354"/>
      <c r="CD137" s="1354"/>
      <c r="CE137" s="1354"/>
      <c r="CF137" s="1354"/>
      <c r="CG137" s="1354"/>
      <c r="CH137" s="1354"/>
      <c r="CI137" s="1354"/>
      <c r="CJ137" s="1354"/>
      <c r="CK137" s="1354"/>
      <c r="CL137" s="1354"/>
      <c r="CM137" s="1354"/>
      <c r="CN137" s="1354"/>
      <c r="CO137" s="1354"/>
      <c r="CP137" s="1354"/>
      <c r="CQ137" s="1354"/>
      <c r="CR137" s="1354"/>
      <c r="CS137" s="1354"/>
      <c r="CT137" s="1354"/>
      <c r="CU137" s="1354"/>
      <c r="CV137" s="1354"/>
      <c r="CW137" s="1354"/>
      <c r="CX137" s="1354"/>
      <c r="CY137" s="1354"/>
      <c r="CZ137" s="1354"/>
      <c r="DA137" s="1354"/>
      <c r="DB137" s="1354"/>
      <c r="DC137" s="1354"/>
      <c r="DD137" s="1354"/>
      <c r="DE137" s="1354"/>
      <c r="DF137" s="1354"/>
      <c r="DG137" s="1354"/>
      <c r="DH137" s="1354"/>
      <c r="DI137" s="1354"/>
      <c r="DJ137" s="1354"/>
      <c r="DK137" s="1354"/>
      <c r="DL137" s="1354"/>
      <c r="DM137" s="1354"/>
      <c r="DN137" s="1354"/>
      <c r="DO137" s="1354"/>
      <c r="DP137" s="1354"/>
      <c r="DQ137" s="1354"/>
    </row>
    <row r="138" spans="1:121" x14ac:dyDescent="0.25">
      <c r="A138" s="1355"/>
      <c r="B138" s="1355"/>
      <c r="C138" s="1355"/>
      <c r="D138" s="1355"/>
      <c r="E138" s="1355"/>
      <c r="F138" s="1355"/>
      <c r="G138" s="1355"/>
      <c r="H138" s="1355"/>
      <c r="I138" s="1355"/>
      <c r="J138" s="1355"/>
      <c r="K138" s="1355"/>
      <c r="L138" s="1355"/>
      <c r="M138" s="1355"/>
      <c r="N138" s="1355"/>
      <c r="O138" s="1355"/>
      <c r="P138" s="1355"/>
      <c r="Q138" s="1355"/>
      <c r="R138" s="1355"/>
      <c r="S138" s="1355"/>
      <c r="T138" s="1355"/>
      <c r="U138" s="1355"/>
      <c r="V138" s="1355"/>
      <c r="W138" s="1355"/>
      <c r="X138" s="1355"/>
      <c r="Y138" s="1355"/>
      <c r="Z138" s="1355"/>
      <c r="AA138" s="1355"/>
      <c r="AB138" s="1355"/>
      <c r="AC138" s="1355"/>
      <c r="AD138" s="1355"/>
      <c r="AE138" s="1355"/>
      <c r="AF138" s="1355"/>
      <c r="AG138" s="1356"/>
      <c r="AH138" s="1356"/>
      <c r="AI138" s="1356"/>
      <c r="AJ138" s="1356"/>
      <c r="AK138" s="1354"/>
      <c r="AL138" s="1354"/>
      <c r="AM138" s="1354"/>
      <c r="AN138" s="1354"/>
      <c r="AO138" s="1354"/>
      <c r="AP138" s="1354"/>
      <c r="AQ138" s="1354"/>
      <c r="AR138" s="1354"/>
      <c r="AS138" s="1354"/>
      <c r="AT138" s="1354"/>
      <c r="AU138" s="1354"/>
      <c r="AV138" s="1354"/>
      <c r="AW138" s="1354"/>
      <c r="AX138" s="1354"/>
      <c r="AY138" s="1354"/>
      <c r="AZ138" s="1354"/>
      <c r="BA138" s="1354"/>
      <c r="BB138" s="1354"/>
      <c r="BC138" s="1354"/>
      <c r="BD138" s="1354"/>
      <c r="BE138" s="1354"/>
      <c r="BF138" s="1354"/>
      <c r="BG138" s="1354"/>
      <c r="BH138" s="1354"/>
      <c r="BI138" s="1354"/>
      <c r="BJ138" s="1354"/>
      <c r="BK138" s="1354"/>
      <c r="BL138" s="1354"/>
      <c r="BM138" s="1354"/>
      <c r="BN138" s="1354"/>
      <c r="BO138" s="1354"/>
      <c r="BP138" s="1354"/>
      <c r="BQ138" s="1354"/>
      <c r="BR138" s="1354"/>
      <c r="BS138" s="1354"/>
      <c r="BT138" s="1354"/>
      <c r="BU138" s="1354"/>
      <c r="BV138" s="1354"/>
      <c r="BW138" s="1354"/>
      <c r="BX138" s="1354"/>
      <c r="BY138" s="1354"/>
      <c r="BZ138" s="1354"/>
      <c r="CA138" s="1354"/>
      <c r="CB138" s="1354"/>
      <c r="CC138" s="1354"/>
      <c r="CD138" s="1354"/>
      <c r="CE138" s="1354"/>
      <c r="CF138" s="1354"/>
      <c r="CG138" s="1354"/>
      <c r="CH138" s="1354"/>
      <c r="CI138" s="1354"/>
      <c r="CJ138" s="1354"/>
      <c r="CK138" s="1354"/>
      <c r="CL138" s="1354"/>
      <c r="CM138" s="1354"/>
      <c r="CN138" s="1354"/>
      <c r="CO138" s="1354"/>
      <c r="CP138" s="1354"/>
      <c r="CQ138" s="1354"/>
      <c r="CR138" s="1354"/>
      <c r="CS138" s="1354"/>
      <c r="CT138" s="1354"/>
      <c r="CU138" s="1354"/>
      <c r="CV138" s="1354"/>
      <c r="CW138" s="1354"/>
      <c r="CX138" s="1354"/>
      <c r="CY138" s="1354"/>
      <c r="CZ138" s="1354"/>
      <c r="DA138" s="1354"/>
      <c r="DB138" s="1354"/>
      <c r="DC138" s="1354"/>
      <c r="DD138" s="1354"/>
      <c r="DE138" s="1354"/>
      <c r="DF138" s="1354"/>
      <c r="DG138" s="1354"/>
      <c r="DH138" s="1354"/>
      <c r="DI138" s="1354"/>
      <c r="DJ138" s="1354"/>
      <c r="DK138" s="1354"/>
      <c r="DL138" s="1354"/>
      <c r="DM138" s="1354"/>
      <c r="DN138" s="1354"/>
      <c r="DO138" s="1354"/>
      <c r="DP138" s="1354"/>
      <c r="DQ138" s="1354"/>
    </row>
    <row r="139" spans="1:121" x14ac:dyDescent="0.25">
      <c r="A139" s="1355"/>
      <c r="B139" s="1355"/>
      <c r="C139" s="1355"/>
      <c r="D139" s="1355"/>
      <c r="E139" s="1355"/>
      <c r="F139" s="1355"/>
      <c r="G139" s="1355"/>
      <c r="H139" s="1355"/>
      <c r="I139" s="1355"/>
      <c r="J139" s="1355"/>
      <c r="K139" s="1355"/>
      <c r="L139" s="1355"/>
      <c r="M139" s="1355"/>
      <c r="N139" s="1355"/>
      <c r="O139" s="1355"/>
      <c r="P139" s="1355"/>
      <c r="Q139" s="1355"/>
      <c r="R139" s="1355"/>
      <c r="S139" s="1355"/>
      <c r="T139" s="1355"/>
      <c r="U139" s="1355"/>
      <c r="V139" s="1355"/>
      <c r="W139" s="1355"/>
      <c r="X139" s="1355"/>
      <c r="Y139" s="1355"/>
      <c r="Z139" s="1355"/>
      <c r="AA139" s="1355"/>
      <c r="AB139" s="1355"/>
      <c r="AC139" s="1355"/>
      <c r="AD139" s="1355"/>
      <c r="AE139" s="1355"/>
      <c r="AF139" s="1355"/>
      <c r="AG139" s="1356"/>
      <c r="AH139" s="1356"/>
      <c r="AI139" s="1356"/>
      <c r="AJ139" s="1356"/>
      <c r="AK139" s="1354"/>
      <c r="AL139" s="1354"/>
      <c r="AM139" s="1354"/>
      <c r="AN139" s="1354"/>
      <c r="AO139" s="1354"/>
      <c r="AP139" s="1354"/>
      <c r="AQ139" s="1354"/>
      <c r="AR139" s="1354"/>
      <c r="AS139" s="1354"/>
      <c r="AT139" s="1354"/>
      <c r="AU139" s="1354"/>
      <c r="AV139" s="1354"/>
      <c r="AW139" s="1354"/>
      <c r="AX139" s="1354"/>
      <c r="AY139" s="1354"/>
      <c r="AZ139" s="1354"/>
      <c r="BA139" s="1354"/>
      <c r="BB139" s="1354"/>
      <c r="BC139" s="1354"/>
      <c r="BD139" s="1354"/>
      <c r="BE139" s="1354"/>
      <c r="BF139" s="1354"/>
      <c r="BG139" s="1354"/>
      <c r="BH139" s="1354"/>
      <c r="BI139" s="1354"/>
      <c r="BJ139" s="1354"/>
      <c r="BK139" s="1354"/>
      <c r="BL139" s="1354"/>
      <c r="BM139" s="1354"/>
      <c r="BN139" s="1354"/>
      <c r="BO139" s="1354"/>
      <c r="BP139" s="1354"/>
      <c r="BQ139" s="1354"/>
      <c r="BR139" s="1354"/>
      <c r="BS139" s="1354"/>
      <c r="BT139" s="1354"/>
      <c r="BU139" s="1354"/>
      <c r="BV139" s="1354"/>
      <c r="BW139" s="1354"/>
      <c r="BX139" s="1354"/>
      <c r="BY139" s="1354"/>
      <c r="BZ139" s="1354"/>
      <c r="CA139" s="1354"/>
      <c r="CB139" s="1354"/>
      <c r="CC139" s="1354"/>
      <c r="CD139" s="1354"/>
      <c r="CE139" s="1354"/>
      <c r="CF139" s="1354"/>
      <c r="CG139" s="1354"/>
      <c r="CH139" s="1354"/>
      <c r="CI139" s="1354"/>
      <c r="CJ139" s="1354"/>
      <c r="CK139" s="1354"/>
      <c r="CL139" s="1354"/>
      <c r="CM139" s="1354"/>
      <c r="CN139" s="1354"/>
      <c r="CO139" s="1354"/>
      <c r="CP139" s="1354"/>
      <c r="CQ139" s="1354"/>
      <c r="CR139" s="1354"/>
      <c r="CS139" s="1354"/>
      <c r="CT139" s="1354"/>
      <c r="CU139" s="1354"/>
      <c r="CV139" s="1354"/>
      <c r="CW139" s="1354"/>
      <c r="CX139" s="1354"/>
      <c r="CY139" s="1354"/>
      <c r="CZ139" s="1354"/>
      <c r="DA139" s="1354"/>
      <c r="DB139" s="1354"/>
      <c r="DC139" s="1354"/>
      <c r="DD139" s="1354"/>
      <c r="DE139" s="1354"/>
      <c r="DF139" s="1354"/>
      <c r="DG139" s="1354"/>
      <c r="DH139" s="1354"/>
      <c r="DI139" s="1354"/>
      <c r="DJ139" s="1354"/>
      <c r="DK139" s="1354"/>
      <c r="DL139" s="1354"/>
      <c r="DM139" s="1354"/>
      <c r="DN139" s="1354"/>
      <c r="DO139" s="1354"/>
      <c r="DP139" s="1354"/>
      <c r="DQ139" s="1354"/>
    </row>
    <row r="140" spans="1:121" x14ac:dyDescent="0.25">
      <c r="A140" s="1355"/>
      <c r="B140" s="1355"/>
      <c r="C140" s="1355"/>
      <c r="D140" s="1355"/>
      <c r="E140" s="1355"/>
      <c r="F140" s="1355"/>
      <c r="G140" s="1355"/>
      <c r="H140" s="1355"/>
      <c r="I140" s="1355"/>
      <c r="J140" s="1355"/>
      <c r="K140" s="1355"/>
      <c r="L140" s="1355"/>
      <c r="M140" s="1355"/>
      <c r="N140" s="1355"/>
      <c r="O140" s="1355"/>
      <c r="P140" s="1355"/>
      <c r="Q140" s="1355"/>
      <c r="R140" s="1355"/>
      <c r="S140" s="1355"/>
      <c r="T140" s="1355"/>
      <c r="U140" s="1355"/>
      <c r="V140" s="1355"/>
      <c r="W140" s="1355"/>
      <c r="X140" s="1355"/>
      <c r="Y140" s="1355"/>
      <c r="Z140" s="1355"/>
      <c r="AA140" s="1355"/>
      <c r="AB140" s="1355"/>
      <c r="AC140" s="1355"/>
      <c r="AD140" s="1355"/>
      <c r="AE140" s="1355"/>
      <c r="AF140" s="1355"/>
      <c r="AG140" s="1356"/>
      <c r="AH140" s="1356"/>
      <c r="AI140" s="1356"/>
      <c r="AJ140" s="1356"/>
      <c r="AK140" s="1354"/>
      <c r="AL140" s="1354"/>
      <c r="AM140" s="1354"/>
      <c r="AN140" s="1354"/>
      <c r="AO140" s="1354"/>
      <c r="AP140" s="1354"/>
      <c r="AQ140" s="1354"/>
      <c r="AR140" s="1354"/>
      <c r="AS140" s="1354"/>
      <c r="AT140" s="1354"/>
      <c r="AU140" s="1354"/>
      <c r="AV140" s="1354"/>
      <c r="AW140" s="1354"/>
      <c r="AX140" s="1354"/>
      <c r="AY140" s="1354"/>
      <c r="AZ140" s="1354"/>
      <c r="BA140" s="1354"/>
      <c r="BB140" s="1354"/>
      <c r="BC140" s="1354"/>
      <c r="BD140" s="1354"/>
      <c r="BE140" s="1354"/>
      <c r="BF140" s="1354"/>
      <c r="BG140" s="1354"/>
      <c r="BH140" s="1354"/>
      <c r="BI140" s="1354"/>
      <c r="BJ140" s="1354"/>
      <c r="BK140" s="1354"/>
      <c r="BL140" s="1354"/>
      <c r="BM140" s="1354"/>
      <c r="BN140" s="1354"/>
      <c r="BO140" s="1354"/>
      <c r="BP140" s="1354"/>
      <c r="BQ140" s="1354"/>
      <c r="BR140" s="1354"/>
      <c r="BS140" s="1354"/>
      <c r="BT140" s="1354"/>
      <c r="BU140" s="1354"/>
      <c r="BV140" s="1354"/>
      <c r="BW140" s="1354"/>
      <c r="BX140" s="1354"/>
      <c r="BY140" s="1354"/>
      <c r="BZ140" s="1354"/>
      <c r="CA140" s="1354"/>
      <c r="CB140" s="1354"/>
      <c r="CC140" s="1354"/>
      <c r="CD140" s="1354"/>
      <c r="CE140" s="1354"/>
      <c r="CF140" s="1354"/>
      <c r="CG140" s="1354"/>
      <c r="CH140" s="1354"/>
      <c r="CI140" s="1354"/>
      <c r="CJ140" s="1354"/>
      <c r="CK140" s="1354"/>
      <c r="CL140" s="1354"/>
      <c r="CM140" s="1354"/>
      <c r="CN140" s="1354"/>
      <c r="CO140" s="1354"/>
      <c r="CP140" s="1354"/>
      <c r="CQ140" s="1354"/>
      <c r="CR140" s="1354"/>
      <c r="CS140" s="1354"/>
      <c r="CT140" s="1354"/>
      <c r="CU140" s="1354"/>
      <c r="CV140" s="1354"/>
      <c r="CW140" s="1354"/>
      <c r="CX140" s="1354"/>
      <c r="CY140" s="1354"/>
      <c r="CZ140" s="1354"/>
      <c r="DA140" s="1354"/>
      <c r="DB140" s="1354"/>
      <c r="DC140" s="1354"/>
      <c r="DD140" s="1354"/>
      <c r="DE140" s="1354"/>
      <c r="DF140" s="1354"/>
      <c r="DG140" s="1354"/>
      <c r="DH140" s="1354"/>
      <c r="DI140" s="1354"/>
      <c r="DJ140" s="1354"/>
      <c r="DK140" s="1354"/>
      <c r="DL140" s="1354"/>
      <c r="DM140" s="1354"/>
      <c r="DN140" s="1354"/>
      <c r="DO140" s="1354"/>
      <c r="DP140" s="1354"/>
      <c r="DQ140" s="1354"/>
    </row>
    <row r="141" spans="1:121" x14ac:dyDescent="0.25">
      <c r="A141" s="1355"/>
      <c r="B141" s="1355"/>
      <c r="C141" s="1355"/>
      <c r="D141" s="1355"/>
      <c r="E141" s="1355"/>
      <c r="F141" s="1355"/>
      <c r="G141" s="1355"/>
      <c r="H141" s="1355"/>
      <c r="I141" s="1355"/>
      <c r="J141" s="1355"/>
      <c r="K141" s="1355"/>
      <c r="L141" s="1355"/>
      <c r="M141" s="1355"/>
      <c r="N141" s="1355"/>
      <c r="O141" s="1355"/>
      <c r="P141" s="1355"/>
      <c r="Q141" s="1355"/>
      <c r="R141" s="1355"/>
      <c r="S141" s="1355"/>
      <c r="T141" s="1355"/>
      <c r="U141" s="1355"/>
      <c r="V141" s="1355"/>
      <c r="W141" s="1355"/>
      <c r="X141" s="1355"/>
      <c r="Y141" s="1355"/>
      <c r="Z141" s="1355"/>
      <c r="AA141" s="1355"/>
      <c r="AB141" s="1355"/>
      <c r="AC141" s="1355"/>
      <c r="AD141" s="1355"/>
      <c r="AE141" s="1355"/>
      <c r="AF141" s="1355"/>
      <c r="AG141" s="1356"/>
      <c r="AH141" s="1356"/>
      <c r="AI141" s="1356"/>
      <c r="AJ141" s="1356"/>
      <c r="AK141" s="1354"/>
      <c r="AL141" s="1354"/>
      <c r="AM141" s="1354"/>
      <c r="AN141" s="1354"/>
      <c r="AO141" s="1354"/>
      <c r="AP141" s="1354"/>
      <c r="AQ141" s="1354"/>
      <c r="AR141" s="1354"/>
      <c r="AS141" s="1354"/>
      <c r="AT141" s="1354"/>
      <c r="AU141" s="1354"/>
      <c r="AV141" s="1354"/>
      <c r="AW141" s="1354"/>
      <c r="AX141" s="1354"/>
      <c r="AY141" s="1354"/>
      <c r="AZ141" s="1354"/>
      <c r="BA141" s="1354"/>
      <c r="BB141" s="1354"/>
      <c r="BC141" s="1354"/>
      <c r="BD141" s="1354"/>
      <c r="BE141" s="1354"/>
      <c r="BF141" s="1354"/>
      <c r="BG141" s="1354"/>
      <c r="BH141" s="1354"/>
      <c r="BI141" s="1354"/>
      <c r="BJ141" s="1354"/>
      <c r="BK141" s="1354"/>
      <c r="BL141" s="1354"/>
      <c r="BM141" s="1354"/>
      <c r="BN141" s="1354"/>
      <c r="BO141" s="1354"/>
      <c r="BP141" s="1354"/>
      <c r="BQ141" s="1354"/>
      <c r="BR141" s="1354"/>
      <c r="BS141" s="1354"/>
      <c r="BT141" s="1354"/>
      <c r="BU141" s="1354"/>
      <c r="BV141" s="1354"/>
      <c r="BW141" s="1354"/>
      <c r="BX141" s="1354"/>
      <c r="BY141" s="1354"/>
      <c r="BZ141" s="1354"/>
      <c r="CA141" s="1354"/>
      <c r="CB141" s="1354"/>
      <c r="CC141" s="1354"/>
      <c r="CD141" s="1354"/>
      <c r="CE141" s="1354"/>
      <c r="CF141" s="1354"/>
      <c r="CG141" s="1354"/>
      <c r="CH141" s="1354"/>
      <c r="CI141" s="1354"/>
      <c r="CJ141" s="1354"/>
      <c r="CK141" s="1354"/>
      <c r="CL141" s="1354"/>
      <c r="CM141" s="1354"/>
      <c r="CN141" s="1354"/>
      <c r="CO141" s="1354"/>
      <c r="CP141" s="1354"/>
      <c r="CQ141" s="1354"/>
      <c r="CR141" s="1354"/>
      <c r="CS141" s="1354"/>
      <c r="CT141" s="1354"/>
      <c r="CU141" s="1354"/>
      <c r="CV141" s="1354"/>
      <c r="CW141" s="1354"/>
      <c r="CX141" s="1354"/>
      <c r="CY141" s="1354"/>
      <c r="CZ141" s="1354"/>
      <c r="DA141" s="1354"/>
      <c r="DB141" s="1354"/>
      <c r="DC141" s="1354"/>
      <c r="DD141" s="1354"/>
      <c r="DE141" s="1354"/>
      <c r="DF141" s="1354"/>
      <c r="DG141" s="1354"/>
      <c r="DH141" s="1354"/>
      <c r="DI141" s="1354"/>
      <c r="DJ141" s="1354"/>
      <c r="DK141" s="1354"/>
      <c r="DL141" s="1354"/>
      <c r="DM141" s="1354"/>
      <c r="DN141" s="1354"/>
      <c r="DO141" s="1354"/>
      <c r="DP141" s="1354"/>
      <c r="DQ141" s="1354"/>
    </row>
    <row r="142" spans="1:121" x14ac:dyDescent="0.25">
      <c r="A142" s="1355"/>
      <c r="B142" s="1355"/>
      <c r="C142" s="1355"/>
      <c r="D142" s="1355"/>
      <c r="E142" s="1355"/>
      <c r="F142" s="1355"/>
      <c r="G142" s="1355"/>
      <c r="H142" s="1355"/>
      <c r="I142" s="1355"/>
      <c r="J142" s="1355"/>
      <c r="K142" s="1355"/>
      <c r="L142" s="1355"/>
      <c r="M142" s="1355"/>
      <c r="N142" s="1355"/>
      <c r="O142" s="1355"/>
      <c r="P142" s="1355"/>
      <c r="Q142" s="1355"/>
      <c r="R142" s="1355"/>
      <c r="S142" s="1355"/>
      <c r="T142" s="1355"/>
      <c r="U142" s="1355"/>
      <c r="V142" s="1355"/>
      <c r="W142" s="1355"/>
      <c r="X142" s="1355"/>
      <c r="Y142" s="1355"/>
      <c r="Z142" s="1355"/>
      <c r="AA142" s="1355"/>
      <c r="AB142" s="1355"/>
      <c r="AC142" s="1355"/>
      <c r="AD142" s="1355"/>
      <c r="AE142" s="1355"/>
      <c r="AF142" s="1355"/>
      <c r="AG142" s="1356"/>
      <c r="AH142" s="1356"/>
      <c r="AI142" s="1356"/>
      <c r="AJ142" s="1356"/>
      <c r="AK142" s="1354"/>
      <c r="AL142" s="1354"/>
      <c r="AM142" s="1354"/>
      <c r="AN142" s="1354"/>
      <c r="AO142" s="1354"/>
      <c r="AP142" s="1354"/>
      <c r="AQ142" s="1354"/>
      <c r="AR142" s="1354"/>
      <c r="AS142" s="1354"/>
      <c r="AT142" s="1354"/>
      <c r="AU142" s="1354"/>
      <c r="AV142" s="1354"/>
      <c r="AW142" s="1354"/>
      <c r="AX142" s="1354"/>
      <c r="AY142" s="1354"/>
      <c r="AZ142" s="1354"/>
      <c r="BA142" s="1354"/>
      <c r="BB142" s="1354"/>
      <c r="BC142" s="1354"/>
      <c r="BD142" s="1354"/>
      <c r="BE142" s="1354"/>
      <c r="BF142" s="1354"/>
      <c r="BG142" s="1354"/>
      <c r="BH142" s="1354"/>
      <c r="BI142" s="1354"/>
      <c r="BJ142" s="1354"/>
      <c r="BK142" s="1354"/>
      <c r="BL142" s="1354"/>
      <c r="BM142" s="1354"/>
      <c r="BN142" s="1354"/>
      <c r="BO142" s="1354"/>
      <c r="BP142" s="1354"/>
      <c r="BQ142" s="1354"/>
      <c r="BR142" s="1354"/>
      <c r="BS142" s="1354"/>
      <c r="BT142" s="1354"/>
      <c r="BU142" s="1354"/>
      <c r="BV142" s="1354"/>
      <c r="BW142" s="1354"/>
      <c r="BX142" s="1354"/>
      <c r="BY142" s="1354"/>
      <c r="BZ142" s="1354"/>
      <c r="CA142" s="1354"/>
      <c r="CB142" s="1354"/>
      <c r="CC142" s="1354"/>
      <c r="CD142" s="1354"/>
      <c r="CE142" s="1354"/>
      <c r="CF142" s="1354"/>
      <c r="CG142" s="1354"/>
      <c r="CH142" s="1354"/>
      <c r="CI142" s="1354"/>
      <c r="CJ142" s="1354"/>
      <c r="CK142" s="1354"/>
      <c r="CL142" s="1354"/>
      <c r="CM142" s="1354"/>
      <c r="CN142" s="1354"/>
      <c r="CO142" s="1354"/>
      <c r="CP142" s="1354"/>
      <c r="CQ142" s="1354"/>
      <c r="CR142" s="1354"/>
      <c r="CS142" s="1354"/>
      <c r="CT142" s="1354"/>
      <c r="CU142" s="1354"/>
      <c r="CV142" s="1354"/>
      <c r="CW142" s="1354"/>
      <c r="CX142" s="1354"/>
      <c r="CY142" s="1354"/>
      <c r="CZ142" s="1354"/>
      <c r="DA142" s="1354"/>
      <c r="DB142" s="1354"/>
      <c r="DC142" s="1354"/>
      <c r="DD142" s="1354"/>
      <c r="DE142" s="1354"/>
      <c r="DF142" s="1354"/>
      <c r="DG142" s="1354"/>
      <c r="DH142" s="1354"/>
      <c r="DI142" s="1354"/>
      <c r="DJ142" s="1354"/>
      <c r="DK142" s="1354"/>
      <c r="DL142" s="1354"/>
      <c r="DM142" s="1354"/>
      <c r="DN142" s="1354"/>
      <c r="DO142" s="1354"/>
      <c r="DP142" s="1354"/>
      <c r="DQ142" s="1354"/>
    </row>
    <row r="143" spans="1:121" x14ac:dyDescent="0.25">
      <c r="A143" s="1355"/>
      <c r="B143" s="1355"/>
      <c r="C143" s="1355"/>
      <c r="D143" s="1355"/>
      <c r="E143" s="1355"/>
      <c r="F143" s="1355"/>
      <c r="G143" s="1355"/>
      <c r="H143" s="1355"/>
      <c r="I143" s="1355"/>
      <c r="J143" s="1355"/>
      <c r="K143" s="1355"/>
      <c r="L143" s="1355"/>
      <c r="M143" s="1355"/>
      <c r="N143" s="1355"/>
      <c r="O143" s="1355"/>
      <c r="P143" s="1355"/>
      <c r="Q143" s="1355"/>
      <c r="R143" s="1355"/>
      <c r="S143" s="1355"/>
      <c r="T143" s="1355"/>
      <c r="U143" s="1355"/>
      <c r="V143" s="1355"/>
      <c r="W143" s="1355"/>
      <c r="X143" s="1355"/>
      <c r="Y143" s="1355"/>
      <c r="Z143" s="1355"/>
      <c r="AA143" s="1355"/>
      <c r="AB143" s="1355"/>
      <c r="AC143" s="1355"/>
      <c r="AD143" s="1355"/>
      <c r="AE143" s="1355"/>
      <c r="AF143" s="1355"/>
      <c r="AG143" s="1356"/>
      <c r="AH143" s="1356"/>
      <c r="AI143" s="1356"/>
      <c r="AJ143" s="1356"/>
      <c r="AK143" s="1354"/>
      <c r="AL143" s="1354"/>
      <c r="AM143" s="1354"/>
      <c r="AN143" s="1354"/>
      <c r="AO143" s="1354"/>
      <c r="AP143" s="1354"/>
      <c r="AQ143" s="1354"/>
      <c r="AR143" s="1354"/>
      <c r="AS143" s="1354"/>
      <c r="AT143" s="1354"/>
      <c r="AU143" s="1354"/>
      <c r="AV143" s="1354"/>
      <c r="AW143" s="1354"/>
      <c r="AX143" s="1354"/>
      <c r="AY143" s="1354"/>
      <c r="AZ143" s="1354"/>
      <c r="BA143" s="1354"/>
      <c r="BB143" s="1354"/>
      <c r="BC143" s="1354"/>
      <c r="BD143" s="1354"/>
      <c r="BE143" s="1354"/>
      <c r="BF143" s="1354"/>
      <c r="BG143" s="1354"/>
      <c r="BH143" s="1354"/>
      <c r="BI143" s="1354"/>
      <c r="BJ143" s="1354"/>
      <c r="BK143" s="1354"/>
      <c r="BL143" s="1354"/>
      <c r="BM143" s="1354"/>
      <c r="BN143" s="1354"/>
      <c r="BO143" s="1354"/>
      <c r="BP143" s="1354"/>
      <c r="BQ143" s="1354"/>
      <c r="BR143" s="1354"/>
      <c r="BS143" s="1354"/>
      <c r="BT143" s="1354"/>
      <c r="BU143" s="1354"/>
      <c r="BV143" s="1354"/>
      <c r="BW143" s="1354"/>
      <c r="BX143" s="1354"/>
      <c r="BY143" s="1354"/>
      <c r="BZ143" s="1354"/>
      <c r="CA143" s="1354"/>
      <c r="CB143" s="1354"/>
      <c r="CC143" s="1354"/>
      <c r="CD143" s="1354"/>
      <c r="CE143" s="1354"/>
      <c r="CF143" s="1354"/>
      <c r="CG143" s="1354"/>
      <c r="CH143" s="1354"/>
      <c r="CI143" s="1354"/>
      <c r="CJ143" s="1354"/>
      <c r="CK143" s="1354"/>
      <c r="CL143" s="1354"/>
      <c r="CM143" s="1354"/>
      <c r="CN143" s="1354"/>
      <c r="CO143" s="1354"/>
      <c r="CP143" s="1354"/>
      <c r="CQ143" s="1354"/>
      <c r="CR143" s="1354"/>
      <c r="CS143" s="1354"/>
      <c r="CT143" s="1354"/>
      <c r="CU143" s="1354"/>
      <c r="CV143" s="1354"/>
      <c r="CW143" s="1354"/>
      <c r="CX143" s="1354"/>
      <c r="CY143" s="1354"/>
      <c r="CZ143" s="1354"/>
      <c r="DA143" s="1354"/>
      <c r="DB143" s="1354"/>
      <c r="DC143" s="1354"/>
      <c r="DD143" s="1354"/>
      <c r="DE143" s="1354"/>
      <c r="DF143" s="1354"/>
      <c r="DG143" s="1354"/>
      <c r="DH143" s="1354"/>
      <c r="DI143" s="1354"/>
      <c r="DJ143" s="1354"/>
      <c r="DK143" s="1354"/>
      <c r="DL143" s="1354"/>
      <c r="DM143" s="1354"/>
      <c r="DN143" s="1354"/>
      <c r="DO143" s="1354"/>
      <c r="DP143" s="1354"/>
      <c r="DQ143" s="1354"/>
    </row>
    <row r="144" spans="1:121" x14ac:dyDescent="0.25">
      <c r="A144" s="1355"/>
      <c r="B144" s="1355"/>
      <c r="C144" s="1355"/>
      <c r="D144" s="1355"/>
      <c r="E144" s="1355"/>
      <c r="F144" s="1355"/>
      <c r="G144" s="1355"/>
      <c r="H144" s="1355"/>
      <c r="I144" s="1355"/>
      <c r="J144" s="1355"/>
      <c r="K144" s="1355"/>
      <c r="L144" s="1355"/>
      <c r="M144" s="1355"/>
      <c r="N144" s="1355"/>
      <c r="O144" s="1355"/>
      <c r="P144" s="1355"/>
      <c r="Q144" s="1355"/>
      <c r="R144" s="1355"/>
      <c r="S144" s="1355"/>
      <c r="T144" s="1355"/>
      <c r="U144" s="1355"/>
      <c r="V144" s="1355"/>
      <c r="W144" s="1355"/>
      <c r="X144" s="1355"/>
      <c r="Y144" s="1355"/>
      <c r="Z144" s="1355"/>
      <c r="AA144" s="1355"/>
      <c r="AB144" s="1355"/>
      <c r="AC144" s="1355"/>
      <c r="AD144" s="1355"/>
      <c r="AE144" s="1355"/>
      <c r="AF144" s="1355"/>
      <c r="AG144" s="1356"/>
      <c r="AH144" s="1356"/>
      <c r="AI144" s="1356"/>
      <c r="AJ144" s="1356"/>
      <c r="AK144" s="1354"/>
      <c r="AL144" s="1354"/>
      <c r="AM144" s="1354"/>
      <c r="AN144" s="1354"/>
      <c r="AO144" s="1354"/>
      <c r="AP144" s="1354"/>
      <c r="AQ144" s="1354"/>
      <c r="AR144" s="1354"/>
      <c r="AS144" s="1354"/>
      <c r="AT144" s="1354"/>
      <c r="AU144" s="1354"/>
      <c r="AV144" s="1354"/>
      <c r="AW144" s="1354"/>
      <c r="AX144" s="1354"/>
      <c r="AY144" s="1354"/>
      <c r="AZ144" s="1354"/>
      <c r="BA144" s="1354"/>
      <c r="BB144" s="1354"/>
      <c r="BC144" s="1354"/>
      <c r="BD144" s="1354"/>
      <c r="BE144" s="1354"/>
      <c r="BF144" s="1354"/>
      <c r="BG144" s="1354"/>
      <c r="BH144" s="1354"/>
      <c r="BI144" s="1354"/>
      <c r="BJ144" s="1354"/>
      <c r="BK144" s="1354"/>
      <c r="BL144" s="1354"/>
      <c r="BM144" s="1354"/>
      <c r="BN144" s="1354"/>
      <c r="BO144" s="1354"/>
      <c r="BP144" s="1354"/>
      <c r="BQ144" s="1354"/>
      <c r="BR144" s="1354"/>
      <c r="BS144" s="1354"/>
      <c r="BT144" s="1354"/>
      <c r="BU144" s="1354"/>
      <c r="BV144" s="1354"/>
      <c r="BW144" s="1354"/>
      <c r="BX144" s="1354"/>
      <c r="BY144" s="1354"/>
      <c r="BZ144" s="1354"/>
      <c r="CA144" s="1354"/>
      <c r="CB144" s="1354"/>
      <c r="CC144" s="1354"/>
      <c r="CD144" s="1354"/>
      <c r="CE144" s="1354"/>
      <c r="CF144" s="1354"/>
      <c r="CG144" s="1354"/>
      <c r="CH144" s="1354"/>
      <c r="CI144" s="1354"/>
      <c r="CJ144" s="1354"/>
      <c r="CK144" s="1354"/>
      <c r="CL144" s="1354"/>
      <c r="CM144" s="1354"/>
      <c r="CN144" s="1354"/>
      <c r="CO144" s="1354"/>
      <c r="CP144" s="1354"/>
      <c r="CQ144" s="1354"/>
      <c r="CR144" s="1354"/>
      <c r="CS144" s="1354"/>
      <c r="CT144" s="1354"/>
      <c r="CU144" s="1354"/>
      <c r="CV144" s="1354"/>
      <c r="CW144" s="1354"/>
      <c r="CX144" s="1354"/>
      <c r="CY144" s="1354"/>
      <c r="CZ144" s="1354"/>
      <c r="DA144" s="1354"/>
      <c r="DB144" s="1354"/>
      <c r="DC144" s="1354"/>
      <c r="DD144" s="1354"/>
      <c r="DE144" s="1354"/>
      <c r="DF144" s="1354"/>
      <c r="DG144" s="1354"/>
      <c r="DH144" s="1354"/>
      <c r="DI144" s="1354"/>
      <c r="DJ144" s="1354"/>
      <c r="DK144" s="1354"/>
      <c r="DL144" s="1354"/>
      <c r="DM144" s="1354"/>
      <c r="DN144" s="1354"/>
      <c r="DO144" s="1354"/>
      <c r="DP144" s="1354"/>
      <c r="DQ144" s="1354"/>
    </row>
    <row r="145" spans="1:121" x14ac:dyDescent="0.25">
      <c r="A145" s="1355"/>
      <c r="B145" s="1355"/>
      <c r="C145" s="1355"/>
      <c r="D145" s="1355"/>
      <c r="E145" s="1355"/>
      <c r="F145" s="1355"/>
      <c r="G145" s="1355"/>
      <c r="H145" s="1355"/>
      <c r="I145" s="1355"/>
      <c r="J145" s="1355"/>
      <c r="K145" s="1355"/>
      <c r="L145" s="1355"/>
      <c r="M145" s="1355"/>
      <c r="N145" s="1355"/>
      <c r="O145" s="1355"/>
      <c r="P145" s="1355"/>
      <c r="Q145" s="1355"/>
      <c r="R145" s="1355"/>
      <c r="S145" s="1355"/>
      <c r="T145" s="1355"/>
      <c r="U145" s="1355"/>
      <c r="V145" s="1355"/>
      <c r="W145" s="1355"/>
      <c r="X145" s="1355"/>
      <c r="Y145" s="1355"/>
      <c r="Z145" s="1355"/>
      <c r="AA145" s="1355"/>
      <c r="AB145" s="1355"/>
      <c r="AC145" s="1355"/>
      <c r="AD145" s="1355"/>
      <c r="AE145" s="1355"/>
      <c r="AF145" s="1355"/>
      <c r="AG145" s="1356"/>
      <c r="AH145" s="1356"/>
      <c r="AI145" s="1356"/>
      <c r="AJ145" s="1356"/>
      <c r="AK145" s="1354"/>
      <c r="AL145" s="1354"/>
      <c r="AM145" s="1354"/>
      <c r="AN145" s="1354"/>
      <c r="AO145" s="1354"/>
      <c r="AP145" s="1354"/>
      <c r="AQ145" s="1354"/>
      <c r="AR145" s="1354"/>
      <c r="AS145" s="1354"/>
      <c r="AT145" s="1354"/>
      <c r="AU145" s="1354"/>
      <c r="AV145" s="1354"/>
      <c r="AW145" s="1354"/>
      <c r="AX145" s="1354"/>
      <c r="AY145" s="1354"/>
      <c r="AZ145" s="1354"/>
      <c r="BA145" s="1354"/>
      <c r="BB145" s="1354"/>
      <c r="BC145" s="1354"/>
      <c r="BD145" s="1354"/>
      <c r="BE145" s="1354"/>
      <c r="BF145" s="1354"/>
      <c r="BG145" s="1354"/>
      <c r="BH145" s="1354"/>
      <c r="BI145" s="1354"/>
      <c r="BJ145" s="1354"/>
      <c r="BK145" s="1354"/>
      <c r="BL145" s="1354"/>
      <c r="BM145" s="1354"/>
      <c r="BN145" s="1354"/>
      <c r="BO145" s="1354"/>
      <c r="BP145" s="1354"/>
      <c r="BQ145" s="1354"/>
      <c r="BR145" s="1354"/>
      <c r="BS145" s="1354"/>
      <c r="BT145" s="1354"/>
      <c r="BU145" s="1354"/>
      <c r="BV145" s="1354"/>
      <c r="BW145" s="1354"/>
      <c r="BX145" s="1354"/>
      <c r="BY145" s="1354"/>
      <c r="BZ145" s="1354"/>
      <c r="CA145" s="1354"/>
      <c r="CB145" s="1354"/>
      <c r="CC145" s="1354"/>
      <c r="CD145" s="1354"/>
      <c r="CE145" s="1354"/>
      <c r="CF145" s="1354"/>
      <c r="CG145" s="1354"/>
      <c r="CH145" s="1354"/>
      <c r="CI145" s="1354"/>
      <c r="CJ145" s="1354"/>
      <c r="CK145" s="1354"/>
      <c r="CL145" s="1354"/>
      <c r="CM145" s="1354"/>
      <c r="CN145" s="1354"/>
      <c r="CO145" s="1354"/>
      <c r="CP145" s="1354"/>
      <c r="CQ145" s="1354"/>
      <c r="CR145" s="1354"/>
      <c r="CS145" s="1354"/>
      <c r="CT145" s="1354"/>
      <c r="CU145" s="1354"/>
      <c r="CV145" s="1354"/>
      <c r="CW145" s="1354"/>
      <c r="CX145" s="1354"/>
      <c r="CY145" s="1354"/>
      <c r="CZ145" s="1354"/>
      <c r="DA145" s="1354"/>
      <c r="DB145" s="1354"/>
      <c r="DC145" s="1354"/>
      <c r="DD145" s="1354"/>
      <c r="DE145" s="1354"/>
      <c r="DF145" s="1354"/>
      <c r="DG145" s="1354"/>
      <c r="DH145" s="1354"/>
      <c r="DI145" s="1354"/>
      <c r="DJ145" s="1354"/>
      <c r="DK145" s="1354"/>
      <c r="DL145" s="1354"/>
      <c r="DM145" s="1354"/>
      <c r="DN145" s="1354"/>
      <c r="DO145" s="1354"/>
      <c r="DP145" s="1354"/>
      <c r="DQ145" s="1354"/>
    </row>
    <row r="146" spans="1:121" x14ac:dyDescent="0.25">
      <c r="A146" s="1355"/>
      <c r="B146" s="1355"/>
      <c r="C146" s="1355"/>
      <c r="D146" s="1355"/>
      <c r="E146" s="1355"/>
      <c r="F146" s="1355"/>
      <c r="G146" s="1355"/>
      <c r="H146" s="1355"/>
      <c r="I146" s="1355"/>
      <c r="J146" s="1355"/>
      <c r="K146" s="1355"/>
      <c r="L146" s="1355"/>
      <c r="M146" s="1355"/>
      <c r="N146" s="1355"/>
      <c r="O146" s="1355"/>
      <c r="P146" s="1355"/>
      <c r="Q146" s="1355"/>
      <c r="R146" s="1355"/>
      <c r="S146" s="1355"/>
      <c r="T146" s="1355"/>
      <c r="U146" s="1355"/>
      <c r="V146" s="1355"/>
      <c r="W146" s="1355"/>
      <c r="X146" s="1355"/>
      <c r="Y146" s="1355"/>
      <c r="Z146" s="1355"/>
      <c r="AA146" s="1355"/>
      <c r="AB146" s="1355"/>
      <c r="AC146" s="1355"/>
      <c r="AD146" s="1355"/>
      <c r="AE146" s="1355"/>
      <c r="AF146" s="1355"/>
      <c r="AG146" s="1356"/>
      <c r="AH146" s="1356"/>
      <c r="AI146" s="1356"/>
      <c r="AJ146" s="1356"/>
      <c r="AK146" s="1354"/>
      <c r="AL146" s="1354"/>
      <c r="AM146" s="1354"/>
      <c r="AN146" s="1354"/>
      <c r="AO146" s="1354"/>
      <c r="AP146" s="1354"/>
      <c r="AQ146" s="1354"/>
      <c r="AR146" s="1354"/>
      <c r="AS146" s="1354"/>
      <c r="AT146" s="1354"/>
      <c r="AU146" s="1354"/>
      <c r="AV146" s="1354"/>
      <c r="AW146" s="1354"/>
      <c r="AX146" s="1354"/>
      <c r="AY146" s="1354"/>
      <c r="AZ146" s="1354"/>
      <c r="BA146" s="1354"/>
      <c r="BB146" s="1354"/>
      <c r="BC146" s="1354"/>
      <c r="BD146" s="1354"/>
      <c r="BE146" s="1354"/>
      <c r="BF146" s="1354"/>
      <c r="BG146" s="1354"/>
      <c r="BH146" s="1354"/>
      <c r="BI146" s="1354"/>
      <c r="BJ146" s="1354"/>
      <c r="BK146" s="1354"/>
      <c r="BL146" s="1354"/>
      <c r="BM146" s="1354"/>
      <c r="BN146" s="1354"/>
      <c r="BO146" s="1354"/>
      <c r="BP146" s="1354"/>
      <c r="BQ146" s="1354"/>
      <c r="BR146" s="1354"/>
      <c r="BS146" s="1354"/>
      <c r="BT146" s="1354"/>
      <c r="BU146" s="1354"/>
      <c r="BV146" s="1354"/>
      <c r="BW146" s="1354"/>
      <c r="BX146" s="1354"/>
      <c r="BY146" s="1354"/>
      <c r="BZ146" s="1354"/>
      <c r="CA146" s="1354"/>
      <c r="CB146" s="1354"/>
      <c r="CC146" s="1354"/>
      <c r="CD146" s="1354"/>
      <c r="CE146" s="1354"/>
      <c r="CF146" s="1354"/>
      <c r="CG146" s="1354"/>
      <c r="CH146" s="1354"/>
      <c r="CI146" s="1354"/>
      <c r="CJ146" s="1354"/>
      <c r="CK146" s="1354"/>
      <c r="CL146" s="1354"/>
      <c r="CM146" s="1354"/>
      <c r="CN146" s="1354"/>
      <c r="CO146" s="1354"/>
      <c r="CP146" s="1354"/>
      <c r="CQ146" s="1354"/>
      <c r="CR146" s="1354"/>
      <c r="CS146" s="1354"/>
      <c r="CT146" s="1354"/>
      <c r="CU146" s="1354"/>
      <c r="CV146" s="1354"/>
      <c r="CW146" s="1354"/>
      <c r="CX146" s="1354"/>
      <c r="CY146" s="1354"/>
      <c r="CZ146" s="1354"/>
      <c r="DA146" s="1354"/>
      <c r="DB146" s="1354"/>
      <c r="DC146" s="1354"/>
      <c r="DD146" s="1354"/>
      <c r="DE146" s="1354"/>
      <c r="DF146" s="1354"/>
      <c r="DG146" s="1354"/>
      <c r="DH146" s="1354"/>
      <c r="DI146" s="1354"/>
      <c r="DJ146" s="1354"/>
      <c r="DK146" s="1354"/>
      <c r="DL146" s="1354"/>
      <c r="DM146" s="1354"/>
      <c r="DN146" s="1354"/>
      <c r="DO146" s="1354"/>
      <c r="DP146" s="1354"/>
      <c r="DQ146" s="1354"/>
    </row>
    <row r="147" spans="1:121" x14ac:dyDescent="0.25">
      <c r="A147" s="1355"/>
      <c r="B147" s="1355"/>
      <c r="C147" s="1355"/>
      <c r="D147" s="1355"/>
      <c r="E147" s="1355"/>
      <c r="F147" s="1355"/>
      <c r="G147" s="1355"/>
      <c r="H147" s="1355"/>
      <c r="I147" s="1355"/>
      <c r="J147" s="1355"/>
      <c r="K147" s="1355"/>
      <c r="L147" s="1355"/>
      <c r="M147" s="1355"/>
      <c r="N147" s="1355"/>
      <c r="O147" s="1355"/>
      <c r="P147" s="1355"/>
      <c r="Q147" s="1355"/>
      <c r="R147" s="1355"/>
      <c r="S147" s="1355"/>
      <c r="T147" s="1355"/>
      <c r="U147" s="1355"/>
      <c r="V147" s="1355"/>
      <c r="W147" s="1355"/>
      <c r="X147" s="1355"/>
      <c r="Y147" s="1355"/>
      <c r="Z147" s="1355"/>
      <c r="AA147" s="1355"/>
      <c r="AB147" s="1355"/>
      <c r="AC147" s="1355"/>
      <c r="AD147" s="1355"/>
      <c r="AE147" s="1355"/>
      <c r="AF147" s="1355"/>
      <c r="AG147" s="1356"/>
      <c r="AH147" s="1356"/>
      <c r="AI147" s="1356"/>
      <c r="AJ147" s="1356"/>
      <c r="AK147" s="1354"/>
      <c r="AL147" s="1354"/>
      <c r="AM147" s="1354"/>
      <c r="AN147" s="1354"/>
      <c r="AO147" s="1354"/>
      <c r="AP147" s="1354"/>
      <c r="AQ147" s="1354"/>
      <c r="AR147" s="1354"/>
      <c r="AS147" s="1354"/>
      <c r="AT147" s="1354"/>
      <c r="AU147" s="1354"/>
      <c r="AV147" s="1354"/>
      <c r="AW147" s="1354"/>
      <c r="AX147" s="1354"/>
      <c r="AY147" s="1354"/>
      <c r="AZ147" s="1354"/>
      <c r="BA147" s="1354"/>
      <c r="BB147" s="1354"/>
      <c r="BC147" s="1354"/>
      <c r="BD147" s="1354"/>
      <c r="BE147" s="1354"/>
      <c r="BF147" s="1354"/>
      <c r="BG147" s="1354"/>
      <c r="BH147" s="1354"/>
      <c r="BI147" s="1354"/>
      <c r="BJ147" s="1354"/>
      <c r="BK147" s="1354"/>
      <c r="BL147" s="1354"/>
      <c r="BM147" s="1354"/>
      <c r="BN147" s="1354"/>
      <c r="BO147" s="1354"/>
      <c r="BP147" s="1354"/>
      <c r="BQ147" s="1354"/>
      <c r="BR147" s="1354"/>
      <c r="BS147" s="1354"/>
      <c r="BT147" s="1354"/>
      <c r="BU147" s="1354"/>
      <c r="BV147" s="1354"/>
      <c r="BW147" s="1354"/>
      <c r="BX147" s="1354"/>
      <c r="BY147" s="1354"/>
      <c r="BZ147" s="1354"/>
      <c r="CA147" s="1354"/>
      <c r="CB147" s="1354"/>
      <c r="CC147" s="1354"/>
      <c r="CD147" s="1354"/>
      <c r="CE147" s="1354"/>
      <c r="CF147" s="1354"/>
      <c r="CG147" s="1354"/>
      <c r="CH147" s="1354"/>
      <c r="CI147" s="1354"/>
      <c r="CJ147" s="1354"/>
      <c r="CK147" s="1354"/>
      <c r="CL147" s="1354"/>
      <c r="CM147" s="1354"/>
      <c r="CN147" s="1354"/>
      <c r="CO147" s="1354"/>
      <c r="CP147" s="1354"/>
      <c r="CQ147" s="1354"/>
      <c r="CR147" s="1354"/>
      <c r="CS147" s="1354"/>
      <c r="CT147" s="1354"/>
      <c r="CU147" s="1354"/>
      <c r="CV147" s="1354"/>
      <c r="CW147" s="1354"/>
      <c r="CX147" s="1354"/>
      <c r="CY147" s="1354"/>
      <c r="CZ147" s="1354"/>
      <c r="DA147" s="1354"/>
      <c r="DB147" s="1354"/>
      <c r="DC147" s="1354"/>
      <c r="DD147" s="1354"/>
      <c r="DE147" s="1354"/>
      <c r="DF147" s="1354"/>
      <c r="DG147" s="1354"/>
      <c r="DH147" s="1354"/>
      <c r="DI147" s="1354"/>
      <c r="DJ147" s="1354"/>
      <c r="DK147" s="1354"/>
      <c r="DL147" s="1354"/>
      <c r="DM147" s="1354"/>
      <c r="DN147" s="1354"/>
      <c r="DO147" s="1354"/>
      <c r="DP147" s="1354"/>
      <c r="DQ147" s="1354"/>
    </row>
    <row r="148" spans="1:121" x14ac:dyDescent="0.25">
      <c r="A148" s="1355"/>
      <c r="B148" s="1355"/>
      <c r="C148" s="1355"/>
      <c r="D148" s="1355"/>
      <c r="E148" s="1355"/>
      <c r="F148" s="1355"/>
      <c r="G148" s="1355"/>
      <c r="H148" s="1355"/>
      <c r="I148" s="1355"/>
      <c r="J148" s="1355"/>
      <c r="K148" s="1355"/>
      <c r="L148" s="1355"/>
      <c r="M148" s="1355"/>
      <c r="N148" s="1355"/>
      <c r="O148" s="1355"/>
      <c r="P148" s="1355"/>
      <c r="Q148" s="1355"/>
      <c r="R148" s="1355"/>
      <c r="S148" s="1355"/>
      <c r="T148" s="1355"/>
      <c r="U148" s="1355"/>
      <c r="V148" s="1355"/>
      <c r="W148" s="1355"/>
      <c r="X148" s="1355"/>
      <c r="Y148" s="1355"/>
      <c r="Z148" s="1355"/>
      <c r="AA148" s="1355"/>
      <c r="AB148" s="1355"/>
      <c r="AC148" s="1355"/>
      <c r="AD148" s="1355"/>
      <c r="AE148" s="1355"/>
      <c r="AF148" s="1355"/>
      <c r="AG148" s="1356"/>
      <c r="AH148" s="1356"/>
      <c r="AI148" s="1356"/>
      <c r="AJ148" s="1356"/>
      <c r="AK148" s="1354"/>
      <c r="AL148" s="1354"/>
      <c r="AM148" s="1354"/>
      <c r="AN148" s="1354"/>
      <c r="AO148" s="1354"/>
      <c r="AP148" s="1354"/>
      <c r="AQ148" s="1354"/>
      <c r="AR148" s="1354"/>
      <c r="AS148" s="1354"/>
      <c r="AT148" s="1354"/>
      <c r="AU148" s="1354"/>
      <c r="AV148" s="1354"/>
      <c r="AW148" s="1354"/>
      <c r="AX148" s="1354"/>
      <c r="AY148" s="1354"/>
      <c r="AZ148" s="1354"/>
      <c r="BA148" s="1354"/>
      <c r="BB148" s="1354"/>
      <c r="BC148" s="1354"/>
      <c r="BD148" s="1354"/>
      <c r="BE148" s="1354"/>
      <c r="BF148" s="1354"/>
      <c r="BG148" s="1354"/>
      <c r="BH148" s="1354"/>
      <c r="BI148" s="1354"/>
      <c r="BJ148" s="1354"/>
      <c r="BK148" s="1354"/>
      <c r="BL148" s="1354"/>
      <c r="BM148" s="1354"/>
      <c r="BN148" s="1354"/>
      <c r="BO148" s="1354"/>
      <c r="BP148" s="1354"/>
      <c r="BQ148" s="1354"/>
      <c r="BR148" s="1354"/>
      <c r="BS148" s="1354"/>
      <c r="BT148" s="1354"/>
      <c r="BU148" s="1354"/>
      <c r="BV148" s="1354"/>
      <c r="BW148" s="1354"/>
      <c r="BX148" s="1354"/>
      <c r="BY148" s="1354"/>
      <c r="BZ148" s="1354"/>
      <c r="CA148" s="1354"/>
      <c r="CB148" s="1354"/>
      <c r="CC148" s="1354"/>
      <c r="CD148" s="1354"/>
      <c r="CE148" s="1354"/>
      <c r="CF148" s="1354"/>
      <c r="CG148" s="1354"/>
      <c r="CH148" s="1354"/>
      <c r="CI148" s="1354"/>
      <c r="CJ148" s="1354"/>
      <c r="CK148" s="1354"/>
      <c r="CL148" s="1354"/>
      <c r="CM148" s="1354"/>
      <c r="CN148" s="1354"/>
      <c r="CO148" s="1354"/>
      <c r="CP148" s="1354"/>
      <c r="CQ148" s="1354"/>
      <c r="CR148" s="1354"/>
      <c r="CS148" s="1354"/>
      <c r="CT148" s="1354"/>
      <c r="CU148" s="1354"/>
      <c r="CV148" s="1354"/>
      <c r="CW148" s="1354"/>
      <c r="CX148" s="1354"/>
      <c r="CY148" s="1354"/>
      <c r="CZ148" s="1354"/>
      <c r="DA148" s="1354"/>
      <c r="DB148" s="1354"/>
      <c r="DC148" s="1354"/>
      <c r="DD148" s="1354"/>
      <c r="DE148" s="1354"/>
      <c r="DF148" s="1354"/>
      <c r="DG148" s="1354"/>
      <c r="DH148" s="1354"/>
      <c r="DI148" s="1354"/>
      <c r="DJ148" s="1354"/>
      <c r="DK148" s="1354"/>
      <c r="DL148" s="1354"/>
      <c r="DM148" s="1354"/>
      <c r="DN148" s="1354"/>
      <c r="DO148" s="1354"/>
      <c r="DP148" s="1354"/>
      <c r="DQ148" s="1354"/>
    </row>
    <row r="149" spans="1:121" x14ac:dyDescent="0.25">
      <c r="A149" s="1355"/>
      <c r="B149" s="1355"/>
      <c r="C149" s="1355"/>
      <c r="D149" s="1355"/>
      <c r="E149" s="1355"/>
      <c r="F149" s="1355"/>
      <c r="G149" s="1355"/>
      <c r="H149" s="1355"/>
      <c r="I149" s="1355"/>
      <c r="J149" s="1355"/>
      <c r="K149" s="1355"/>
      <c r="L149" s="1355"/>
      <c r="M149" s="1355"/>
      <c r="N149" s="1355"/>
      <c r="O149" s="1355"/>
      <c r="P149" s="1355"/>
      <c r="Q149" s="1355"/>
      <c r="R149" s="1355"/>
      <c r="S149" s="1355"/>
      <c r="T149" s="1355"/>
      <c r="U149" s="1355"/>
      <c r="V149" s="1355"/>
      <c r="W149" s="1355"/>
      <c r="X149" s="1355"/>
      <c r="Y149" s="1355"/>
      <c r="Z149" s="1355"/>
      <c r="AA149" s="1355"/>
      <c r="AB149" s="1355"/>
      <c r="AC149" s="1355"/>
      <c r="AD149" s="1355"/>
      <c r="AE149" s="1355"/>
      <c r="AF149" s="1355"/>
      <c r="AG149" s="1356"/>
      <c r="AH149" s="1356"/>
      <c r="AI149" s="1356"/>
      <c r="AJ149" s="1356"/>
      <c r="AK149" s="1354"/>
      <c r="AL149" s="1354"/>
      <c r="AM149" s="1354"/>
      <c r="AN149" s="1354"/>
      <c r="AO149" s="1354"/>
      <c r="AP149" s="1354"/>
      <c r="AQ149" s="1354"/>
      <c r="AR149" s="1354"/>
      <c r="AS149" s="1354"/>
      <c r="AT149" s="1354"/>
      <c r="AU149" s="1354"/>
      <c r="AV149" s="1354"/>
      <c r="AW149" s="1354"/>
      <c r="AX149" s="1354"/>
      <c r="AY149" s="1354"/>
      <c r="AZ149" s="1354"/>
      <c r="BA149" s="1354"/>
      <c r="BB149" s="1354"/>
      <c r="BC149" s="1354"/>
      <c r="BD149" s="1354"/>
      <c r="BE149" s="1354"/>
      <c r="BF149" s="1354"/>
      <c r="BG149" s="1354"/>
      <c r="BH149" s="1354"/>
      <c r="BI149" s="1354"/>
      <c r="BJ149" s="1354"/>
      <c r="BK149" s="1354"/>
      <c r="BL149" s="1354"/>
      <c r="BM149" s="1354"/>
      <c r="BN149" s="1354"/>
      <c r="BO149" s="1354"/>
      <c r="BP149" s="1354"/>
      <c r="BQ149" s="1354"/>
      <c r="BR149" s="1354"/>
      <c r="BS149" s="1354"/>
      <c r="BT149" s="1354"/>
      <c r="BU149" s="1354"/>
      <c r="BV149" s="1354"/>
      <c r="BW149" s="1354"/>
      <c r="BX149" s="1354"/>
      <c r="BY149" s="1354"/>
      <c r="BZ149" s="1354"/>
      <c r="CA149" s="1354"/>
      <c r="CB149" s="1354"/>
      <c r="CC149" s="1354"/>
      <c r="CD149" s="1354"/>
      <c r="CE149" s="1354"/>
      <c r="CF149" s="1354"/>
      <c r="CG149" s="1354"/>
      <c r="CH149" s="1354"/>
      <c r="CI149" s="1354"/>
      <c r="CJ149" s="1354"/>
      <c r="CK149" s="1354"/>
      <c r="CL149" s="1354"/>
      <c r="CM149" s="1354"/>
      <c r="CN149" s="1354"/>
      <c r="CO149" s="1354"/>
      <c r="CP149" s="1354"/>
      <c r="CQ149" s="1354"/>
      <c r="CR149" s="1354"/>
      <c r="CS149" s="1354"/>
      <c r="CT149" s="1354"/>
      <c r="CU149" s="1354"/>
      <c r="CV149" s="1354"/>
      <c r="CW149" s="1354"/>
      <c r="CX149" s="1354"/>
      <c r="CY149" s="1354"/>
      <c r="CZ149" s="1354"/>
      <c r="DA149" s="1354"/>
      <c r="DB149" s="1354"/>
      <c r="DC149" s="1354"/>
      <c r="DD149" s="1354"/>
      <c r="DE149" s="1354"/>
      <c r="DF149" s="1354"/>
      <c r="DG149" s="1354"/>
      <c r="DH149" s="1354"/>
      <c r="DI149" s="1354"/>
      <c r="DJ149" s="1354"/>
      <c r="DK149" s="1354"/>
      <c r="DL149" s="1354"/>
      <c r="DM149" s="1354"/>
      <c r="DN149" s="1354"/>
      <c r="DO149" s="1354"/>
      <c r="DP149" s="1354"/>
      <c r="DQ149" s="1354"/>
    </row>
    <row r="150" spans="1:121" x14ac:dyDescent="0.25">
      <c r="A150" s="1355"/>
      <c r="B150" s="1355"/>
      <c r="C150" s="1355"/>
      <c r="D150" s="1355"/>
      <c r="E150" s="1355"/>
      <c r="F150" s="1355"/>
      <c r="G150" s="1355"/>
      <c r="H150" s="1355"/>
      <c r="I150" s="1355"/>
      <c r="J150" s="1355"/>
      <c r="K150" s="1355"/>
      <c r="L150" s="1355"/>
      <c r="M150" s="1355"/>
      <c r="N150" s="1355"/>
      <c r="O150" s="1355"/>
      <c r="P150" s="1355"/>
      <c r="Q150" s="1355"/>
      <c r="R150" s="1355"/>
      <c r="S150" s="1355"/>
      <c r="T150" s="1355"/>
      <c r="U150" s="1355"/>
      <c r="V150" s="1355"/>
      <c r="W150" s="1355"/>
      <c r="X150" s="1355"/>
      <c r="Y150" s="1355"/>
      <c r="Z150" s="1355"/>
      <c r="AA150" s="1355"/>
      <c r="AB150" s="1355"/>
      <c r="AC150" s="1355"/>
      <c r="AD150" s="1355"/>
      <c r="AE150" s="1355"/>
      <c r="AF150" s="1355"/>
      <c r="AG150" s="1356"/>
      <c r="AH150" s="1356"/>
      <c r="AI150" s="1356"/>
      <c r="AJ150" s="1356"/>
      <c r="AK150" s="1354"/>
      <c r="AL150" s="1354"/>
      <c r="AM150" s="1354"/>
      <c r="AN150" s="1354"/>
      <c r="AO150" s="1354"/>
      <c r="AP150" s="1354"/>
      <c r="AQ150" s="1354"/>
      <c r="AR150" s="1354"/>
      <c r="AS150" s="1354"/>
      <c r="AT150" s="1354"/>
      <c r="AU150" s="1354"/>
      <c r="AV150" s="1354"/>
      <c r="AW150" s="1354"/>
      <c r="AX150" s="1354"/>
      <c r="AY150" s="1354"/>
      <c r="AZ150" s="1354"/>
      <c r="BA150" s="1354"/>
      <c r="BB150" s="1354"/>
      <c r="BC150" s="1354"/>
      <c r="BD150" s="1354"/>
      <c r="BE150" s="1354"/>
      <c r="BF150" s="1354"/>
      <c r="BG150" s="1354"/>
      <c r="BH150" s="1354"/>
      <c r="BI150" s="1354"/>
      <c r="BJ150" s="1354"/>
      <c r="BK150" s="1354"/>
      <c r="BL150" s="1354"/>
      <c r="BM150" s="1354"/>
      <c r="BN150" s="1354"/>
      <c r="BO150" s="1354"/>
      <c r="BP150" s="1354"/>
      <c r="BQ150" s="1354"/>
      <c r="BR150" s="1354"/>
      <c r="BS150" s="1354"/>
      <c r="BT150" s="1354"/>
      <c r="BU150" s="1354"/>
      <c r="BV150" s="1354"/>
      <c r="BW150" s="1354"/>
      <c r="BX150" s="1354"/>
      <c r="BY150" s="1354"/>
      <c r="BZ150" s="1354"/>
      <c r="CA150" s="1354"/>
      <c r="CB150" s="1354"/>
      <c r="CC150" s="1354"/>
      <c r="CD150" s="1354"/>
      <c r="CE150" s="1354"/>
      <c r="CF150" s="1354"/>
      <c r="CG150" s="1354"/>
      <c r="CH150" s="1354"/>
      <c r="CI150" s="1354"/>
      <c r="CJ150" s="1354"/>
      <c r="CK150" s="1354"/>
      <c r="CL150" s="1354"/>
      <c r="CM150" s="1354"/>
      <c r="CN150" s="1354"/>
      <c r="CO150" s="1354"/>
      <c r="CP150" s="1354"/>
      <c r="CQ150" s="1354"/>
      <c r="CR150" s="1354"/>
      <c r="CS150" s="1354"/>
      <c r="CT150" s="1354"/>
      <c r="CU150" s="1354"/>
      <c r="CV150" s="1354"/>
      <c r="CW150" s="1354"/>
      <c r="CX150" s="1354"/>
      <c r="CY150" s="1354"/>
      <c r="CZ150" s="1354"/>
      <c r="DA150" s="1354"/>
      <c r="DB150" s="1354"/>
      <c r="DC150" s="1354"/>
      <c r="DD150" s="1354"/>
      <c r="DE150" s="1354"/>
      <c r="DF150" s="1354"/>
      <c r="DG150" s="1354"/>
      <c r="DH150" s="1354"/>
      <c r="DI150" s="1354"/>
      <c r="DJ150" s="1354"/>
      <c r="DK150" s="1354"/>
      <c r="DL150" s="1354"/>
      <c r="DM150" s="1354"/>
      <c r="DN150" s="1354"/>
      <c r="DO150" s="1354"/>
      <c r="DP150" s="1354"/>
      <c r="DQ150" s="1354"/>
    </row>
    <row r="151" spans="1:121" x14ac:dyDescent="0.25">
      <c r="A151" s="1355"/>
      <c r="B151" s="1355"/>
      <c r="C151" s="1355"/>
      <c r="D151" s="1355"/>
      <c r="E151" s="1355"/>
      <c r="F151" s="1355"/>
      <c r="G151" s="1355"/>
      <c r="H151" s="1355"/>
      <c r="I151" s="1355"/>
      <c r="J151" s="1355"/>
      <c r="K151" s="1355"/>
      <c r="L151" s="1355"/>
      <c r="M151" s="1355"/>
      <c r="N151" s="1355"/>
      <c r="O151" s="1355"/>
      <c r="P151" s="1355"/>
      <c r="Q151" s="1355"/>
      <c r="R151" s="1355"/>
      <c r="S151" s="1355"/>
      <c r="T151" s="1355"/>
      <c r="U151" s="1355"/>
      <c r="V151" s="1355"/>
      <c r="W151" s="1355"/>
      <c r="X151" s="1355"/>
      <c r="Y151" s="1355"/>
      <c r="Z151" s="1355"/>
      <c r="AA151" s="1355"/>
      <c r="AB151" s="1355"/>
      <c r="AC151" s="1355"/>
      <c r="AD151" s="1355"/>
      <c r="AE151" s="1355"/>
      <c r="AF151" s="1355"/>
      <c r="AG151" s="1356"/>
      <c r="AH151" s="1356"/>
      <c r="AI151" s="1356"/>
      <c r="AJ151" s="1356"/>
      <c r="AK151" s="1354"/>
      <c r="AL151" s="1354"/>
      <c r="AM151" s="1354"/>
      <c r="AN151" s="1354"/>
      <c r="AO151" s="1354"/>
      <c r="AP151" s="1354"/>
      <c r="AQ151" s="1354"/>
      <c r="AR151" s="1354"/>
      <c r="AS151" s="1354"/>
      <c r="AT151" s="1354"/>
      <c r="AU151" s="1354"/>
      <c r="AV151" s="1354"/>
      <c r="AW151" s="1354"/>
      <c r="AX151" s="1354"/>
      <c r="AY151" s="1354"/>
      <c r="AZ151" s="1354"/>
      <c r="BA151" s="1354"/>
      <c r="BB151" s="1354"/>
      <c r="BC151" s="1354"/>
      <c r="BD151" s="1354"/>
      <c r="BE151" s="1354"/>
      <c r="BF151" s="1354"/>
      <c r="BG151" s="1354"/>
      <c r="BH151" s="1354"/>
      <c r="BI151" s="1354"/>
      <c r="BJ151" s="1354"/>
      <c r="BK151" s="1354"/>
      <c r="BL151" s="1354"/>
      <c r="BM151" s="1354"/>
      <c r="BN151" s="1354"/>
      <c r="BO151" s="1354"/>
      <c r="BP151" s="1354"/>
      <c r="BQ151" s="1354"/>
      <c r="BR151" s="1354"/>
      <c r="BS151" s="1354"/>
      <c r="BT151" s="1354"/>
      <c r="BU151" s="1354"/>
      <c r="BV151" s="1354"/>
      <c r="BW151" s="1354"/>
      <c r="BX151" s="1354"/>
      <c r="BY151" s="1354"/>
      <c r="BZ151" s="1354"/>
      <c r="CA151" s="1354"/>
      <c r="CB151" s="1354"/>
      <c r="CC151" s="1354"/>
      <c r="CD151" s="1354"/>
      <c r="CE151" s="1354"/>
      <c r="CF151" s="1354"/>
      <c r="CG151" s="1354"/>
      <c r="CH151" s="1354"/>
      <c r="CI151" s="1354"/>
      <c r="CJ151" s="1354"/>
      <c r="CK151" s="1354"/>
      <c r="CL151" s="1354"/>
      <c r="CM151" s="1354"/>
      <c r="CN151" s="1354"/>
      <c r="CO151" s="1354"/>
      <c r="CP151" s="1354"/>
      <c r="CQ151" s="1354"/>
      <c r="CR151" s="1354"/>
      <c r="CS151" s="1354"/>
      <c r="CT151" s="1354"/>
      <c r="CU151" s="1354"/>
      <c r="CV151" s="1354"/>
      <c r="CW151" s="1354"/>
      <c r="CX151" s="1354"/>
      <c r="CY151" s="1354"/>
      <c r="CZ151" s="1354"/>
      <c r="DA151" s="1354"/>
      <c r="DB151" s="1354"/>
      <c r="DC151" s="1354"/>
      <c r="DD151" s="1354"/>
      <c r="DE151" s="1354"/>
      <c r="DF151" s="1354"/>
      <c r="DG151" s="1354"/>
      <c r="DH151" s="1354"/>
      <c r="DI151" s="1354"/>
      <c r="DJ151" s="1354"/>
      <c r="DK151" s="1354"/>
      <c r="DL151" s="1354"/>
      <c r="DM151" s="1354"/>
      <c r="DN151" s="1354"/>
      <c r="DO151" s="1354"/>
      <c r="DP151" s="1354"/>
      <c r="DQ151" s="1354"/>
    </row>
    <row r="152" spans="1:121" x14ac:dyDescent="0.25">
      <c r="A152" s="1355"/>
      <c r="B152" s="1355"/>
      <c r="C152" s="1355"/>
      <c r="D152" s="1355"/>
      <c r="E152" s="1355"/>
      <c r="F152" s="1355"/>
      <c r="G152" s="1355"/>
      <c r="H152" s="1355"/>
      <c r="I152" s="1355"/>
      <c r="J152" s="1355"/>
      <c r="K152" s="1355"/>
      <c r="L152" s="1355"/>
      <c r="M152" s="1355"/>
      <c r="N152" s="1355"/>
      <c r="O152" s="1355"/>
      <c r="P152" s="1355"/>
      <c r="Q152" s="1355"/>
      <c r="R152" s="1355"/>
      <c r="S152" s="1355"/>
      <c r="T152" s="1355"/>
      <c r="U152" s="1355"/>
      <c r="V152" s="1355"/>
      <c r="W152" s="1355"/>
      <c r="X152" s="1355"/>
      <c r="Y152" s="1355"/>
      <c r="Z152" s="1355"/>
      <c r="AA152" s="1355"/>
      <c r="AB152" s="1355"/>
      <c r="AC152" s="1355"/>
      <c r="AD152" s="1355"/>
      <c r="AE152" s="1355"/>
      <c r="AF152" s="1355"/>
      <c r="AG152" s="1356"/>
      <c r="AH152" s="1356"/>
      <c r="AI152" s="1356"/>
      <c r="AJ152" s="1356"/>
      <c r="AK152" s="1354"/>
      <c r="AL152" s="1354"/>
      <c r="AM152" s="1354"/>
      <c r="AN152" s="1354"/>
      <c r="AO152" s="1354"/>
      <c r="AP152" s="1354"/>
      <c r="AQ152" s="1354"/>
      <c r="AR152" s="1354"/>
      <c r="AS152" s="1354"/>
      <c r="AT152" s="1354"/>
      <c r="AU152" s="1354"/>
      <c r="AV152" s="1354"/>
      <c r="AW152" s="1354"/>
      <c r="AX152" s="1354"/>
      <c r="AY152" s="1354"/>
      <c r="AZ152" s="1354"/>
      <c r="BA152" s="1354"/>
      <c r="BB152" s="1354"/>
      <c r="BC152" s="1354"/>
      <c r="BD152" s="1354"/>
      <c r="BE152" s="1354"/>
      <c r="BF152" s="1354"/>
      <c r="BG152" s="1354"/>
      <c r="BH152" s="1354"/>
      <c r="BI152" s="1354"/>
      <c r="BJ152" s="1354"/>
      <c r="BK152" s="1354"/>
      <c r="BL152" s="1354"/>
      <c r="BM152" s="1354"/>
      <c r="BN152" s="1354"/>
      <c r="BO152" s="1354"/>
      <c r="BP152" s="1354"/>
      <c r="BQ152" s="1354"/>
      <c r="BR152" s="1354"/>
      <c r="BS152" s="1354"/>
      <c r="BT152" s="1354"/>
      <c r="BU152" s="1354"/>
      <c r="BV152" s="1354"/>
      <c r="BW152" s="1354"/>
      <c r="BX152" s="1354"/>
      <c r="BY152" s="1354"/>
      <c r="BZ152" s="1354"/>
      <c r="CA152" s="1354"/>
      <c r="CB152" s="1354"/>
      <c r="CC152" s="1354"/>
      <c r="CD152" s="1354"/>
      <c r="CE152" s="1354"/>
      <c r="CF152" s="1354"/>
      <c r="CG152" s="1354"/>
      <c r="CH152" s="1354"/>
      <c r="CI152" s="1354"/>
      <c r="CJ152" s="1354"/>
      <c r="CK152" s="1354"/>
      <c r="CL152" s="1354"/>
      <c r="CM152" s="1354"/>
      <c r="CN152" s="1354"/>
      <c r="CO152" s="1354"/>
      <c r="CP152" s="1354"/>
      <c r="CQ152" s="1354"/>
      <c r="CR152" s="1354"/>
      <c r="CS152" s="1354"/>
      <c r="CT152" s="1354"/>
      <c r="CU152" s="1354"/>
      <c r="CV152" s="1354"/>
      <c r="CW152" s="1354"/>
      <c r="CX152" s="1354"/>
      <c r="CY152" s="1354"/>
      <c r="CZ152" s="1354"/>
      <c r="DA152" s="1354"/>
      <c r="DB152" s="1354"/>
      <c r="DC152" s="1354"/>
      <c r="DD152" s="1354"/>
      <c r="DE152" s="1354"/>
      <c r="DF152" s="1354"/>
      <c r="DG152" s="1354"/>
      <c r="DH152" s="1354"/>
      <c r="DI152" s="1354"/>
      <c r="DJ152" s="1354"/>
      <c r="DK152" s="1354"/>
      <c r="DL152" s="1354"/>
      <c r="DM152" s="1354"/>
      <c r="DN152" s="1354"/>
      <c r="DO152" s="1354"/>
      <c r="DP152" s="1354"/>
      <c r="DQ152" s="1354"/>
    </row>
    <row r="153" spans="1:121" x14ac:dyDescent="0.25">
      <c r="A153" s="1355"/>
      <c r="B153" s="1355"/>
      <c r="C153" s="1355"/>
      <c r="D153" s="1355"/>
      <c r="E153" s="1355"/>
      <c r="F153" s="1355"/>
      <c r="G153" s="1355"/>
      <c r="H153" s="1355"/>
      <c r="I153" s="1355"/>
      <c r="J153" s="1355"/>
      <c r="K153" s="1355"/>
      <c r="L153" s="1355"/>
      <c r="M153" s="1355"/>
      <c r="N153" s="1355"/>
      <c r="O153" s="1355"/>
      <c r="P153" s="1355"/>
      <c r="Q153" s="1355"/>
      <c r="R153" s="1355"/>
      <c r="S153" s="1355"/>
      <c r="T153" s="1355"/>
      <c r="U153" s="1355"/>
      <c r="V153" s="1355"/>
      <c r="W153" s="1355"/>
      <c r="X153" s="1355"/>
      <c r="Y153" s="1355"/>
      <c r="Z153" s="1355"/>
      <c r="AA153" s="1355"/>
      <c r="AB153" s="1355"/>
      <c r="AC153" s="1355"/>
      <c r="AD153" s="1355"/>
      <c r="AE153" s="1355"/>
      <c r="AF153" s="1355"/>
      <c r="AG153" s="1356"/>
      <c r="AH153" s="1356"/>
      <c r="AI153" s="1356"/>
      <c r="AJ153" s="1356"/>
      <c r="AK153" s="1354"/>
      <c r="AL153" s="1354"/>
      <c r="AM153" s="1354"/>
      <c r="AN153" s="1354"/>
      <c r="AO153" s="1354"/>
      <c r="AP153" s="1354"/>
      <c r="AQ153" s="1354"/>
      <c r="AR153" s="1354"/>
      <c r="AS153" s="1354"/>
      <c r="AT153" s="1354"/>
      <c r="AU153" s="1354"/>
      <c r="AV153" s="1354"/>
      <c r="AW153" s="1354"/>
      <c r="AX153" s="1354"/>
      <c r="AY153" s="1354"/>
      <c r="AZ153" s="1354"/>
      <c r="BA153" s="1354"/>
      <c r="BB153" s="1354"/>
      <c r="BC153" s="1354"/>
      <c r="BD153" s="1354"/>
      <c r="BE153" s="1354"/>
      <c r="BF153" s="1354"/>
      <c r="BG153" s="1354"/>
      <c r="BH153" s="1354"/>
      <c r="BI153" s="1354"/>
      <c r="BJ153" s="1354"/>
      <c r="BK153" s="1354"/>
      <c r="BL153" s="1354"/>
      <c r="BM153" s="1354"/>
      <c r="BN153" s="1354"/>
      <c r="BO153" s="1354"/>
      <c r="BP153" s="1354"/>
      <c r="BQ153" s="1354"/>
      <c r="BR153" s="1354"/>
      <c r="BS153" s="1354"/>
      <c r="BT153" s="1354"/>
      <c r="BU153" s="1354"/>
      <c r="BV153" s="1354"/>
      <c r="BW153" s="1354"/>
      <c r="BX153" s="1354"/>
      <c r="BY153" s="1354"/>
      <c r="BZ153" s="1354"/>
      <c r="CA153" s="1354"/>
      <c r="CB153" s="1354"/>
      <c r="CC153" s="1354"/>
      <c r="CD153" s="1354"/>
      <c r="CE153" s="1354"/>
      <c r="CF153" s="1354"/>
      <c r="CG153" s="1354"/>
      <c r="CH153" s="1354"/>
      <c r="CI153" s="1354"/>
      <c r="CJ153" s="1354"/>
      <c r="CK153" s="1354"/>
      <c r="CL153" s="1354"/>
      <c r="CM153" s="1354"/>
      <c r="CN153" s="1354"/>
      <c r="CO153" s="1354"/>
      <c r="CP153" s="1354"/>
      <c r="CQ153" s="1354"/>
      <c r="CR153" s="1354"/>
      <c r="CS153" s="1354"/>
      <c r="CT153" s="1354"/>
      <c r="CU153" s="1354"/>
      <c r="CV153" s="1354"/>
      <c r="CW153" s="1354"/>
      <c r="CX153" s="1354"/>
      <c r="CY153" s="1354"/>
      <c r="CZ153" s="1354"/>
      <c r="DA153" s="1354"/>
      <c r="DB153" s="1354"/>
      <c r="DC153" s="1354"/>
      <c r="DD153" s="1354"/>
      <c r="DE153" s="1354"/>
      <c r="DF153" s="1354"/>
      <c r="DG153" s="1354"/>
      <c r="DH153" s="1354"/>
      <c r="DI153" s="1354"/>
      <c r="DJ153" s="1354"/>
      <c r="DK153" s="1354"/>
      <c r="DL153" s="1354"/>
      <c r="DM153" s="1354"/>
      <c r="DN153" s="1354"/>
      <c r="DO153" s="1354"/>
      <c r="DP153" s="1354"/>
      <c r="DQ153" s="1354"/>
    </row>
    <row r="154" spans="1:121" x14ac:dyDescent="0.25">
      <c r="A154" s="1355"/>
      <c r="B154" s="1355"/>
      <c r="C154" s="1355"/>
      <c r="D154" s="1355"/>
      <c r="E154" s="1355"/>
      <c r="F154" s="1355"/>
      <c r="G154" s="1355"/>
      <c r="H154" s="1355"/>
      <c r="I154" s="1355"/>
      <c r="J154" s="1355"/>
      <c r="K154" s="1355"/>
      <c r="L154" s="1355"/>
      <c r="M154" s="1355"/>
      <c r="N154" s="1355"/>
      <c r="O154" s="1355"/>
      <c r="P154" s="1355"/>
      <c r="Q154" s="1355"/>
      <c r="R154" s="1355"/>
      <c r="S154" s="1355"/>
      <c r="T154" s="1355"/>
      <c r="U154" s="1355"/>
      <c r="V154" s="1355"/>
      <c r="W154" s="1355"/>
      <c r="X154" s="1355"/>
      <c r="Y154" s="1355"/>
      <c r="Z154" s="1355"/>
      <c r="AA154" s="1355"/>
      <c r="AB154" s="1355"/>
      <c r="AC154" s="1355"/>
      <c r="AD154" s="1355"/>
      <c r="AE154" s="1355"/>
      <c r="AF154" s="1355"/>
      <c r="AG154" s="1356"/>
      <c r="AH154" s="1356"/>
      <c r="AI154" s="1356"/>
      <c r="AJ154" s="1356"/>
      <c r="AK154" s="1354"/>
      <c r="AL154" s="1354"/>
      <c r="AM154" s="1354"/>
      <c r="AN154" s="1354"/>
      <c r="AO154" s="1354"/>
      <c r="AP154" s="1354"/>
      <c r="AQ154" s="1354"/>
      <c r="AR154" s="1354"/>
      <c r="AS154" s="1354"/>
      <c r="AT154" s="1354"/>
      <c r="AU154" s="1354"/>
      <c r="AV154" s="1354"/>
      <c r="AW154" s="1354"/>
      <c r="AX154" s="1354"/>
      <c r="AY154" s="1354"/>
      <c r="AZ154" s="1354"/>
      <c r="BA154" s="1354"/>
      <c r="BB154" s="1354"/>
      <c r="BC154" s="1354"/>
      <c r="BD154" s="1354"/>
      <c r="BE154" s="1354"/>
      <c r="BF154" s="1354"/>
      <c r="BG154" s="1354"/>
      <c r="BH154" s="1354"/>
      <c r="BI154" s="1354"/>
      <c r="BJ154" s="1354"/>
      <c r="BK154" s="1354"/>
      <c r="BL154" s="1354"/>
      <c r="BM154" s="1354"/>
      <c r="BN154" s="1354"/>
      <c r="BO154" s="1354"/>
      <c r="BP154" s="1354"/>
      <c r="BQ154" s="1354"/>
      <c r="BR154" s="1354"/>
      <c r="BS154" s="1354"/>
      <c r="BT154" s="1354"/>
      <c r="BU154" s="1354"/>
      <c r="BV154" s="1354"/>
      <c r="BW154" s="1354"/>
      <c r="BX154" s="1354"/>
      <c r="BY154" s="1354"/>
      <c r="BZ154" s="1354"/>
      <c r="CA154" s="1354"/>
      <c r="CB154" s="1354"/>
      <c r="CC154" s="1354"/>
      <c r="CD154" s="1354"/>
      <c r="CE154" s="1354"/>
      <c r="CF154" s="1354"/>
      <c r="CG154" s="1354"/>
      <c r="CH154" s="1354"/>
      <c r="CI154" s="1354"/>
      <c r="CJ154" s="1354"/>
      <c r="CK154" s="1354"/>
      <c r="CL154" s="1354"/>
      <c r="CM154" s="1354"/>
      <c r="CN154" s="1354"/>
      <c r="CO154" s="1354"/>
      <c r="CP154" s="1354"/>
      <c r="CQ154" s="1354"/>
      <c r="CR154" s="1354"/>
      <c r="CS154" s="1354"/>
      <c r="CT154" s="1354"/>
      <c r="CU154" s="1354"/>
      <c r="CV154" s="1354"/>
      <c r="CW154" s="1354"/>
      <c r="CX154" s="1354"/>
      <c r="CY154" s="1354"/>
      <c r="CZ154" s="1354"/>
      <c r="DA154" s="1354"/>
      <c r="DB154" s="1354"/>
      <c r="DC154" s="1354"/>
      <c r="DD154" s="1354"/>
      <c r="DE154" s="1354"/>
      <c r="DF154" s="1354"/>
      <c r="DG154" s="1354"/>
      <c r="DH154" s="1354"/>
      <c r="DI154" s="1354"/>
      <c r="DJ154" s="1354"/>
      <c r="DK154" s="1354"/>
      <c r="DL154" s="1354"/>
      <c r="DM154" s="1354"/>
      <c r="DN154" s="1354"/>
      <c r="DO154" s="1354"/>
      <c r="DP154" s="1354"/>
      <c r="DQ154" s="1354"/>
    </row>
    <row r="155" spans="1:121" x14ac:dyDescent="0.25">
      <c r="A155" s="1355"/>
      <c r="B155" s="1355"/>
      <c r="C155" s="1355"/>
      <c r="D155" s="1355"/>
      <c r="E155" s="1355"/>
      <c r="F155" s="1355"/>
      <c r="G155" s="1355"/>
      <c r="H155" s="1355"/>
      <c r="I155" s="1355"/>
      <c r="J155" s="1355"/>
      <c r="K155" s="1355"/>
      <c r="L155" s="1355"/>
      <c r="M155" s="1355"/>
      <c r="N155" s="1355"/>
      <c r="O155" s="1355"/>
      <c r="P155" s="1355"/>
      <c r="Q155" s="1355"/>
      <c r="R155" s="1355"/>
      <c r="S155" s="1355"/>
      <c r="T155" s="1355"/>
      <c r="U155" s="1355"/>
      <c r="V155" s="1355"/>
      <c r="W155" s="1355"/>
      <c r="X155" s="1355"/>
      <c r="Y155" s="1355"/>
      <c r="Z155" s="1355"/>
      <c r="AA155" s="1355"/>
      <c r="AB155" s="1355"/>
      <c r="AC155" s="1355"/>
      <c r="AD155" s="1355"/>
      <c r="AE155" s="1355"/>
      <c r="AF155" s="1355"/>
      <c r="AG155" s="1356"/>
      <c r="AH155" s="1356"/>
      <c r="AI155" s="1356"/>
      <c r="AJ155" s="1356"/>
      <c r="AK155" s="1354"/>
      <c r="AL155" s="1354"/>
      <c r="AM155" s="1354"/>
      <c r="AN155" s="1354"/>
      <c r="AO155" s="1354"/>
      <c r="AP155" s="1354"/>
      <c r="AQ155" s="1354"/>
      <c r="AR155" s="1354"/>
      <c r="AS155" s="1354"/>
      <c r="AT155" s="1354"/>
      <c r="AU155" s="1354"/>
      <c r="AV155" s="1354"/>
      <c r="AW155" s="1354"/>
      <c r="AX155" s="1354"/>
      <c r="AY155" s="1354"/>
      <c r="AZ155" s="1354"/>
      <c r="BA155" s="1354"/>
      <c r="BB155" s="1354"/>
      <c r="BC155" s="1354"/>
      <c r="BD155" s="1354"/>
      <c r="BE155" s="1354"/>
      <c r="BF155" s="1354"/>
      <c r="BG155" s="1354"/>
      <c r="BH155" s="1354"/>
      <c r="BI155" s="1354"/>
      <c r="BJ155" s="1354"/>
      <c r="BK155" s="1354"/>
      <c r="BL155" s="1354"/>
      <c r="BM155" s="1354"/>
      <c r="BN155" s="1354"/>
      <c r="BO155" s="1354"/>
      <c r="BP155" s="1354"/>
      <c r="BQ155" s="1354"/>
      <c r="BR155" s="1354"/>
      <c r="BS155" s="1354"/>
      <c r="BT155" s="1354"/>
      <c r="BU155" s="1354"/>
      <c r="BV155" s="1354"/>
      <c r="BW155" s="1354"/>
      <c r="BX155" s="1354"/>
      <c r="BY155" s="1354"/>
      <c r="BZ155" s="1354"/>
      <c r="CA155" s="1354"/>
      <c r="CB155" s="1354"/>
      <c r="CC155" s="1354"/>
      <c r="CD155" s="1354"/>
      <c r="CE155" s="1354"/>
      <c r="CF155" s="1354"/>
      <c r="CG155" s="1354"/>
      <c r="CH155" s="1354"/>
      <c r="CI155" s="1354"/>
      <c r="CJ155" s="1354"/>
      <c r="CK155" s="1354"/>
      <c r="CL155" s="1354"/>
      <c r="CM155" s="1354"/>
      <c r="CN155" s="1354"/>
      <c r="CO155" s="1354"/>
      <c r="CP155" s="1354"/>
      <c r="CQ155" s="1354"/>
      <c r="CR155" s="1354"/>
      <c r="CS155" s="1354"/>
      <c r="CT155" s="1354"/>
      <c r="CU155" s="1354"/>
      <c r="CV155" s="1354"/>
      <c r="CW155" s="1354"/>
      <c r="CX155" s="1354"/>
      <c r="CY155" s="1354"/>
      <c r="CZ155" s="1354"/>
      <c r="DA155" s="1354"/>
      <c r="DB155" s="1354"/>
      <c r="DC155" s="1354"/>
      <c r="DD155" s="1354"/>
      <c r="DE155" s="1354"/>
      <c r="DF155" s="1354"/>
      <c r="DG155" s="1354"/>
      <c r="DH155" s="1354"/>
      <c r="DI155" s="1354"/>
      <c r="DJ155" s="1354"/>
      <c r="DK155" s="1354"/>
      <c r="DL155" s="1354"/>
      <c r="DM155" s="1354"/>
      <c r="DN155" s="1354"/>
      <c r="DO155" s="1354"/>
      <c r="DP155" s="1354"/>
      <c r="DQ155" s="1354"/>
    </row>
    <row r="156" spans="1:121" x14ac:dyDescent="0.25">
      <c r="A156" s="1355"/>
      <c r="B156" s="1355"/>
      <c r="C156" s="1355"/>
      <c r="D156" s="1355"/>
      <c r="E156" s="1355"/>
      <c r="F156" s="1355"/>
      <c r="G156" s="1355"/>
      <c r="H156" s="1355"/>
      <c r="I156" s="1355"/>
      <c r="J156" s="1355"/>
      <c r="K156" s="1355"/>
      <c r="L156" s="1355"/>
      <c r="M156" s="1355"/>
      <c r="N156" s="1355"/>
      <c r="O156" s="1355"/>
      <c r="P156" s="1355"/>
      <c r="Q156" s="1355"/>
      <c r="R156" s="1355"/>
      <c r="S156" s="1355"/>
      <c r="T156" s="1355"/>
      <c r="U156" s="1355"/>
      <c r="V156" s="1355"/>
      <c r="W156" s="1355"/>
      <c r="X156" s="1355"/>
      <c r="Y156" s="1355"/>
      <c r="Z156" s="1355"/>
      <c r="AA156" s="1355"/>
      <c r="AB156" s="1355"/>
      <c r="AC156" s="1355"/>
      <c r="AD156" s="1355"/>
      <c r="AE156" s="1355"/>
      <c r="AF156" s="1355"/>
      <c r="AG156" s="1356"/>
      <c r="AH156" s="1356"/>
      <c r="AI156" s="1356"/>
      <c r="AJ156" s="1356"/>
      <c r="AK156" s="1354"/>
      <c r="AL156" s="1354"/>
      <c r="AM156" s="1354"/>
      <c r="AN156" s="1354"/>
      <c r="AO156" s="1354"/>
      <c r="AP156" s="1354"/>
      <c r="AQ156" s="1354"/>
      <c r="AR156" s="1354"/>
      <c r="AS156" s="1354"/>
      <c r="AT156" s="1354"/>
      <c r="AU156" s="1354"/>
      <c r="AV156" s="1354"/>
      <c r="AW156" s="1354"/>
      <c r="AX156" s="1354"/>
      <c r="AY156" s="1354"/>
      <c r="AZ156" s="1354"/>
      <c r="BA156" s="1354"/>
      <c r="BB156" s="1354"/>
      <c r="BC156" s="1354"/>
      <c r="BD156" s="1354"/>
      <c r="BE156" s="1354"/>
      <c r="BF156" s="1354"/>
      <c r="BG156" s="1354"/>
      <c r="BH156" s="1354"/>
      <c r="BI156" s="1354"/>
      <c r="BJ156" s="1354"/>
      <c r="BK156" s="1354"/>
      <c r="BL156" s="1354"/>
      <c r="BM156" s="1354"/>
      <c r="BN156" s="1354"/>
      <c r="BO156" s="1354"/>
      <c r="BP156" s="1354"/>
      <c r="BQ156" s="1354"/>
      <c r="BR156" s="1354"/>
      <c r="BS156" s="1354"/>
      <c r="BT156" s="1354"/>
      <c r="BU156" s="1354"/>
      <c r="BV156" s="1354"/>
      <c r="BW156" s="1354"/>
      <c r="BX156" s="1354"/>
      <c r="BY156" s="1354"/>
      <c r="BZ156" s="1354"/>
      <c r="CA156" s="1354"/>
      <c r="CB156" s="1354"/>
      <c r="CC156" s="1354"/>
      <c r="CD156" s="1354"/>
      <c r="CE156" s="1354"/>
      <c r="CF156" s="1354"/>
      <c r="CG156" s="1354"/>
      <c r="CH156" s="1354"/>
      <c r="CI156" s="1354"/>
      <c r="CJ156" s="1354"/>
      <c r="CK156" s="1354"/>
      <c r="CL156" s="1354"/>
      <c r="CM156" s="1354"/>
      <c r="CN156" s="1354"/>
      <c r="CO156" s="1354"/>
      <c r="CP156" s="1354"/>
      <c r="CQ156" s="1354"/>
      <c r="CR156" s="1354"/>
      <c r="CS156" s="1354"/>
      <c r="CT156" s="1354"/>
      <c r="CU156" s="1354"/>
      <c r="CV156" s="1354"/>
      <c r="CW156" s="1354"/>
      <c r="CX156" s="1354"/>
      <c r="CY156" s="1354"/>
      <c r="CZ156" s="1354"/>
      <c r="DA156" s="1354"/>
      <c r="DB156" s="1354"/>
      <c r="DC156" s="1354"/>
      <c r="DD156" s="1354"/>
      <c r="DE156" s="1354"/>
      <c r="DF156" s="1354"/>
      <c r="DG156" s="1354"/>
      <c r="DH156" s="1354"/>
      <c r="DI156" s="1354"/>
      <c r="DJ156" s="1354"/>
      <c r="DK156" s="1354"/>
      <c r="DL156" s="1354"/>
      <c r="DM156" s="1354"/>
      <c r="DN156" s="1354"/>
      <c r="DO156" s="1354"/>
      <c r="DP156" s="1354"/>
      <c r="DQ156" s="1354"/>
    </row>
    <row r="157" spans="1:121" x14ac:dyDescent="0.25">
      <c r="A157" s="1355"/>
      <c r="B157" s="1355"/>
      <c r="C157" s="1355"/>
      <c r="D157" s="1355"/>
      <c r="E157" s="1355"/>
      <c r="F157" s="1355"/>
      <c r="G157" s="1355"/>
      <c r="H157" s="1355"/>
      <c r="I157" s="1355"/>
      <c r="J157" s="1355"/>
      <c r="K157" s="1355"/>
      <c r="L157" s="1355"/>
      <c r="M157" s="1355"/>
      <c r="N157" s="1355"/>
      <c r="O157" s="1355"/>
      <c r="P157" s="1355"/>
      <c r="Q157" s="1355"/>
      <c r="R157" s="1355"/>
      <c r="S157" s="1355"/>
      <c r="T157" s="1355"/>
      <c r="U157" s="1355"/>
      <c r="V157" s="1355"/>
      <c r="W157" s="1355"/>
      <c r="X157" s="1355"/>
      <c r="Y157" s="1355"/>
      <c r="Z157" s="1355"/>
      <c r="AA157" s="1355"/>
      <c r="AB157" s="1355"/>
      <c r="AC157" s="1355"/>
      <c r="AD157" s="1355"/>
      <c r="AE157" s="1355"/>
      <c r="AF157" s="1355"/>
      <c r="AG157" s="1356"/>
      <c r="AH157" s="1356"/>
      <c r="AI157" s="1356"/>
      <c r="AJ157" s="1356"/>
      <c r="AK157" s="1354"/>
      <c r="AL157" s="1354"/>
      <c r="AM157" s="1354"/>
      <c r="AN157" s="1354"/>
      <c r="AO157" s="1354"/>
      <c r="AP157" s="1354"/>
      <c r="AQ157" s="1354"/>
      <c r="AR157" s="1354"/>
      <c r="AS157" s="1354"/>
      <c r="AT157" s="1354"/>
      <c r="AU157" s="1354"/>
      <c r="AV157" s="1354"/>
      <c r="AW157" s="1354"/>
      <c r="AX157" s="1354"/>
      <c r="AY157" s="1354"/>
      <c r="AZ157" s="1354"/>
      <c r="BA157" s="1354"/>
      <c r="BB157" s="1354"/>
      <c r="BC157" s="1354"/>
      <c r="BD157" s="1354"/>
      <c r="BE157" s="1354"/>
      <c r="BF157" s="1354"/>
      <c r="BG157" s="1354"/>
      <c r="BH157" s="1354"/>
      <c r="BI157" s="1354"/>
      <c r="BJ157" s="1354"/>
      <c r="BK157" s="1354"/>
      <c r="BL157" s="1354"/>
      <c r="BM157" s="1354"/>
      <c r="BN157" s="1354"/>
      <c r="BO157" s="1354"/>
      <c r="BP157" s="1354"/>
      <c r="BQ157" s="1354"/>
      <c r="BR157" s="1354"/>
      <c r="BS157" s="1354"/>
      <c r="BT157" s="1354"/>
      <c r="BU157" s="1354"/>
      <c r="BV157" s="1354"/>
      <c r="BW157" s="1354"/>
      <c r="BX157" s="1354"/>
      <c r="BY157" s="1354"/>
      <c r="BZ157" s="1354"/>
      <c r="CA157" s="1354"/>
      <c r="CB157" s="1354"/>
      <c r="CC157" s="1354"/>
      <c r="CD157" s="1354"/>
      <c r="CE157" s="1354"/>
      <c r="CF157" s="1354"/>
      <c r="CG157" s="1354"/>
      <c r="CH157" s="1354"/>
      <c r="CI157" s="1354"/>
      <c r="CJ157" s="1354"/>
      <c r="CK157" s="1354"/>
      <c r="CL157" s="1354"/>
      <c r="CM157" s="1354"/>
      <c r="CN157" s="1354"/>
      <c r="CO157" s="1354"/>
      <c r="CP157" s="1354"/>
      <c r="CQ157" s="1354"/>
      <c r="CR157" s="1354"/>
      <c r="CS157" s="1354"/>
      <c r="CT157" s="1354"/>
      <c r="CU157" s="1354"/>
      <c r="CV157" s="1354"/>
      <c r="CW157" s="1354"/>
      <c r="CX157" s="1354"/>
      <c r="CY157" s="1354"/>
      <c r="CZ157" s="1354"/>
      <c r="DA157" s="1354"/>
      <c r="DB157" s="1354"/>
      <c r="DC157" s="1354"/>
      <c r="DD157" s="1354"/>
      <c r="DE157" s="1354"/>
      <c r="DF157" s="1354"/>
      <c r="DG157" s="1354"/>
      <c r="DH157" s="1354"/>
      <c r="DI157" s="1354"/>
      <c r="DJ157" s="1354"/>
      <c r="DK157" s="1354"/>
      <c r="DL157" s="1354"/>
      <c r="DM157" s="1354"/>
      <c r="DN157" s="1354"/>
      <c r="DO157" s="1354"/>
      <c r="DP157" s="1354"/>
      <c r="DQ157" s="1354"/>
    </row>
    <row r="158" spans="1:121" x14ac:dyDescent="0.25">
      <c r="A158" s="1355"/>
      <c r="B158" s="1355"/>
      <c r="C158" s="1355"/>
      <c r="D158" s="1355"/>
      <c r="E158" s="1355"/>
      <c r="F158" s="1355"/>
      <c r="G158" s="1355"/>
      <c r="H158" s="1355"/>
      <c r="I158" s="1355"/>
      <c r="J158" s="1355"/>
      <c r="K158" s="1355"/>
      <c r="L158" s="1355"/>
      <c r="M158" s="1355"/>
      <c r="N158" s="1355"/>
      <c r="O158" s="1355"/>
      <c r="P158" s="1355"/>
      <c r="Q158" s="1355"/>
      <c r="R158" s="1355"/>
      <c r="S158" s="1355"/>
      <c r="T158" s="1355"/>
      <c r="U158" s="1355"/>
      <c r="V158" s="1355"/>
      <c r="W158" s="1355"/>
      <c r="X158" s="1355"/>
      <c r="Y158" s="1355"/>
      <c r="Z158" s="1355"/>
      <c r="AA158" s="1355"/>
      <c r="AB158" s="1355"/>
      <c r="AC158" s="1355"/>
      <c r="AD158" s="1355"/>
      <c r="AE158" s="1355"/>
      <c r="AF158" s="1355"/>
      <c r="AG158" s="1356"/>
      <c r="AH158" s="1356"/>
      <c r="AI158" s="1356"/>
      <c r="AJ158" s="1356"/>
      <c r="AK158" s="1354"/>
      <c r="AL158" s="1354"/>
      <c r="AM158" s="1354"/>
      <c r="AN158" s="1354"/>
      <c r="AO158" s="1354"/>
      <c r="AP158" s="1354"/>
      <c r="AQ158" s="1354"/>
      <c r="AR158" s="1354"/>
      <c r="AS158" s="1354"/>
      <c r="AT158" s="1354"/>
      <c r="AU158" s="1354"/>
      <c r="AV158" s="1354"/>
      <c r="AW158" s="1354"/>
      <c r="AX158" s="1354"/>
      <c r="AY158" s="1354"/>
      <c r="AZ158" s="1354"/>
      <c r="BA158" s="1354"/>
      <c r="BB158" s="1354"/>
      <c r="BC158" s="1354"/>
      <c r="BD158" s="1354"/>
      <c r="BE158" s="1354"/>
      <c r="BF158" s="1354"/>
      <c r="BG158" s="1354"/>
      <c r="BH158" s="1354"/>
      <c r="BI158" s="1354"/>
      <c r="BJ158" s="1354"/>
      <c r="BK158" s="1354"/>
      <c r="BL158" s="1354"/>
      <c r="BM158" s="1354"/>
      <c r="BN158" s="1354"/>
      <c r="BO158" s="1354"/>
      <c r="BP158" s="1354"/>
      <c r="BQ158" s="1354"/>
      <c r="BR158" s="1354"/>
      <c r="BS158" s="1354"/>
      <c r="BT158" s="1354"/>
      <c r="BU158" s="1354"/>
      <c r="BV158" s="1354"/>
      <c r="BW158" s="1354"/>
      <c r="BX158" s="1354"/>
      <c r="BY158" s="1354"/>
      <c r="BZ158" s="1354"/>
      <c r="CA158" s="1354"/>
      <c r="CB158" s="1354"/>
      <c r="CC158" s="1354"/>
      <c r="CD158" s="1354"/>
      <c r="CE158" s="1354"/>
      <c r="CF158" s="1354"/>
      <c r="CG158" s="1354"/>
      <c r="CH158" s="1354"/>
      <c r="CI158" s="1354"/>
      <c r="CJ158" s="1354"/>
      <c r="CK158" s="1354"/>
      <c r="CL158" s="1354"/>
      <c r="CM158" s="1354"/>
      <c r="CN158" s="1354"/>
      <c r="CO158" s="1354"/>
      <c r="CP158" s="1354"/>
      <c r="CQ158" s="1354"/>
      <c r="CR158" s="1354"/>
      <c r="CS158" s="1354"/>
      <c r="CT158" s="1354"/>
      <c r="CU158" s="1354"/>
      <c r="CV158" s="1354"/>
      <c r="CW158" s="1354"/>
      <c r="CX158" s="1354"/>
      <c r="CY158" s="1354"/>
      <c r="CZ158" s="1354"/>
      <c r="DA158" s="1354"/>
      <c r="DB158" s="1354"/>
      <c r="DC158" s="1354"/>
      <c r="DD158" s="1354"/>
      <c r="DE158" s="1354"/>
      <c r="DF158" s="1354"/>
      <c r="DG158" s="1354"/>
      <c r="DH158" s="1354"/>
      <c r="DI158" s="1354"/>
      <c r="DJ158" s="1354"/>
      <c r="DK158" s="1354"/>
      <c r="DL158" s="1354"/>
      <c r="DM158" s="1354"/>
      <c r="DN158" s="1354"/>
      <c r="DO158" s="1354"/>
      <c r="DP158" s="1354"/>
      <c r="DQ158" s="1354"/>
    </row>
    <row r="159" spans="1:121" x14ac:dyDescent="0.25">
      <c r="A159" s="1355"/>
      <c r="B159" s="1355"/>
      <c r="C159" s="1355"/>
      <c r="D159" s="1355"/>
      <c r="E159" s="1355"/>
      <c r="F159" s="1355"/>
      <c r="G159" s="1355"/>
      <c r="H159" s="1355"/>
      <c r="I159" s="1355"/>
      <c r="J159" s="1355"/>
      <c r="K159" s="1355"/>
      <c r="L159" s="1355"/>
      <c r="M159" s="1355"/>
      <c r="N159" s="1355"/>
      <c r="O159" s="1355"/>
      <c r="P159" s="1355"/>
      <c r="Q159" s="1355"/>
      <c r="R159" s="1355"/>
      <c r="S159" s="1355"/>
      <c r="T159" s="1355"/>
      <c r="U159" s="1355"/>
      <c r="V159" s="1355"/>
      <c r="W159" s="1355"/>
      <c r="X159" s="1355"/>
      <c r="Y159" s="1355"/>
      <c r="Z159" s="1355"/>
      <c r="AA159" s="1355"/>
      <c r="AB159" s="1355"/>
      <c r="AC159" s="1355"/>
      <c r="AD159" s="1355"/>
      <c r="AE159" s="1355"/>
      <c r="AF159" s="1355"/>
      <c r="AG159" s="1356"/>
      <c r="AH159" s="1356"/>
      <c r="AI159" s="1356"/>
      <c r="AJ159" s="1356"/>
      <c r="AK159" s="1354"/>
      <c r="AL159" s="1354"/>
      <c r="AM159" s="1354"/>
      <c r="AN159" s="1354"/>
      <c r="AO159" s="1354"/>
      <c r="AP159" s="1354"/>
      <c r="AQ159" s="1354"/>
      <c r="AR159" s="1354"/>
      <c r="AS159" s="1354"/>
      <c r="AT159" s="1354"/>
      <c r="AU159" s="1354"/>
      <c r="AV159" s="1354"/>
      <c r="AW159" s="1354"/>
      <c r="AX159" s="1354"/>
      <c r="AY159" s="1354"/>
      <c r="AZ159" s="1354"/>
      <c r="BA159" s="1354"/>
      <c r="BB159" s="1354"/>
      <c r="BC159" s="1354"/>
      <c r="BD159" s="1354"/>
      <c r="BE159" s="1354"/>
      <c r="BF159" s="1354"/>
      <c r="BG159" s="1354"/>
      <c r="BH159" s="1354"/>
      <c r="BI159" s="1354"/>
      <c r="BJ159" s="1354"/>
      <c r="BK159" s="1354"/>
      <c r="BL159" s="1354"/>
      <c r="BM159" s="1354"/>
      <c r="BN159" s="1354"/>
      <c r="BO159" s="1354"/>
      <c r="BP159" s="1354"/>
      <c r="BQ159" s="1354"/>
      <c r="BR159" s="1354"/>
      <c r="BS159" s="1354"/>
      <c r="BT159" s="1354"/>
      <c r="BU159" s="1354"/>
      <c r="BV159" s="1354"/>
      <c r="BW159" s="1354"/>
      <c r="BX159" s="1354"/>
      <c r="BY159" s="1354"/>
      <c r="BZ159" s="1354"/>
      <c r="CA159" s="1354"/>
      <c r="CB159" s="1354"/>
      <c r="CC159" s="1354"/>
      <c r="CD159" s="1354"/>
      <c r="CE159" s="1354"/>
      <c r="CF159" s="1354"/>
      <c r="CG159" s="1354"/>
      <c r="CH159" s="1354"/>
      <c r="CI159" s="1354"/>
      <c r="CJ159" s="1354"/>
      <c r="CK159" s="1354"/>
      <c r="CL159" s="1354"/>
      <c r="CM159" s="1354"/>
      <c r="CN159" s="1354"/>
      <c r="CO159" s="1354"/>
      <c r="CP159" s="1354"/>
      <c r="CQ159" s="1354"/>
      <c r="CR159" s="1354"/>
      <c r="CS159" s="1354"/>
      <c r="CT159" s="1354"/>
      <c r="CU159" s="1354"/>
      <c r="CV159" s="1354"/>
      <c r="CW159" s="1354"/>
      <c r="CX159" s="1354"/>
      <c r="CY159" s="1354"/>
      <c r="CZ159" s="1354"/>
      <c r="DA159" s="1354"/>
      <c r="DB159" s="1354"/>
      <c r="DC159" s="1354"/>
      <c r="DD159" s="1354"/>
      <c r="DE159" s="1354"/>
      <c r="DF159" s="1354"/>
      <c r="DG159" s="1354"/>
      <c r="DH159" s="1354"/>
      <c r="DI159" s="1354"/>
      <c r="DJ159" s="1354"/>
      <c r="DK159" s="1354"/>
      <c r="DL159" s="1354"/>
      <c r="DM159" s="1354"/>
      <c r="DN159" s="1354"/>
      <c r="DO159" s="1354"/>
      <c r="DP159" s="1354"/>
      <c r="DQ159" s="1354"/>
    </row>
    <row r="160" spans="1:121" x14ac:dyDescent="0.25">
      <c r="A160" s="1355"/>
      <c r="B160" s="1355"/>
      <c r="C160" s="1355"/>
      <c r="D160" s="1355"/>
      <c r="E160" s="1355"/>
      <c r="F160" s="1355"/>
      <c r="G160" s="1355"/>
      <c r="H160" s="1355"/>
      <c r="I160" s="1355"/>
      <c r="J160" s="1355"/>
      <c r="K160" s="1355"/>
      <c r="L160" s="1355"/>
      <c r="M160" s="1355"/>
      <c r="N160" s="1355"/>
      <c r="O160" s="1355"/>
      <c r="P160" s="1355"/>
      <c r="Q160" s="1355"/>
      <c r="R160" s="1355"/>
      <c r="S160" s="1355"/>
      <c r="T160" s="1355"/>
      <c r="U160" s="1355"/>
      <c r="V160" s="1355"/>
      <c r="W160" s="1355"/>
      <c r="X160" s="1355"/>
      <c r="Y160" s="1355"/>
      <c r="Z160" s="1355"/>
      <c r="AA160" s="1355"/>
      <c r="AB160" s="1355"/>
      <c r="AC160" s="1355"/>
      <c r="AD160" s="1355"/>
      <c r="AE160" s="1355"/>
      <c r="AF160" s="1355"/>
      <c r="AG160" s="1356"/>
      <c r="AH160" s="1356"/>
      <c r="AI160" s="1356"/>
      <c r="AJ160" s="1356"/>
      <c r="AK160" s="1354"/>
      <c r="AL160" s="1354"/>
      <c r="AM160" s="1354"/>
      <c r="AN160" s="1354"/>
      <c r="AO160" s="1354"/>
      <c r="AP160" s="1354"/>
      <c r="AQ160" s="1354"/>
      <c r="AR160" s="1354"/>
      <c r="AS160" s="1354"/>
      <c r="AT160" s="1354"/>
      <c r="AU160" s="1354"/>
      <c r="AV160" s="1354"/>
      <c r="AW160" s="1354"/>
      <c r="AX160" s="1354"/>
      <c r="AY160" s="1354"/>
      <c r="AZ160" s="1354"/>
      <c r="BA160" s="1354"/>
      <c r="BB160" s="1354"/>
      <c r="BC160" s="1354"/>
      <c r="BD160" s="1354"/>
      <c r="BE160" s="1354"/>
      <c r="BF160" s="1354"/>
      <c r="BG160" s="1354"/>
      <c r="BH160" s="1354"/>
      <c r="BI160" s="1354"/>
      <c r="BJ160" s="1354"/>
      <c r="BK160" s="1354"/>
      <c r="BL160" s="1354"/>
      <c r="BM160" s="1354"/>
      <c r="BN160" s="1354"/>
      <c r="BO160" s="1354"/>
      <c r="BP160" s="1354"/>
      <c r="BQ160" s="1354"/>
      <c r="BR160" s="1354"/>
      <c r="BS160" s="1354"/>
      <c r="BT160" s="1354"/>
      <c r="BU160" s="1354"/>
      <c r="BV160" s="1354"/>
      <c r="BW160" s="1354"/>
      <c r="BX160" s="1354"/>
      <c r="BY160" s="1354"/>
      <c r="BZ160" s="1354"/>
      <c r="CA160" s="1354"/>
      <c r="CB160" s="1354"/>
      <c r="CC160" s="1354"/>
      <c r="CD160" s="1354"/>
      <c r="CE160" s="1354"/>
      <c r="CF160" s="1354"/>
      <c r="CG160" s="1354"/>
      <c r="CH160" s="1354"/>
      <c r="CI160" s="1354"/>
      <c r="CJ160" s="1354"/>
      <c r="CK160" s="1354"/>
      <c r="CL160" s="1354"/>
      <c r="CM160" s="1354"/>
      <c r="CN160" s="1354"/>
      <c r="CO160" s="1354"/>
      <c r="CP160" s="1354"/>
      <c r="CQ160" s="1354"/>
      <c r="CR160" s="1354"/>
      <c r="CS160" s="1354"/>
      <c r="CT160" s="1354"/>
      <c r="CU160" s="1354"/>
      <c r="CV160" s="1354"/>
      <c r="CW160" s="1354"/>
      <c r="CX160" s="1354"/>
      <c r="CY160" s="1354"/>
      <c r="CZ160" s="1354"/>
      <c r="DA160" s="1354"/>
      <c r="DB160" s="1354"/>
      <c r="DC160" s="1354"/>
      <c r="DD160" s="1354"/>
      <c r="DE160" s="1354"/>
      <c r="DF160" s="1354"/>
      <c r="DG160" s="1354"/>
      <c r="DH160" s="1354"/>
      <c r="DI160" s="1354"/>
      <c r="DJ160" s="1354"/>
      <c r="DK160" s="1354"/>
      <c r="DL160" s="1354"/>
      <c r="DM160" s="1354"/>
      <c r="DN160" s="1354"/>
      <c r="DO160" s="1354"/>
      <c r="DP160" s="1354"/>
      <c r="DQ160" s="1354"/>
    </row>
    <row r="161" spans="1:121" x14ac:dyDescent="0.25">
      <c r="A161" s="1355"/>
      <c r="B161" s="1355"/>
      <c r="C161" s="1355"/>
      <c r="D161" s="1355"/>
      <c r="E161" s="1355"/>
      <c r="F161" s="1355"/>
      <c r="G161" s="1355"/>
      <c r="H161" s="1355"/>
      <c r="I161" s="1355"/>
      <c r="J161" s="1355"/>
      <c r="K161" s="1355"/>
      <c r="L161" s="1355"/>
      <c r="M161" s="1355"/>
      <c r="N161" s="1355"/>
      <c r="O161" s="1355"/>
      <c r="P161" s="1355"/>
      <c r="Q161" s="1355"/>
      <c r="R161" s="1355"/>
      <c r="S161" s="1355"/>
      <c r="T161" s="1355"/>
      <c r="U161" s="1355"/>
      <c r="V161" s="1355"/>
      <c r="W161" s="1355"/>
      <c r="X161" s="1355"/>
      <c r="Y161" s="1355"/>
      <c r="Z161" s="1355"/>
      <c r="AA161" s="1355"/>
      <c r="AB161" s="1355"/>
      <c r="AC161" s="1355"/>
      <c r="AD161" s="1355"/>
      <c r="AE161" s="1355"/>
      <c r="AF161" s="1355"/>
      <c r="AG161" s="1356"/>
      <c r="AH161" s="1356"/>
      <c r="AI161" s="1356"/>
      <c r="AJ161" s="1356"/>
      <c r="AK161" s="1354"/>
      <c r="AL161" s="1354"/>
      <c r="AM161" s="1354"/>
      <c r="AN161" s="1354"/>
      <c r="AO161" s="1354"/>
      <c r="AP161" s="1354"/>
      <c r="AQ161" s="1354"/>
      <c r="AR161" s="1354"/>
      <c r="AS161" s="1354"/>
      <c r="AT161" s="1354"/>
      <c r="AU161" s="1354"/>
      <c r="AV161" s="1354"/>
      <c r="AW161" s="1354"/>
      <c r="AX161" s="1354"/>
      <c r="AY161" s="1354"/>
      <c r="AZ161" s="1354"/>
      <c r="BA161" s="1354"/>
      <c r="BB161" s="1354"/>
      <c r="BC161" s="1354"/>
      <c r="BD161" s="1354"/>
      <c r="BE161" s="1354"/>
      <c r="BF161" s="1354"/>
      <c r="BG161" s="1354"/>
      <c r="BH161" s="1354"/>
      <c r="BI161" s="1354"/>
      <c r="BJ161" s="1354"/>
      <c r="BK161" s="1354"/>
      <c r="BL161" s="1354"/>
      <c r="BM161" s="1354"/>
      <c r="BN161" s="1354"/>
      <c r="BO161" s="1354"/>
      <c r="BP161" s="1354"/>
      <c r="BQ161" s="1354"/>
      <c r="BR161" s="1354"/>
      <c r="BS161" s="1354"/>
      <c r="BT161" s="1354"/>
      <c r="BU161" s="1354"/>
      <c r="BV161" s="1354"/>
      <c r="BW161" s="1354"/>
      <c r="BX161" s="1354"/>
      <c r="BY161" s="1354"/>
      <c r="BZ161" s="1354"/>
      <c r="CA161" s="1354"/>
      <c r="CB161" s="1354"/>
      <c r="CC161" s="1354"/>
      <c r="CD161" s="1354"/>
      <c r="CE161" s="1354"/>
      <c r="CF161" s="1354"/>
      <c r="CG161" s="1354"/>
      <c r="CH161" s="1354"/>
      <c r="CI161" s="1354"/>
      <c r="CJ161" s="1354"/>
      <c r="CK161" s="1354"/>
      <c r="CL161" s="1354"/>
      <c r="CM161" s="1354"/>
      <c r="CN161" s="1354"/>
      <c r="CO161" s="1354"/>
      <c r="CP161" s="1354"/>
      <c r="CQ161" s="1354"/>
      <c r="CR161" s="1354"/>
      <c r="CS161" s="1354"/>
      <c r="CT161" s="1354"/>
      <c r="CU161" s="1354"/>
      <c r="CV161" s="1354"/>
      <c r="CW161" s="1354"/>
      <c r="CX161" s="1354"/>
      <c r="CY161" s="1354"/>
      <c r="CZ161" s="1354"/>
      <c r="DA161" s="1354"/>
      <c r="DB161" s="1354"/>
      <c r="DC161" s="1354"/>
      <c r="DD161" s="1354"/>
      <c r="DE161" s="1354"/>
      <c r="DF161" s="1354"/>
      <c r="DG161" s="1354"/>
      <c r="DH161" s="1354"/>
      <c r="DI161" s="1354"/>
      <c r="DJ161" s="1354"/>
      <c r="DK161" s="1354"/>
      <c r="DL161" s="1354"/>
      <c r="DM161" s="1354"/>
      <c r="DN161" s="1354"/>
      <c r="DO161" s="1354"/>
      <c r="DP161" s="1354"/>
      <c r="DQ161" s="1354"/>
    </row>
    <row r="162" spans="1:121" x14ac:dyDescent="0.25">
      <c r="A162" s="1355"/>
      <c r="B162" s="1355"/>
      <c r="C162" s="1355"/>
      <c r="D162" s="1355"/>
      <c r="E162" s="1355"/>
      <c r="F162" s="1355"/>
      <c r="G162" s="1355"/>
      <c r="H162" s="1355"/>
      <c r="I162" s="1355"/>
      <c r="J162" s="1355"/>
      <c r="K162" s="1355"/>
      <c r="L162" s="1355"/>
      <c r="M162" s="1355"/>
      <c r="N162" s="1355"/>
      <c r="O162" s="1355"/>
      <c r="P162" s="1355"/>
      <c r="Q162" s="1355"/>
      <c r="R162" s="1355"/>
      <c r="S162" s="1355"/>
      <c r="T162" s="1355"/>
      <c r="U162" s="1355"/>
      <c r="V162" s="1355"/>
      <c r="W162" s="1355"/>
      <c r="X162" s="1355"/>
      <c r="Y162" s="1355"/>
      <c r="Z162" s="1355"/>
      <c r="AA162" s="1355"/>
      <c r="AB162" s="1355"/>
      <c r="AC162" s="1355"/>
      <c r="AD162" s="1355"/>
      <c r="AE162" s="1355"/>
      <c r="AF162" s="1355"/>
      <c r="AG162" s="1356"/>
      <c r="AH162" s="1356"/>
      <c r="AI162" s="1356"/>
      <c r="AJ162" s="1356"/>
      <c r="AK162" s="1354"/>
      <c r="AL162" s="1354"/>
      <c r="AM162" s="1354"/>
      <c r="AN162" s="1354"/>
      <c r="AO162" s="1354"/>
      <c r="AP162" s="1354"/>
      <c r="AQ162" s="1354"/>
      <c r="AR162" s="1354"/>
      <c r="AS162" s="1354"/>
      <c r="AT162" s="1354"/>
      <c r="AU162" s="1354"/>
      <c r="AV162" s="1354"/>
      <c r="AW162" s="1354"/>
      <c r="AX162" s="1354"/>
      <c r="AY162" s="1354"/>
      <c r="AZ162" s="1354"/>
      <c r="BA162" s="1354"/>
      <c r="BB162" s="1354"/>
      <c r="BC162" s="1354"/>
      <c r="BD162" s="1354"/>
      <c r="BE162" s="1354"/>
      <c r="BF162" s="1354"/>
      <c r="BG162" s="1354"/>
      <c r="BH162" s="1354"/>
      <c r="BI162" s="1354"/>
      <c r="BJ162" s="1354"/>
      <c r="BK162" s="1354"/>
      <c r="BL162" s="1354"/>
      <c r="BM162" s="1354"/>
      <c r="BN162" s="1354"/>
      <c r="BO162" s="1354"/>
      <c r="BP162" s="1354"/>
      <c r="BQ162" s="1354"/>
      <c r="BR162" s="1354"/>
      <c r="BS162" s="1354"/>
      <c r="BT162" s="1354"/>
      <c r="BU162" s="1354"/>
      <c r="BV162" s="1354"/>
      <c r="BW162" s="1354"/>
      <c r="BX162" s="1354"/>
      <c r="BY162" s="1354"/>
      <c r="BZ162" s="1354"/>
      <c r="CA162" s="1354"/>
      <c r="CB162" s="1354"/>
      <c r="CC162" s="1354"/>
      <c r="CD162" s="1354"/>
      <c r="CE162" s="1354"/>
      <c r="CF162" s="1354"/>
      <c r="CG162" s="1354"/>
      <c r="CH162" s="1354"/>
      <c r="CI162" s="1354"/>
      <c r="CJ162" s="1354"/>
      <c r="CK162" s="1354"/>
      <c r="CL162" s="1354"/>
      <c r="CM162" s="1354"/>
      <c r="CN162" s="1354"/>
      <c r="CO162" s="1354"/>
      <c r="CP162" s="1354"/>
      <c r="CQ162" s="1354"/>
      <c r="CR162" s="1354"/>
      <c r="CS162" s="1354"/>
      <c r="CT162" s="1354"/>
      <c r="CU162" s="1354"/>
      <c r="CV162" s="1354"/>
      <c r="CW162" s="1354"/>
      <c r="CX162" s="1354"/>
      <c r="CY162" s="1354"/>
      <c r="CZ162" s="1354"/>
      <c r="DA162" s="1354"/>
      <c r="DB162" s="1354"/>
      <c r="DC162" s="1354"/>
      <c r="DD162" s="1354"/>
      <c r="DE162" s="1354"/>
      <c r="DF162" s="1354"/>
      <c r="DG162" s="1354"/>
      <c r="DH162" s="1354"/>
      <c r="DI162" s="1354"/>
      <c r="DJ162" s="1354"/>
      <c r="DK162" s="1354"/>
      <c r="DL162" s="1354"/>
      <c r="DM162" s="1354"/>
      <c r="DN162" s="1354"/>
      <c r="DO162" s="1354"/>
      <c r="DP162" s="1354"/>
      <c r="DQ162" s="1354"/>
    </row>
    <row r="163" spans="1:121" x14ac:dyDescent="0.25">
      <c r="A163" s="1355"/>
      <c r="B163" s="1355"/>
      <c r="C163" s="1355"/>
      <c r="D163" s="1355"/>
      <c r="E163" s="1355"/>
      <c r="F163" s="1355"/>
      <c r="G163" s="1355"/>
      <c r="H163" s="1355"/>
      <c r="I163" s="1355"/>
      <c r="J163" s="1355"/>
      <c r="K163" s="1355"/>
      <c r="L163" s="1355"/>
      <c r="M163" s="1355"/>
      <c r="N163" s="1355"/>
      <c r="O163" s="1355"/>
      <c r="P163" s="1355"/>
      <c r="Q163" s="1355"/>
      <c r="R163" s="1355"/>
      <c r="S163" s="1355"/>
      <c r="T163" s="1355"/>
      <c r="U163" s="1355"/>
      <c r="V163" s="1355"/>
      <c r="W163" s="1355"/>
      <c r="X163" s="1355"/>
      <c r="Y163" s="1355"/>
      <c r="Z163" s="1355"/>
      <c r="AA163" s="1355"/>
      <c r="AB163" s="1355"/>
      <c r="AC163" s="1355"/>
      <c r="AD163" s="1355"/>
      <c r="AE163" s="1355"/>
      <c r="AF163" s="1355"/>
      <c r="AG163" s="1356"/>
      <c r="AH163" s="1356"/>
      <c r="AI163" s="1356"/>
      <c r="AJ163" s="1356"/>
      <c r="AK163" s="1354"/>
      <c r="AL163" s="1354"/>
      <c r="AM163" s="1354"/>
      <c r="AN163" s="1354"/>
      <c r="AO163" s="1354"/>
      <c r="AP163" s="1354"/>
      <c r="AQ163" s="1354"/>
      <c r="AR163" s="1354"/>
      <c r="AS163" s="1354"/>
      <c r="AT163" s="1354"/>
      <c r="AU163" s="1354"/>
      <c r="AV163" s="1354"/>
      <c r="AW163" s="1354"/>
      <c r="AX163" s="1354"/>
      <c r="AY163" s="1354"/>
      <c r="AZ163" s="1354"/>
      <c r="BA163" s="1354"/>
      <c r="BB163" s="1354"/>
      <c r="BC163" s="1354"/>
      <c r="BD163" s="1354"/>
      <c r="BE163" s="1354"/>
      <c r="BF163" s="1354"/>
      <c r="BG163" s="1354"/>
      <c r="BH163" s="1354"/>
      <c r="BI163" s="1354"/>
      <c r="BJ163" s="1354"/>
      <c r="BK163" s="1354"/>
      <c r="BL163" s="1354"/>
      <c r="BM163" s="1354"/>
      <c r="BN163" s="1354"/>
      <c r="BO163" s="1354"/>
      <c r="BP163" s="1354"/>
      <c r="BQ163" s="1354"/>
      <c r="BR163" s="1354"/>
      <c r="BS163" s="1354"/>
      <c r="BT163" s="1354"/>
      <c r="BU163" s="1354"/>
      <c r="BV163" s="1354"/>
      <c r="BW163" s="1354"/>
      <c r="BX163" s="1354"/>
      <c r="BY163" s="1354"/>
      <c r="BZ163" s="1354"/>
      <c r="CA163" s="1354"/>
      <c r="CB163" s="1354"/>
      <c r="CC163" s="1354"/>
      <c r="CD163" s="1354"/>
      <c r="CE163" s="1354"/>
      <c r="CF163" s="1354"/>
      <c r="CG163" s="1354"/>
      <c r="CH163" s="1354"/>
      <c r="CI163" s="1354"/>
      <c r="CJ163" s="1354"/>
      <c r="CK163" s="1354"/>
      <c r="CL163" s="1354"/>
      <c r="CM163" s="1354"/>
      <c r="CN163" s="1354"/>
      <c r="CO163" s="1354"/>
      <c r="CP163" s="1354"/>
      <c r="CQ163" s="1354"/>
      <c r="CR163" s="1354"/>
      <c r="CS163" s="1354"/>
      <c r="CT163" s="1354"/>
      <c r="CU163" s="1354"/>
      <c r="CV163" s="1354"/>
      <c r="CW163" s="1354"/>
      <c r="CX163" s="1354"/>
      <c r="CY163" s="1354"/>
      <c r="CZ163" s="1354"/>
      <c r="DA163" s="1354"/>
      <c r="DB163" s="1354"/>
      <c r="DC163" s="1354"/>
      <c r="DD163" s="1354"/>
      <c r="DE163" s="1354"/>
      <c r="DF163" s="1354"/>
      <c r="DG163" s="1354"/>
      <c r="DH163" s="1354"/>
      <c r="DI163" s="1354"/>
      <c r="DJ163" s="1354"/>
      <c r="DK163" s="1354"/>
      <c r="DL163" s="1354"/>
      <c r="DM163" s="1354"/>
      <c r="DN163" s="1354"/>
      <c r="DO163" s="1354"/>
      <c r="DP163" s="1354"/>
      <c r="DQ163" s="1354"/>
    </row>
    <row r="164" spans="1:121" x14ac:dyDescent="0.25">
      <c r="A164" s="1355"/>
      <c r="B164" s="1355"/>
      <c r="C164" s="1355"/>
      <c r="D164" s="1355"/>
      <c r="E164" s="1355"/>
      <c r="F164" s="1355"/>
      <c r="G164" s="1355"/>
      <c r="H164" s="1355"/>
      <c r="I164" s="1355"/>
      <c r="J164" s="1355"/>
      <c r="K164" s="1355"/>
      <c r="L164" s="1355"/>
      <c r="M164" s="1355"/>
      <c r="N164" s="1355"/>
      <c r="O164" s="1355"/>
      <c r="P164" s="1355"/>
      <c r="Q164" s="1355"/>
      <c r="R164" s="1355"/>
      <c r="S164" s="1355"/>
      <c r="T164" s="1355"/>
      <c r="U164" s="1355"/>
      <c r="V164" s="1355"/>
      <c r="W164" s="1355"/>
      <c r="X164" s="1355"/>
      <c r="Y164" s="1355"/>
      <c r="Z164" s="1355"/>
      <c r="AA164" s="1355"/>
      <c r="AB164" s="1355"/>
      <c r="AC164" s="1355"/>
      <c r="AD164" s="1355"/>
      <c r="AE164" s="1355"/>
      <c r="AF164" s="1355"/>
      <c r="AG164" s="1356"/>
      <c r="AH164" s="1356"/>
      <c r="AI164" s="1356"/>
      <c r="AJ164" s="1356"/>
      <c r="AK164" s="1354"/>
      <c r="AL164" s="1354"/>
      <c r="AM164" s="1354"/>
      <c r="AN164" s="1354"/>
      <c r="AO164" s="1354"/>
      <c r="AP164" s="1354"/>
      <c r="AQ164" s="1354"/>
      <c r="AR164" s="1354"/>
      <c r="AS164" s="1354"/>
      <c r="AT164" s="1354"/>
      <c r="AU164" s="1354"/>
      <c r="AV164" s="1354"/>
      <c r="AW164" s="1354"/>
      <c r="AX164" s="1354"/>
      <c r="AY164" s="1354"/>
      <c r="AZ164" s="1354"/>
      <c r="BA164" s="1354"/>
      <c r="BB164" s="1354"/>
      <c r="BC164" s="1354"/>
      <c r="BD164" s="1354"/>
      <c r="BE164" s="1354"/>
      <c r="BF164" s="1354"/>
      <c r="BG164" s="1354"/>
      <c r="BH164" s="1354"/>
      <c r="BI164" s="1354"/>
      <c r="BJ164" s="1354"/>
      <c r="BK164" s="1354"/>
      <c r="BL164" s="1354"/>
      <c r="BM164" s="1354"/>
      <c r="BN164" s="1354"/>
      <c r="BO164" s="1354"/>
      <c r="BP164" s="1354"/>
      <c r="BQ164" s="1354"/>
      <c r="BR164" s="1354"/>
      <c r="BS164" s="1354"/>
      <c r="BT164" s="1354"/>
      <c r="BU164" s="1354"/>
      <c r="BV164" s="1354"/>
      <c r="BW164" s="1354"/>
      <c r="BX164" s="1354"/>
      <c r="BY164" s="1354"/>
      <c r="BZ164" s="1354"/>
      <c r="CA164" s="1354"/>
      <c r="CB164" s="1354"/>
      <c r="CC164" s="1354"/>
      <c r="CD164" s="1354"/>
      <c r="CE164" s="1354"/>
      <c r="CF164" s="1354"/>
      <c r="CG164" s="1354"/>
      <c r="CH164" s="1354"/>
      <c r="CI164" s="1354"/>
      <c r="CJ164" s="1354"/>
      <c r="CK164" s="1354"/>
      <c r="CL164" s="1354"/>
      <c r="CM164" s="1354"/>
      <c r="CN164" s="1354"/>
      <c r="CO164" s="1354"/>
      <c r="CP164" s="1354"/>
      <c r="CQ164" s="1354"/>
      <c r="CR164" s="1354"/>
      <c r="CS164" s="1354"/>
      <c r="CT164" s="1354"/>
      <c r="CU164" s="1354"/>
      <c r="CV164" s="1354"/>
      <c r="CW164" s="1354"/>
      <c r="CX164" s="1354"/>
      <c r="CY164" s="1354"/>
      <c r="CZ164" s="1354"/>
      <c r="DA164" s="1354"/>
      <c r="DB164" s="1354"/>
      <c r="DC164" s="1354"/>
      <c r="DD164" s="1354"/>
      <c r="DE164" s="1354"/>
      <c r="DF164" s="1354"/>
      <c r="DG164" s="1354"/>
      <c r="DH164" s="1354"/>
      <c r="DI164" s="1354"/>
      <c r="DJ164" s="1354"/>
      <c r="DK164" s="1354"/>
      <c r="DL164" s="1354"/>
      <c r="DM164" s="1354"/>
      <c r="DN164" s="1354"/>
      <c r="DO164" s="1354"/>
      <c r="DP164" s="1354"/>
      <c r="DQ164" s="1354"/>
    </row>
    <row r="165" spans="1:121" x14ac:dyDescent="0.25">
      <c r="A165" s="1355"/>
      <c r="B165" s="1355"/>
      <c r="C165" s="1355"/>
      <c r="D165" s="1355"/>
      <c r="E165" s="1355"/>
      <c r="F165" s="1355"/>
      <c r="G165" s="1355"/>
      <c r="H165" s="1355"/>
      <c r="I165" s="1355"/>
      <c r="J165" s="1355"/>
      <c r="K165" s="1355"/>
      <c r="L165" s="1355"/>
      <c r="M165" s="1355"/>
      <c r="N165" s="1355"/>
      <c r="O165" s="1355"/>
      <c r="P165" s="1355"/>
      <c r="Q165" s="1355"/>
      <c r="R165" s="1355"/>
      <c r="S165" s="1355"/>
      <c r="T165" s="1355"/>
      <c r="U165" s="1355"/>
      <c r="V165" s="1355"/>
      <c r="W165" s="1355"/>
      <c r="X165" s="1355"/>
      <c r="Y165" s="1355"/>
      <c r="Z165" s="1355"/>
      <c r="AA165" s="1355"/>
      <c r="AB165" s="1355"/>
      <c r="AC165" s="1355"/>
      <c r="AD165" s="1355"/>
      <c r="AE165" s="1355"/>
      <c r="AF165" s="1355"/>
      <c r="AG165" s="1356"/>
      <c r="AH165" s="1356"/>
      <c r="AI165" s="1356"/>
      <c r="AJ165" s="1356"/>
      <c r="AK165" s="1354"/>
      <c r="AL165" s="1354"/>
      <c r="AM165" s="1354"/>
      <c r="AN165" s="1354"/>
      <c r="AO165" s="1354"/>
      <c r="AP165" s="1354"/>
      <c r="AQ165" s="1354"/>
      <c r="AR165" s="1354"/>
      <c r="AS165" s="1354"/>
      <c r="AT165" s="1354"/>
      <c r="AU165" s="1354"/>
      <c r="AV165" s="1354"/>
      <c r="AW165" s="1354"/>
      <c r="AX165" s="1354"/>
      <c r="AY165" s="1354"/>
      <c r="AZ165" s="1354"/>
      <c r="BA165" s="1354"/>
      <c r="BB165" s="1354"/>
      <c r="BC165" s="1354"/>
      <c r="BD165" s="1354"/>
      <c r="BE165" s="1354"/>
      <c r="BF165" s="1354"/>
      <c r="BG165" s="1354"/>
      <c r="BH165" s="1354"/>
      <c r="BI165" s="1354"/>
      <c r="BJ165" s="1354"/>
      <c r="BK165" s="1354"/>
      <c r="BL165" s="1354"/>
      <c r="BM165" s="1354"/>
      <c r="BN165" s="1354"/>
      <c r="BO165" s="1354"/>
      <c r="BP165" s="1354"/>
      <c r="BQ165" s="1354"/>
      <c r="BR165" s="1354"/>
      <c r="BS165" s="1354"/>
      <c r="BT165" s="1354"/>
      <c r="BU165" s="1354"/>
      <c r="BV165" s="1354"/>
      <c r="BW165" s="1354"/>
      <c r="BX165" s="1354"/>
      <c r="BY165" s="1354"/>
      <c r="BZ165" s="1354"/>
      <c r="CA165" s="1354"/>
      <c r="CB165" s="1354"/>
      <c r="CC165" s="1354"/>
      <c r="CD165" s="1354"/>
      <c r="CE165" s="1354"/>
      <c r="CF165" s="1354"/>
      <c r="CG165" s="1354"/>
      <c r="CH165" s="1354"/>
      <c r="CI165" s="1354"/>
      <c r="CJ165" s="1354"/>
      <c r="CK165" s="1354"/>
      <c r="CL165" s="1354"/>
      <c r="CM165" s="1354"/>
      <c r="CN165" s="1354"/>
      <c r="CO165" s="1354"/>
      <c r="CP165" s="1354"/>
      <c r="CQ165" s="1354"/>
      <c r="CR165" s="1354"/>
      <c r="CS165" s="1354"/>
      <c r="CT165" s="1354"/>
      <c r="CU165" s="1354"/>
      <c r="CV165" s="1354"/>
      <c r="CW165" s="1354"/>
      <c r="CX165" s="1354"/>
      <c r="CY165" s="1354"/>
      <c r="CZ165" s="1354"/>
      <c r="DA165" s="1354"/>
      <c r="DB165" s="1354"/>
      <c r="DC165" s="1354"/>
      <c r="DD165" s="1354"/>
      <c r="DE165" s="1354"/>
      <c r="DF165" s="1354"/>
      <c r="DG165" s="1354"/>
      <c r="DH165" s="1354"/>
      <c r="DI165" s="1354"/>
      <c r="DJ165" s="1354"/>
      <c r="DK165" s="1354"/>
      <c r="DL165" s="1354"/>
      <c r="DM165" s="1354"/>
      <c r="DN165" s="1354"/>
      <c r="DO165" s="1354"/>
      <c r="DP165" s="1354"/>
      <c r="DQ165" s="1354"/>
    </row>
    <row r="166" spans="1:121" x14ac:dyDescent="0.25">
      <c r="A166" s="1355"/>
      <c r="B166" s="1355"/>
      <c r="C166" s="1355"/>
      <c r="D166" s="1355"/>
      <c r="E166" s="1355"/>
      <c r="F166" s="1355"/>
      <c r="G166" s="1355"/>
      <c r="H166" s="1355"/>
      <c r="I166" s="1355"/>
      <c r="J166" s="1355"/>
      <c r="K166" s="1355"/>
      <c r="L166" s="1355"/>
      <c r="M166" s="1355"/>
      <c r="N166" s="1355"/>
      <c r="O166" s="1355"/>
      <c r="P166" s="1355"/>
      <c r="Q166" s="1355"/>
      <c r="R166" s="1355"/>
      <c r="S166" s="1355"/>
      <c r="T166" s="1355"/>
      <c r="U166" s="1355"/>
      <c r="V166" s="1355"/>
      <c r="W166" s="1355"/>
      <c r="X166" s="1355"/>
      <c r="Y166" s="1355"/>
      <c r="Z166" s="1355"/>
      <c r="AA166" s="1355"/>
      <c r="AB166" s="1355"/>
      <c r="AC166" s="1355"/>
      <c r="AD166" s="1355"/>
      <c r="AE166" s="1355"/>
      <c r="AF166" s="1355"/>
      <c r="AG166" s="1356"/>
      <c r="AH166" s="1356"/>
      <c r="AI166" s="1356"/>
      <c r="AJ166" s="1356"/>
      <c r="AK166" s="1354"/>
      <c r="AL166" s="1354"/>
      <c r="AM166" s="1354"/>
      <c r="AN166" s="1354"/>
      <c r="AO166" s="1354"/>
      <c r="AP166" s="1354"/>
      <c r="AQ166" s="1354"/>
      <c r="AR166" s="1354"/>
      <c r="AS166" s="1354"/>
      <c r="AT166" s="1354"/>
      <c r="AU166" s="1354"/>
      <c r="AV166" s="1354"/>
      <c r="AW166" s="1354"/>
      <c r="AX166" s="1354"/>
      <c r="AY166" s="1354"/>
      <c r="AZ166" s="1354"/>
      <c r="BA166" s="1354"/>
      <c r="BB166" s="1354"/>
      <c r="BC166" s="1354"/>
      <c r="BD166" s="1354"/>
      <c r="BE166" s="1354"/>
      <c r="BF166" s="1354"/>
      <c r="BG166" s="1354"/>
      <c r="BH166" s="1354"/>
      <c r="BI166" s="1354"/>
      <c r="BJ166" s="1354"/>
      <c r="BK166" s="1354"/>
      <c r="BL166" s="1354"/>
      <c r="BM166" s="1354"/>
      <c r="BN166" s="1354"/>
      <c r="BO166" s="1354"/>
      <c r="BP166" s="1354"/>
      <c r="BQ166" s="1354"/>
      <c r="BR166" s="1354"/>
      <c r="BS166" s="1354"/>
      <c r="BT166" s="1354"/>
      <c r="BU166" s="1354"/>
      <c r="BV166" s="1354"/>
      <c r="BW166" s="1354"/>
      <c r="BX166" s="1354"/>
      <c r="BY166" s="1354"/>
      <c r="BZ166" s="1354"/>
      <c r="CA166" s="1354"/>
      <c r="CB166" s="1354"/>
      <c r="CC166" s="1354"/>
      <c r="CD166" s="1354"/>
      <c r="CE166" s="1354"/>
      <c r="CF166" s="1354"/>
      <c r="CG166" s="1354"/>
      <c r="CH166" s="1354"/>
      <c r="CI166" s="1354"/>
      <c r="CJ166" s="1354"/>
      <c r="CK166" s="1354"/>
      <c r="CL166" s="1354"/>
      <c r="CM166" s="1354"/>
      <c r="CN166" s="1354"/>
      <c r="CO166" s="1354"/>
      <c r="CP166" s="1354"/>
      <c r="CQ166" s="1354"/>
      <c r="CR166" s="1354"/>
      <c r="CS166" s="1354"/>
      <c r="CT166" s="1354"/>
      <c r="CU166" s="1354"/>
      <c r="CV166" s="1354"/>
      <c r="CW166" s="1354"/>
      <c r="CX166" s="1354"/>
      <c r="CY166" s="1354"/>
      <c r="CZ166" s="1354"/>
      <c r="DA166" s="1354"/>
      <c r="DB166" s="1354"/>
      <c r="DC166" s="1354"/>
      <c r="DD166" s="1354"/>
      <c r="DE166" s="1354"/>
      <c r="DF166" s="1354"/>
      <c r="DG166" s="1354"/>
      <c r="DH166" s="1354"/>
      <c r="DI166" s="1354"/>
      <c r="DJ166" s="1354"/>
      <c r="DK166" s="1354"/>
      <c r="DL166" s="1354"/>
      <c r="DM166" s="1354"/>
      <c r="DN166" s="1354"/>
      <c r="DO166" s="1354"/>
      <c r="DP166" s="1354"/>
      <c r="DQ166" s="1354"/>
    </row>
    <row r="167" spans="1:121" x14ac:dyDescent="0.25">
      <c r="A167" s="1355"/>
      <c r="B167" s="1355"/>
      <c r="C167" s="1355"/>
      <c r="D167" s="1355"/>
      <c r="E167" s="1355"/>
      <c r="F167" s="1355"/>
      <c r="G167" s="1355"/>
      <c r="H167" s="1355"/>
      <c r="I167" s="1355"/>
      <c r="J167" s="1355"/>
      <c r="K167" s="1355"/>
      <c r="L167" s="1355"/>
      <c r="M167" s="1355"/>
      <c r="N167" s="1355"/>
      <c r="O167" s="1355"/>
      <c r="P167" s="1355"/>
      <c r="Q167" s="1355"/>
      <c r="R167" s="1355"/>
      <c r="S167" s="1355"/>
      <c r="T167" s="1355"/>
      <c r="U167" s="1355"/>
      <c r="V167" s="1355"/>
      <c r="W167" s="1355"/>
      <c r="X167" s="1355"/>
      <c r="Y167" s="1355"/>
      <c r="Z167" s="1355"/>
      <c r="AA167" s="1355"/>
      <c r="AB167" s="1355"/>
      <c r="AC167" s="1355"/>
      <c r="AD167" s="1355"/>
      <c r="AE167" s="1355"/>
      <c r="AF167" s="1355"/>
      <c r="AG167" s="1356"/>
      <c r="AH167" s="1356"/>
      <c r="AI167" s="1356"/>
      <c r="AJ167" s="1356"/>
      <c r="AK167" s="1354"/>
      <c r="AL167" s="1354"/>
      <c r="AM167" s="1354"/>
      <c r="AN167" s="1354"/>
      <c r="AO167" s="1354"/>
      <c r="AP167" s="1354"/>
      <c r="AQ167" s="1354"/>
      <c r="AR167" s="1354"/>
      <c r="AS167" s="1354"/>
      <c r="AT167" s="1354"/>
      <c r="AU167" s="1354"/>
      <c r="AV167" s="1354"/>
      <c r="AW167" s="1354"/>
      <c r="AX167" s="1354"/>
      <c r="AY167" s="1354"/>
      <c r="AZ167" s="1354"/>
      <c r="BA167" s="1354"/>
      <c r="BB167" s="1354"/>
      <c r="BC167" s="1354"/>
      <c r="BD167" s="1354"/>
      <c r="BE167" s="1354"/>
      <c r="BF167" s="1354"/>
      <c r="BG167" s="1354"/>
      <c r="BH167" s="1354"/>
      <c r="BI167" s="1354"/>
      <c r="BJ167" s="1354"/>
      <c r="BK167" s="1354"/>
      <c r="BL167" s="1354"/>
      <c r="BM167" s="1354"/>
      <c r="BN167" s="1354"/>
      <c r="BO167" s="1354"/>
      <c r="BP167" s="1354"/>
      <c r="BQ167" s="1354"/>
      <c r="BR167" s="1354"/>
      <c r="BS167" s="1354"/>
      <c r="BT167" s="1354"/>
      <c r="BU167" s="1354"/>
      <c r="BV167" s="1354"/>
      <c r="BW167" s="1354"/>
      <c r="BX167" s="1354"/>
      <c r="BY167" s="1354"/>
      <c r="BZ167" s="1354"/>
      <c r="CA167" s="1354"/>
      <c r="CB167" s="1354"/>
      <c r="CC167" s="1354"/>
      <c r="CD167" s="1354"/>
      <c r="CE167" s="1354"/>
      <c r="CF167" s="1354"/>
      <c r="CG167" s="1354"/>
      <c r="CH167" s="1354"/>
      <c r="CI167" s="1354"/>
      <c r="CJ167" s="1354"/>
      <c r="CK167" s="1354"/>
      <c r="CL167" s="1354"/>
      <c r="CM167" s="1354"/>
      <c r="CN167" s="1354"/>
      <c r="CO167" s="1354"/>
      <c r="CP167" s="1354"/>
      <c r="CQ167" s="1354"/>
      <c r="CR167" s="1354"/>
      <c r="CS167" s="1354"/>
      <c r="CT167" s="1354"/>
      <c r="CU167" s="1354"/>
      <c r="CV167" s="1354"/>
      <c r="CW167" s="1354"/>
      <c r="CX167" s="1354"/>
      <c r="CY167" s="1354"/>
      <c r="CZ167" s="1354"/>
      <c r="DA167" s="1354"/>
      <c r="DB167" s="1354"/>
      <c r="DC167" s="1354"/>
      <c r="DD167" s="1354"/>
      <c r="DE167" s="1354"/>
      <c r="DF167" s="1354"/>
      <c r="DG167" s="1354"/>
      <c r="DH167" s="1354"/>
      <c r="DI167" s="1354"/>
      <c r="DJ167" s="1354"/>
      <c r="DK167" s="1354"/>
      <c r="DL167" s="1354"/>
      <c r="DM167" s="1354"/>
      <c r="DN167" s="1354"/>
      <c r="DO167" s="1354"/>
      <c r="DP167" s="1354"/>
      <c r="DQ167" s="1354"/>
    </row>
    <row r="168" spans="1:121" x14ac:dyDescent="0.25">
      <c r="A168" s="1355"/>
      <c r="B168" s="1355"/>
      <c r="C168" s="1355"/>
      <c r="D168" s="1355"/>
      <c r="E168" s="1355"/>
      <c r="F168" s="1355"/>
      <c r="G168" s="1355"/>
      <c r="H168" s="1355"/>
      <c r="I168" s="1355"/>
      <c r="J168" s="1355"/>
      <c r="K168" s="1355"/>
      <c r="L168" s="1355"/>
      <c r="M168" s="1355"/>
      <c r="N168" s="1355"/>
      <c r="O168" s="1355"/>
      <c r="P168" s="1355"/>
      <c r="Q168" s="1355"/>
      <c r="R168" s="1355"/>
      <c r="S168" s="1355"/>
      <c r="T168" s="1355"/>
      <c r="U168" s="1355"/>
      <c r="V168" s="1355"/>
      <c r="W168" s="1355"/>
      <c r="X168" s="1355"/>
      <c r="Y168" s="1355"/>
      <c r="Z168" s="1355"/>
      <c r="AA168" s="1355"/>
      <c r="AB168" s="1355"/>
      <c r="AC168" s="1355"/>
      <c r="AD168" s="1355"/>
      <c r="AE168" s="1355"/>
      <c r="AF168" s="1355"/>
      <c r="AG168" s="1356"/>
      <c r="AH168" s="1356"/>
      <c r="AI168" s="1356"/>
      <c r="AJ168" s="1356"/>
      <c r="AK168" s="1354"/>
      <c r="AL168" s="1354"/>
      <c r="AM168" s="1354"/>
      <c r="AN168" s="1354"/>
      <c r="AO168" s="1354"/>
      <c r="AP168" s="1354"/>
      <c r="AQ168" s="1354"/>
      <c r="AR168" s="1354"/>
      <c r="AS168" s="1354"/>
      <c r="AT168" s="1354"/>
      <c r="AU168" s="1354"/>
      <c r="AV168" s="1354"/>
      <c r="AW168" s="1354"/>
      <c r="AX168" s="1354"/>
      <c r="AY168" s="1354"/>
      <c r="AZ168" s="1354"/>
      <c r="BA168" s="1354"/>
      <c r="BB168" s="1354"/>
      <c r="BC168" s="1354"/>
      <c r="BD168" s="1354"/>
      <c r="BE168" s="1354"/>
      <c r="BF168" s="1354"/>
      <c r="BG168" s="1354"/>
      <c r="BH168" s="1354"/>
      <c r="BI168" s="1354"/>
      <c r="BJ168" s="1354"/>
      <c r="BK168" s="1354"/>
      <c r="BL168" s="1354"/>
      <c r="BM168" s="1354"/>
      <c r="BN168" s="1354"/>
      <c r="BO168" s="1354"/>
      <c r="BP168" s="1354"/>
      <c r="BQ168" s="1354"/>
      <c r="BR168" s="1354"/>
      <c r="BS168" s="1354"/>
      <c r="BT168" s="1354"/>
      <c r="BU168" s="1354"/>
      <c r="BV168" s="1354"/>
      <c r="BW168" s="1354"/>
      <c r="BX168" s="1354"/>
      <c r="BY168" s="1354"/>
      <c r="BZ168" s="1354"/>
      <c r="CA168" s="1354"/>
      <c r="CB168" s="1354"/>
      <c r="CC168" s="1354"/>
      <c r="CD168" s="1354"/>
      <c r="CE168" s="1354"/>
      <c r="CF168" s="1354"/>
      <c r="CG168" s="1354"/>
      <c r="CH168" s="1354"/>
      <c r="CI168" s="1354"/>
      <c r="CJ168" s="1354"/>
      <c r="CK168" s="1354"/>
      <c r="CL168" s="1354"/>
      <c r="CM168" s="1354"/>
      <c r="CN168" s="1354"/>
      <c r="CO168" s="1354"/>
      <c r="CP168" s="1354"/>
      <c r="CQ168" s="1354"/>
      <c r="CR168" s="1354"/>
      <c r="CS168" s="1354"/>
      <c r="CT168" s="1354"/>
      <c r="CU168" s="1354"/>
      <c r="CV168" s="1354"/>
      <c r="CW168" s="1354"/>
      <c r="CX168" s="1354"/>
      <c r="CY168" s="1354"/>
      <c r="CZ168" s="1354"/>
      <c r="DA168" s="1354"/>
      <c r="DB168" s="1354"/>
      <c r="DC168" s="1354"/>
      <c r="DD168" s="1354"/>
      <c r="DE168" s="1354"/>
      <c r="DF168" s="1354"/>
      <c r="DG168" s="1354"/>
      <c r="DH168" s="1354"/>
      <c r="DI168" s="1354"/>
      <c r="DJ168" s="1354"/>
      <c r="DK168" s="1354"/>
      <c r="DL168" s="1354"/>
      <c r="DM168" s="1354"/>
      <c r="DN168" s="1354"/>
      <c r="DO168" s="1354"/>
      <c r="DP168" s="1354"/>
      <c r="DQ168" s="1354"/>
    </row>
    <row r="169" spans="1:121" x14ac:dyDescent="0.25">
      <c r="A169" s="1355"/>
      <c r="B169" s="1355"/>
      <c r="C169" s="1355"/>
      <c r="D169" s="1355"/>
      <c r="E169" s="1355"/>
      <c r="F169" s="1355"/>
      <c r="G169" s="1355"/>
      <c r="H169" s="1355"/>
      <c r="I169" s="1355"/>
      <c r="J169" s="1355"/>
      <c r="K169" s="1355"/>
      <c r="L169" s="1355"/>
      <c r="M169" s="1355"/>
      <c r="N169" s="1355"/>
      <c r="O169" s="1355"/>
      <c r="P169" s="1355"/>
      <c r="Q169" s="1355"/>
      <c r="R169" s="1355"/>
      <c r="S169" s="1355"/>
      <c r="T169" s="1355"/>
      <c r="U169" s="1355"/>
      <c r="V169" s="1355"/>
      <c r="W169" s="1355"/>
      <c r="X169" s="1355"/>
      <c r="Y169" s="1355"/>
      <c r="Z169" s="1355"/>
      <c r="AA169" s="1355"/>
      <c r="AB169" s="1355"/>
      <c r="AC169" s="1355"/>
      <c r="AD169" s="1355"/>
      <c r="AE169" s="1355"/>
      <c r="AF169" s="1355"/>
      <c r="AG169" s="1356"/>
      <c r="AH169" s="1356"/>
      <c r="AI169" s="1356"/>
      <c r="AJ169" s="1356"/>
      <c r="AK169" s="1354"/>
      <c r="AL169" s="1354"/>
      <c r="AM169" s="1354"/>
      <c r="AN169" s="1354"/>
      <c r="AO169" s="1354"/>
      <c r="AP169" s="1354"/>
      <c r="AQ169" s="1354"/>
      <c r="AR169" s="1354"/>
      <c r="AS169" s="1354"/>
      <c r="AT169" s="1354"/>
      <c r="AU169" s="1354"/>
      <c r="AV169" s="1354"/>
      <c r="AW169" s="1354"/>
      <c r="AX169" s="1354"/>
      <c r="AY169" s="1354"/>
      <c r="AZ169" s="1354"/>
      <c r="BA169" s="1354"/>
      <c r="BB169" s="1354"/>
      <c r="BC169" s="1354"/>
      <c r="BD169" s="1354"/>
      <c r="BE169" s="1354"/>
      <c r="BF169" s="1354"/>
      <c r="BG169" s="1354"/>
      <c r="BH169" s="1354"/>
      <c r="BI169" s="1354"/>
      <c r="BJ169" s="1354"/>
      <c r="BK169" s="1354"/>
      <c r="BL169" s="1354"/>
      <c r="BM169" s="1354"/>
      <c r="BN169" s="1354"/>
      <c r="BO169" s="1354"/>
      <c r="BP169" s="1354"/>
      <c r="BQ169" s="1354"/>
      <c r="BR169" s="1354"/>
      <c r="BS169" s="1354"/>
      <c r="BT169" s="1354"/>
      <c r="BU169" s="1354"/>
      <c r="BV169" s="1354"/>
      <c r="BW169" s="1354"/>
      <c r="BX169" s="1354"/>
      <c r="BY169" s="1354"/>
      <c r="BZ169" s="1354"/>
      <c r="CA169" s="1354"/>
      <c r="CB169" s="1354"/>
      <c r="CC169" s="1354"/>
      <c r="CD169" s="1354"/>
      <c r="CE169" s="1354"/>
      <c r="CF169" s="1354"/>
      <c r="CG169" s="1354"/>
      <c r="CH169" s="1354"/>
      <c r="CI169" s="1354"/>
      <c r="CJ169" s="1354"/>
      <c r="CK169" s="1354"/>
      <c r="CL169" s="1354"/>
      <c r="CM169" s="1354"/>
      <c r="CN169" s="1354"/>
      <c r="CO169" s="1354"/>
      <c r="CP169" s="1354"/>
      <c r="CQ169" s="1354"/>
      <c r="CR169" s="1354"/>
      <c r="CS169" s="1354"/>
      <c r="CT169" s="1354"/>
      <c r="CU169" s="1354"/>
      <c r="CV169" s="1354"/>
      <c r="CW169" s="1354"/>
      <c r="CX169" s="1354"/>
      <c r="CY169" s="1354"/>
      <c r="CZ169" s="1354"/>
      <c r="DA169" s="1354"/>
      <c r="DB169" s="1354"/>
      <c r="DC169" s="1354"/>
      <c r="DD169" s="1354"/>
      <c r="DE169" s="1354"/>
      <c r="DF169" s="1354"/>
      <c r="DG169" s="1354"/>
      <c r="DH169" s="1354"/>
      <c r="DI169" s="1354"/>
      <c r="DJ169" s="1354"/>
      <c r="DK169" s="1354"/>
      <c r="DL169" s="1354"/>
      <c r="DM169" s="1354"/>
      <c r="DN169" s="1354"/>
      <c r="DO169" s="1354"/>
      <c r="DP169" s="1354"/>
      <c r="DQ169" s="1354"/>
    </row>
    <row r="170" spans="1:121" x14ac:dyDescent="0.25">
      <c r="A170" s="1355"/>
      <c r="B170" s="1355"/>
      <c r="C170" s="1355"/>
      <c r="D170" s="1355"/>
      <c r="E170" s="1355"/>
      <c r="F170" s="1355"/>
      <c r="G170" s="1355"/>
      <c r="H170" s="1355"/>
      <c r="I170" s="1355"/>
      <c r="J170" s="1355"/>
      <c r="K170" s="1355"/>
      <c r="L170" s="1355"/>
      <c r="M170" s="1355"/>
      <c r="N170" s="1355"/>
      <c r="O170" s="1355"/>
      <c r="P170" s="1355"/>
      <c r="Q170" s="1355"/>
      <c r="R170" s="1355"/>
      <c r="S170" s="1355"/>
      <c r="T170" s="1355"/>
      <c r="U170" s="1355"/>
      <c r="V170" s="1355"/>
      <c r="W170" s="1355"/>
      <c r="X170" s="1355"/>
      <c r="Y170" s="1355"/>
      <c r="Z170" s="1355"/>
      <c r="AA170" s="1355"/>
      <c r="AB170" s="1355"/>
      <c r="AC170" s="1355"/>
      <c r="AD170" s="1355"/>
      <c r="AE170" s="1355"/>
      <c r="AF170" s="1355"/>
      <c r="AG170" s="1356"/>
      <c r="AH170" s="1356"/>
      <c r="AI170" s="1356"/>
      <c r="AJ170" s="1356"/>
      <c r="AK170" s="1354"/>
      <c r="AL170" s="1354"/>
      <c r="AM170" s="1354"/>
      <c r="AN170" s="1354"/>
      <c r="AO170" s="1354"/>
      <c r="AP170" s="1354"/>
      <c r="AQ170" s="1354"/>
      <c r="AR170" s="1354"/>
      <c r="AS170" s="1354"/>
      <c r="AT170" s="1354"/>
      <c r="AU170" s="1354"/>
      <c r="AV170" s="1354"/>
      <c r="AW170" s="1354"/>
      <c r="AX170" s="1354"/>
      <c r="AY170" s="1354"/>
      <c r="AZ170" s="1354"/>
      <c r="BA170" s="1354"/>
      <c r="BB170" s="1354"/>
      <c r="BC170" s="1354"/>
      <c r="BD170" s="1354"/>
      <c r="BE170" s="1354"/>
      <c r="BF170" s="1354"/>
      <c r="BG170" s="1354"/>
      <c r="BH170" s="1354"/>
      <c r="BI170" s="1354"/>
      <c r="BJ170" s="1354"/>
      <c r="BK170" s="1354"/>
      <c r="BL170" s="1354"/>
      <c r="BM170" s="1354"/>
      <c r="BN170" s="1354"/>
      <c r="BO170" s="1354"/>
      <c r="BP170" s="1354"/>
      <c r="BQ170" s="1354"/>
      <c r="BR170" s="1354"/>
      <c r="BS170" s="1354"/>
      <c r="BT170" s="1354"/>
      <c r="BU170" s="1354"/>
      <c r="BV170" s="1354"/>
      <c r="BW170" s="1354"/>
      <c r="BX170" s="1354"/>
      <c r="BY170" s="1354"/>
      <c r="BZ170" s="1354"/>
      <c r="CA170" s="1354"/>
      <c r="CB170" s="1354"/>
      <c r="CC170" s="1354"/>
      <c r="CD170" s="1354"/>
      <c r="CE170" s="1354"/>
      <c r="CF170" s="1354"/>
      <c r="CG170" s="1354"/>
      <c r="CH170" s="1354"/>
      <c r="CI170" s="1354"/>
      <c r="CJ170" s="1354"/>
      <c r="CK170" s="1354"/>
      <c r="CL170" s="1354"/>
      <c r="CM170" s="1354"/>
      <c r="CN170" s="1354"/>
      <c r="CO170" s="1354"/>
      <c r="CP170" s="1354"/>
      <c r="CQ170" s="1354"/>
      <c r="CR170" s="1354"/>
      <c r="CS170" s="1354"/>
      <c r="CT170" s="1354"/>
      <c r="CU170" s="1354"/>
      <c r="CV170" s="1354"/>
      <c r="CW170" s="1354"/>
      <c r="CX170" s="1354"/>
      <c r="CY170" s="1354"/>
      <c r="CZ170" s="1354"/>
      <c r="DA170" s="1354"/>
      <c r="DB170" s="1354"/>
      <c r="DC170" s="1354"/>
      <c r="DD170" s="1354"/>
      <c r="DE170" s="1354"/>
      <c r="DF170" s="1354"/>
      <c r="DG170" s="1354"/>
      <c r="DH170" s="1354"/>
      <c r="DI170" s="1354"/>
      <c r="DJ170" s="1354"/>
      <c r="DK170" s="1354"/>
      <c r="DL170" s="1354"/>
      <c r="DM170" s="1354"/>
      <c r="DN170" s="1354"/>
      <c r="DO170" s="1354"/>
      <c r="DP170" s="1354"/>
      <c r="DQ170" s="1354"/>
    </row>
    <row r="171" spans="1:121" x14ac:dyDescent="0.25">
      <c r="A171" s="1355"/>
      <c r="B171" s="1355"/>
      <c r="C171" s="1355"/>
      <c r="D171" s="1355"/>
      <c r="E171" s="1355"/>
      <c r="F171" s="1355"/>
      <c r="G171" s="1355"/>
      <c r="H171" s="1355"/>
      <c r="I171" s="1355"/>
      <c r="J171" s="1355"/>
      <c r="K171" s="1355"/>
      <c r="L171" s="1355"/>
      <c r="M171" s="1355"/>
      <c r="N171" s="1355"/>
      <c r="O171" s="1355"/>
      <c r="P171" s="1355"/>
      <c r="Q171" s="1355"/>
      <c r="R171" s="1355"/>
      <c r="S171" s="1355"/>
      <c r="T171" s="1355"/>
      <c r="U171" s="1355"/>
      <c r="V171" s="1355"/>
      <c r="W171" s="1355"/>
      <c r="X171" s="1355"/>
      <c r="Y171" s="1355"/>
      <c r="Z171" s="1355"/>
      <c r="AA171" s="1355"/>
      <c r="AB171" s="1355"/>
      <c r="AC171" s="1355"/>
      <c r="AD171" s="1355"/>
      <c r="AE171" s="1355"/>
      <c r="AF171" s="1355"/>
      <c r="AG171" s="1356"/>
      <c r="AH171" s="1356"/>
      <c r="AI171" s="1356"/>
      <c r="AJ171" s="1356"/>
      <c r="AK171" s="1354"/>
      <c r="AL171" s="1354"/>
      <c r="AM171" s="1354"/>
      <c r="AN171" s="1354"/>
      <c r="AO171" s="1354"/>
      <c r="AP171" s="1354"/>
      <c r="AQ171" s="1354"/>
      <c r="AR171" s="1354"/>
      <c r="AS171" s="1354"/>
      <c r="AT171" s="1354"/>
      <c r="AU171" s="1354"/>
      <c r="AV171" s="1354"/>
      <c r="AW171" s="1354"/>
      <c r="AX171" s="1354"/>
      <c r="AY171" s="1354"/>
      <c r="AZ171" s="1354"/>
      <c r="BA171" s="1354"/>
      <c r="BB171" s="1354"/>
      <c r="BC171" s="1354"/>
      <c r="BD171" s="1354"/>
      <c r="BE171" s="1354"/>
      <c r="BF171" s="1354"/>
      <c r="BG171" s="1354"/>
      <c r="BH171" s="1354"/>
      <c r="BI171" s="1354"/>
      <c r="BJ171" s="1354"/>
      <c r="BK171" s="1354"/>
      <c r="BL171" s="1354"/>
      <c r="BM171" s="1354"/>
      <c r="BN171" s="1354"/>
      <c r="BO171" s="1354"/>
      <c r="BP171" s="1354"/>
      <c r="BQ171" s="1354"/>
      <c r="BR171" s="1354"/>
      <c r="BS171" s="1354"/>
      <c r="BT171" s="1354"/>
      <c r="BU171" s="1354"/>
      <c r="BV171" s="1354"/>
      <c r="BW171" s="1354"/>
      <c r="BX171" s="1354"/>
      <c r="BY171" s="1354"/>
      <c r="BZ171" s="1354"/>
      <c r="CA171" s="1354"/>
      <c r="CB171" s="1354"/>
      <c r="CC171" s="1354"/>
      <c r="CD171" s="1354"/>
      <c r="CE171" s="1354"/>
      <c r="CF171" s="1354"/>
      <c r="CG171" s="1354"/>
      <c r="CH171" s="1354"/>
      <c r="CI171" s="1354"/>
      <c r="CJ171" s="1354"/>
      <c r="CK171" s="1354"/>
      <c r="CL171" s="1354"/>
      <c r="CM171" s="1354"/>
      <c r="CN171" s="1354"/>
      <c r="CO171" s="1354"/>
      <c r="CP171" s="1354"/>
      <c r="CQ171" s="1354"/>
      <c r="CR171" s="1354"/>
      <c r="CS171" s="1354"/>
      <c r="CT171" s="1354"/>
      <c r="CU171" s="1354"/>
      <c r="CV171" s="1354"/>
      <c r="CW171" s="1354"/>
      <c r="CX171" s="1354"/>
      <c r="CY171" s="1354"/>
      <c r="CZ171" s="1354"/>
      <c r="DA171" s="1354"/>
      <c r="DB171" s="1354"/>
      <c r="DC171" s="1354"/>
      <c r="DD171" s="1354"/>
      <c r="DE171" s="1354"/>
      <c r="DF171" s="1354"/>
      <c r="DG171" s="1354"/>
      <c r="DH171" s="1354"/>
      <c r="DI171" s="1354"/>
      <c r="DJ171" s="1354"/>
      <c r="DK171" s="1354"/>
      <c r="DL171" s="1354"/>
      <c r="DM171" s="1354"/>
      <c r="DN171" s="1354"/>
      <c r="DO171" s="1354"/>
      <c r="DP171" s="1354"/>
      <c r="DQ171" s="1354"/>
    </row>
    <row r="172" spans="1:121" x14ac:dyDescent="0.25">
      <c r="A172" s="1355"/>
      <c r="B172" s="1355"/>
      <c r="C172" s="1355"/>
      <c r="D172" s="1355"/>
      <c r="E172" s="1355"/>
      <c r="F172" s="1355"/>
      <c r="G172" s="1355"/>
      <c r="H172" s="1355"/>
      <c r="I172" s="1355"/>
      <c r="J172" s="1355"/>
      <c r="K172" s="1355"/>
      <c r="L172" s="1355"/>
      <c r="M172" s="1355"/>
      <c r="N172" s="1355"/>
      <c r="O172" s="1355"/>
      <c r="P172" s="1355"/>
      <c r="Q172" s="1355"/>
      <c r="R172" s="1355"/>
      <c r="S172" s="1355"/>
      <c r="T172" s="1355"/>
      <c r="U172" s="1355"/>
      <c r="V172" s="1355"/>
      <c r="W172" s="1355"/>
      <c r="X172" s="1355"/>
      <c r="Y172" s="1355"/>
      <c r="Z172" s="1355"/>
      <c r="AA172" s="1355"/>
      <c r="AB172" s="1355"/>
      <c r="AC172" s="1355"/>
      <c r="AD172" s="1355"/>
      <c r="AE172" s="1355"/>
      <c r="AF172" s="1355"/>
      <c r="AG172" s="1356"/>
      <c r="AH172" s="1356"/>
      <c r="AI172" s="1356"/>
      <c r="AJ172" s="1356"/>
      <c r="AK172" s="1354"/>
      <c r="AL172" s="1354"/>
      <c r="AM172" s="1354"/>
      <c r="AN172" s="1354"/>
      <c r="AO172" s="1354"/>
      <c r="AP172" s="1354"/>
      <c r="AQ172" s="1354"/>
      <c r="AR172" s="1354"/>
      <c r="AS172" s="1354"/>
      <c r="AT172" s="1354"/>
      <c r="AU172" s="1354"/>
      <c r="AV172" s="1354"/>
      <c r="AW172" s="1354"/>
      <c r="AX172" s="1354"/>
      <c r="AY172" s="1354"/>
      <c r="AZ172" s="1354"/>
      <c r="BA172" s="1354"/>
      <c r="BB172" s="1354"/>
      <c r="BC172" s="1354"/>
      <c r="BD172" s="1354"/>
      <c r="BE172" s="1354"/>
      <c r="BF172" s="1354"/>
      <c r="BG172" s="1354"/>
      <c r="BH172" s="1354"/>
      <c r="BI172" s="1354"/>
      <c r="BJ172" s="1354"/>
      <c r="BK172" s="1354"/>
      <c r="BL172" s="1354"/>
      <c r="BM172" s="1354"/>
      <c r="BN172" s="1354"/>
      <c r="BO172" s="1354"/>
      <c r="BP172" s="1354"/>
      <c r="BQ172" s="1354"/>
      <c r="BR172" s="1354"/>
      <c r="BS172" s="1354"/>
      <c r="BT172" s="1354"/>
      <c r="BU172" s="1354"/>
      <c r="BV172" s="1354"/>
      <c r="BW172" s="1354"/>
      <c r="BX172" s="1354"/>
      <c r="BY172" s="1354"/>
      <c r="BZ172" s="1354"/>
      <c r="CA172" s="1354"/>
      <c r="CB172" s="1354"/>
      <c r="CC172" s="1354"/>
      <c r="CD172" s="1354"/>
      <c r="CE172" s="1354"/>
      <c r="CF172" s="1354"/>
      <c r="CG172" s="1354"/>
      <c r="CH172" s="1354"/>
      <c r="CI172" s="1354"/>
      <c r="CJ172" s="1354"/>
      <c r="CK172" s="1354"/>
      <c r="CL172" s="1354"/>
      <c r="CM172" s="1354"/>
      <c r="CN172" s="1354"/>
      <c r="CO172" s="1354"/>
      <c r="CP172" s="1354"/>
      <c r="CQ172" s="1354"/>
      <c r="CR172" s="1354"/>
      <c r="CS172" s="1354"/>
      <c r="CT172" s="1354"/>
      <c r="CU172" s="1354"/>
      <c r="CV172" s="1354"/>
      <c r="CW172" s="1354"/>
      <c r="CX172" s="1354"/>
      <c r="CY172" s="1354"/>
      <c r="CZ172" s="1354"/>
      <c r="DA172" s="1354"/>
      <c r="DB172" s="1354"/>
      <c r="DC172" s="1354"/>
      <c r="DD172" s="1354"/>
      <c r="DE172" s="1354"/>
      <c r="DF172" s="1354"/>
      <c r="DG172" s="1354"/>
      <c r="DH172" s="1354"/>
      <c r="DI172" s="1354"/>
      <c r="DJ172" s="1354"/>
      <c r="DK172" s="1354"/>
      <c r="DL172" s="1354"/>
      <c r="DM172" s="1354"/>
      <c r="DN172" s="1354"/>
      <c r="DO172" s="1354"/>
      <c r="DP172" s="1354"/>
      <c r="DQ172" s="1354"/>
    </row>
    <row r="173" spans="1:121" x14ac:dyDescent="0.25">
      <c r="A173" s="1355"/>
      <c r="B173" s="1355"/>
      <c r="C173" s="1355"/>
      <c r="D173" s="1355"/>
      <c r="E173" s="1355"/>
      <c r="F173" s="1355"/>
      <c r="G173" s="1355"/>
      <c r="H173" s="1355"/>
      <c r="I173" s="1355"/>
      <c r="J173" s="1355"/>
      <c r="K173" s="1355"/>
      <c r="L173" s="1355"/>
      <c r="M173" s="1355"/>
      <c r="N173" s="1355"/>
      <c r="O173" s="1355"/>
      <c r="P173" s="1355"/>
      <c r="Q173" s="1355"/>
      <c r="R173" s="1355"/>
      <c r="S173" s="1355"/>
      <c r="T173" s="1355"/>
      <c r="U173" s="1355"/>
      <c r="V173" s="1355"/>
      <c r="W173" s="1355"/>
      <c r="X173" s="1355"/>
      <c r="Y173" s="1355"/>
      <c r="Z173" s="1355"/>
      <c r="AA173" s="1355"/>
      <c r="AB173" s="1355"/>
      <c r="AC173" s="1355"/>
      <c r="AD173" s="1355"/>
      <c r="AE173" s="1355"/>
      <c r="AF173" s="1355"/>
      <c r="AG173" s="1356"/>
      <c r="AH173" s="1356"/>
      <c r="AI173" s="1356"/>
      <c r="AJ173" s="1356"/>
      <c r="AK173" s="1354"/>
      <c r="AL173" s="1354"/>
      <c r="AM173" s="1354"/>
      <c r="AN173" s="1354"/>
      <c r="AO173" s="1354"/>
      <c r="AP173" s="1354"/>
      <c r="AQ173" s="1354"/>
      <c r="AR173" s="1354"/>
      <c r="AS173" s="1354"/>
      <c r="AT173" s="1354"/>
      <c r="AU173" s="1354"/>
      <c r="AV173" s="1354"/>
      <c r="AW173" s="1354"/>
      <c r="AX173" s="1354"/>
      <c r="AY173" s="1354"/>
      <c r="AZ173" s="1354"/>
      <c r="BA173" s="1354"/>
      <c r="BB173" s="1354"/>
      <c r="BC173" s="1354"/>
      <c r="BD173" s="1354"/>
      <c r="BE173" s="1354"/>
      <c r="BF173" s="1354"/>
      <c r="BG173" s="1354"/>
      <c r="BH173" s="1354"/>
      <c r="BI173" s="1354"/>
      <c r="BJ173" s="1354"/>
      <c r="BK173" s="1354"/>
      <c r="BL173" s="1354"/>
      <c r="BM173" s="1354"/>
      <c r="BN173" s="1354"/>
      <c r="BO173" s="1354"/>
      <c r="BP173" s="1354"/>
      <c r="BQ173" s="1354"/>
      <c r="BR173" s="1354"/>
      <c r="BS173" s="1354"/>
      <c r="BT173" s="1354"/>
      <c r="BU173" s="1354"/>
      <c r="BV173" s="1354"/>
      <c r="BW173" s="1354"/>
      <c r="BX173" s="1354"/>
      <c r="BY173" s="1354"/>
      <c r="BZ173" s="1354"/>
      <c r="CA173" s="1354"/>
      <c r="CB173" s="1354"/>
      <c r="CC173" s="1354"/>
      <c r="CD173" s="1354"/>
      <c r="CE173" s="1354"/>
      <c r="CF173" s="1354"/>
      <c r="CG173" s="1354"/>
      <c r="CH173" s="1354"/>
      <c r="CI173" s="1354"/>
      <c r="CJ173" s="1354"/>
      <c r="CK173" s="1354"/>
      <c r="CL173" s="1354"/>
      <c r="CM173" s="1354"/>
      <c r="CN173" s="1354"/>
      <c r="CO173" s="1354"/>
      <c r="CP173" s="1354"/>
      <c r="CQ173" s="1354"/>
      <c r="CR173" s="1354"/>
      <c r="CS173" s="1354"/>
      <c r="CT173" s="1354"/>
      <c r="CU173" s="1354"/>
      <c r="CV173" s="1354"/>
      <c r="CW173" s="1354"/>
      <c r="CX173" s="1354"/>
      <c r="CY173" s="1354"/>
      <c r="CZ173" s="1354"/>
      <c r="DA173" s="1354"/>
      <c r="DB173" s="1354"/>
      <c r="DC173" s="1354"/>
      <c r="DD173" s="1354"/>
      <c r="DE173" s="1354"/>
      <c r="DF173" s="1354"/>
      <c r="DG173" s="1354"/>
      <c r="DH173" s="1354"/>
      <c r="DI173" s="1354"/>
      <c r="DJ173" s="1354"/>
      <c r="DK173" s="1354"/>
      <c r="DL173" s="1354"/>
      <c r="DM173" s="1354"/>
      <c r="DN173" s="1354"/>
      <c r="DO173" s="1354"/>
      <c r="DP173" s="1354"/>
      <c r="DQ173" s="1354"/>
    </row>
    <row r="174" spans="1:121" x14ac:dyDescent="0.25">
      <c r="A174" s="1355"/>
      <c r="B174" s="1355"/>
      <c r="C174" s="1355"/>
      <c r="D174" s="1355"/>
      <c r="E174" s="1355"/>
      <c r="F174" s="1355"/>
      <c r="G174" s="1355"/>
      <c r="H174" s="1355"/>
      <c r="I174" s="1355"/>
      <c r="J174" s="1355"/>
      <c r="K174" s="1355"/>
      <c r="L174" s="1355"/>
      <c r="M174" s="1355"/>
      <c r="N174" s="1355"/>
      <c r="O174" s="1355"/>
      <c r="P174" s="1355"/>
      <c r="Q174" s="1355"/>
      <c r="R174" s="1355"/>
      <c r="S174" s="1355"/>
      <c r="T174" s="1355"/>
      <c r="U174" s="1355"/>
      <c r="V174" s="1355"/>
      <c r="W174" s="1355"/>
      <c r="X174" s="1355"/>
      <c r="Y174" s="1355"/>
      <c r="Z174" s="1355"/>
      <c r="AA174" s="1355"/>
      <c r="AB174" s="1355"/>
      <c r="AC174" s="1355"/>
      <c r="AD174" s="1355"/>
      <c r="AE174" s="1355"/>
      <c r="AF174" s="1355"/>
      <c r="AG174" s="1356"/>
      <c r="AH174" s="1356"/>
      <c r="AI174" s="1356"/>
      <c r="AJ174" s="1356"/>
      <c r="AK174" s="1354"/>
      <c r="AL174" s="1354"/>
      <c r="AM174" s="1354"/>
      <c r="AN174" s="1354"/>
      <c r="AO174" s="1354"/>
      <c r="AP174" s="1354"/>
      <c r="AQ174" s="1354"/>
      <c r="AR174" s="1354"/>
      <c r="AS174" s="1354"/>
      <c r="AT174" s="1354"/>
      <c r="AU174" s="1354"/>
      <c r="AV174" s="1354"/>
      <c r="AW174" s="1354"/>
      <c r="AX174" s="1354"/>
      <c r="AY174" s="1354"/>
      <c r="AZ174" s="1354"/>
      <c r="BA174" s="1354"/>
      <c r="BB174" s="1354"/>
      <c r="BC174" s="1354"/>
      <c r="BD174" s="1354"/>
      <c r="BE174" s="1354"/>
      <c r="BF174" s="1354"/>
      <c r="BG174" s="1354"/>
      <c r="BH174" s="1354"/>
      <c r="BI174" s="1354"/>
      <c r="BJ174" s="1354"/>
      <c r="BK174" s="1354"/>
      <c r="BL174" s="1354"/>
      <c r="BM174" s="1354"/>
      <c r="BN174" s="1354"/>
      <c r="BO174" s="1354"/>
      <c r="BP174" s="1354"/>
      <c r="BQ174" s="1354"/>
      <c r="BR174" s="1354"/>
      <c r="BS174" s="1354"/>
      <c r="BT174" s="1354"/>
      <c r="BU174" s="1354"/>
      <c r="BV174" s="1354"/>
      <c r="BW174" s="1354"/>
      <c r="BX174" s="1354"/>
      <c r="BY174" s="1354"/>
      <c r="BZ174" s="1354"/>
      <c r="CA174" s="1354"/>
      <c r="CB174" s="1354"/>
      <c r="CC174" s="1354"/>
      <c r="CD174" s="1354"/>
      <c r="CE174" s="1354"/>
      <c r="CF174" s="1354"/>
      <c r="CG174" s="1354"/>
      <c r="CH174" s="1354"/>
      <c r="CI174" s="1354"/>
      <c r="CJ174" s="1354"/>
      <c r="CK174" s="1354"/>
      <c r="CL174" s="1354"/>
      <c r="CM174" s="1354"/>
      <c r="CN174" s="1354"/>
      <c r="CO174" s="1354"/>
      <c r="CP174" s="1354"/>
      <c r="CQ174" s="1354"/>
      <c r="CR174" s="1354"/>
      <c r="CS174" s="1354"/>
      <c r="CT174" s="1354"/>
      <c r="CU174" s="1354"/>
      <c r="CV174" s="1354"/>
      <c r="CW174" s="1354"/>
      <c r="CX174" s="1354"/>
      <c r="CY174" s="1354"/>
      <c r="CZ174" s="1354"/>
      <c r="DA174" s="1354"/>
      <c r="DB174" s="1354"/>
      <c r="DC174" s="1354"/>
      <c r="DD174" s="1354"/>
      <c r="DE174" s="1354"/>
      <c r="DF174" s="1354"/>
      <c r="DG174" s="1354"/>
      <c r="DH174" s="1354"/>
      <c r="DI174" s="1354"/>
      <c r="DJ174" s="1354"/>
      <c r="DK174" s="1354"/>
      <c r="DL174" s="1354"/>
      <c r="DM174" s="1354"/>
      <c r="DN174" s="1354"/>
      <c r="DO174" s="1354"/>
      <c r="DP174" s="1354"/>
      <c r="DQ174" s="1354"/>
    </row>
    <row r="175" spans="1:121" x14ac:dyDescent="0.25">
      <c r="A175" s="1355"/>
      <c r="B175" s="1355"/>
      <c r="C175" s="1355"/>
      <c r="D175" s="1355"/>
      <c r="E175" s="1355"/>
      <c r="F175" s="1355"/>
      <c r="G175" s="1355"/>
      <c r="H175" s="1355"/>
      <c r="I175" s="1355"/>
      <c r="J175" s="1355"/>
      <c r="K175" s="1355"/>
      <c r="L175" s="1355"/>
      <c r="M175" s="1355"/>
      <c r="N175" s="1355"/>
      <c r="O175" s="1355"/>
      <c r="P175" s="1355"/>
      <c r="Q175" s="1355"/>
      <c r="R175" s="1355"/>
      <c r="S175" s="1355"/>
      <c r="T175" s="1355"/>
      <c r="U175" s="1355"/>
      <c r="V175" s="1355"/>
      <c r="W175" s="1355"/>
      <c r="X175" s="1355"/>
      <c r="Y175" s="1355"/>
      <c r="Z175" s="1355"/>
      <c r="AA175" s="1355"/>
      <c r="AB175" s="1355"/>
      <c r="AC175" s="1355"/>
      <c r="AD175" s="1355"/>
      <c r="AE175" s="1355"/>
      <c r="AF175" s="1355"/>
      <c r="AG175" s="1356"/>
      <c r="AH175" s="1356"/>
      <c r="AI175" s="1356"/>
      <c r="AJ175" s="1356"/>
      <c r="AK175" s="1354"/>
      <c r="AL175" s="1354"/>
      <c r="AM175" s="1354"/>
      <c r="AN175" s="1354"/>
      <c r="AO175" s="1354"/>
      <c r="AP175" s="1354"/>
      <c r="AQ175" s="1354"/>
      <c r="AR175" s="1354"/>
      <c r="AS175" s="1354"/>
      <c r="AT175" s="1354"/>
      <c r="AU175" s="1354"/>
      <c r="AV175" s="1354"/>
      <c r="AW175" s="1354"/>
      <c r="AX175" s="1354"/>
      <c r="AY175" s="1354"/>
      <c r="AZ175" s="1354"/>
      <c r="BA175" s="1354"/>
      <c r="BB175" s="1354"/>
      <c r="BC175" s="1354"/>
      <c r="BD175" s="1354"/>
      <c r="BE175" s="1354"/>
      <c r="BF175" s="1354"/>
      <c r="BG175" s="1354"/>
      <c r="BH175" s="1354"/>
      <c r="BI175" s="1354"/>
      <c r="BJ175" s="1354"/>
      <c r="BK175" s="1354"/>
      <c r="BL175" s="1354"/>
      <c r="BM175" s="1354"/>
      <c r="BN175" s="1354"/>
      <c r="BO175" s="1354"/>
      <c r="BP175" s="1354"/>
      <c r="BQ175" s="1354"/>
      <c r="BR175" s="1354"/>
      <c r="BS175" s="1354"/>
      <c r="BT175" s="1354"/>
      <c r="BU175" s="1354"/>
      <c r="BV175" s="1354"/>
      <c r="BW175" s="1354"/>
      <c r="BX175" s="1354"/>
      <c r="BY175" s="1354"/>
      <c r="BZ175" s="1354"/>
      <c r="CA175" s="1354"/>
      <c r="CB175" s="1354"/>
      <c r="CC175" s="1354"/>
      <c r="CD175" s="1354"/>
      <c r="CE175" s="1354"/>
      <c r="CF175" s="1354"/>
      <c r="CG175" s="1354"/>
      <c r="CH175" s="1354"/>
      <c r="CI175" s="1354"/>
      <c r="CJ175" s="1354"/>
      <c r="CK175" s="1354"/>
      <c r="CL175" s="1354"/>
      <c r="CM175" s="1354"/>
      <c r="CN175" s="1354"/>
      <c r="CO175" s="1354"/>
      <c r="CP175" s="1354"/>
      <c r="CQ175" s="1354"/>
      <c r="CR175" s="1354"/>
      <c r="CS175" s="1354"/>
      <c r="CT175" s="1354"/>
      <c r="CU175" s="1354"/>
      <c r="CV175" s="1354"/>
      <c r="CW175" s="1354"/>
      <c r="CX175" s="1354"/>
      <c r="CY175" s="1354"/>
      <c r="CZ175" s="1354"/>
      <c r="DA175" s="1354"/>
      <c r="DB175" s="1354"/>
      <c r="DC175" s="1354"/>
      <c r="DD175" s="1354"/>
      <c r="DE175" s="1354"/>
      <c r="DF175" s="1354"/>
      <c r="DG175" s="1354"/>
      <c r="DH175" s="1354"/>
      <c r="DI175" s="1354"/>
      <c r="DJ175" s="1354"/>
      <c r="DK175" s="1354"/>
      <c r="DL175" s="1354"/>
      <c r="DM175" s="1354"/>
      <c r="DN175" s="1354"/>
      <c r="DO175" s="1354"/>
      <c r="DP175" s="1354"/>
      <c r="DQ175" s="1354"/>
    </row>
    <row r="176" spans="1:121" x14ac:dyDescent="0.25">
      <c r="A176" s="1355"/>
      <c r="B176" s="1355"/>
      <c r="C176" s="1355"/>
      <c r="D176" s="1355"/>
      <c r="E176" s="1355"/>
      <c r="F176" s="1355"/>
      <c r="G176" s="1355"/>
      <c r="H176" s="1355"/>
      <c r="I176" s="1355"/>
      <c r="J176" s="1355"/>
      <c r="K176" s="1355"/>
      <c r="L176" s="1355"/>
      <c r="M176" s="1355"/>
      <c r="N176" s="1355"/>
      <c r="O176" s="1355"/>
      <c r="P176" s="1355"/>
      <c r="Q176" s="1355"/>
      <c r="R176" s="1355"/>
      <c r="S176" s="1355"/>
      <c r="T176" s="1355"/>
      <c r="U176" s="1355"/>
      <c r="V176" s="1355"/>
      <c r="W176" s="1355"/>
      <c r="X176" s="1355"/>
      <c r="Y176" s="1355"/>
      <c r="Z176" s="1355"/>
      <c r="AA176" s="1355"/>
      <c r="AB176" s="1355"/>
      <c r="AC176" s="1355"/>
      <c r="AD176" s="1355"/>
      <c r="AE176" s="1355"/>
      <c r="AF176" s="1355"/>
      <c r="AG176" s="1356"/>
      <c r="AH176" s="1356"/>
      <c r="AI176" s="1356"/>
      <c r="AJ176" s="1356"/>
      <c r="AK176" s="1354"/>
      <c r="AL176" s="1354"/>
      <c r="AM176" s="1354"/>
      <c r="AN176" s="1354"/>
      <c r="AO176" s="1354"/>
      <c r="AP176" s="1354"/>
      <c r="AQ176" s="1354"/>
      <c r="AR176" s="1354"/>
      <c r="AS176" s="1354"/>
      <c r="AT176" s="1354"/>
      <c r="AU176" s="1354"/>
      <c r="AV176" s="1354"/>
      <c r="AW176" s="1354"/>
      <c r="AX176" s="1354"/>
      <c r="AY176" s="1354"/>
      <c r="AZ176" s="1354"/>
      <c r="BA176" s="1354"/>
      <c r="BB176" s="1354"/>
      <c r="BC176" s="1354"/>
      <c r="BD176" s="1354"/>
      <c r="BE176" s="1354"/>
      <c r="BF176" s="1354"/>
      <c r="BG176" s="1354"/>
      <c r="BH176" s="1354"/>
      <c r="BI176" s="1354"/>
      <c r="BJ176" s="1354"/>
      <c r="BK176" s="1354"/>
      <c r="BL176" s="1354"/>
      <c r="BM176" s="1354"/>
      <c r="BN176" s="1354"/>
      <c r="BO176" s="1354"/>
      <c r="BP176" s="1354"/>
      <c r="BQ176" s="1354"/>
      <c r="BR176" s="1354"/>
      <c r="BS176" s="1354"/>
      <c r="BT176" s="1354"/>
      <c r="BU176" s="1354"/>
      <c r="BV176" s="1354"/>
      <c r="BW176" s="1354"/>
      <c r="BX176" s="1354"/>
      <c r="BY176" s="1354"/>
      <c r="BZ176" s="1354"/>
      <c r="CA176" s="1354"/>
      <c r="CB176" s="1354"/>
      <c r="CC176" s="1354"/>
      <c r="CD176" s="1354"/>
      <c r="CE176" s="1354"/>
      <c r="CF176" s="1354"/>
      <c r="CG176" s="1354"/>
      <c r="CH176" s="1354"/>
      <c r="CI176" s="1354"/>
      <c r="CJ176" s="1354"/>
      <c r="CK176" s="1354"/>
      <c r="CL176" s="1354"/>
      <c r="CM176" s="1354"/>
      <c r="CN176" s="1354"/>
      <c r="CO176" s="1354"/>
      <c r="CP176" s="1354"/>
      <c r="CQ176" s="1354"/>
      <c r="CR176" s="1354"/>
      <c r="CS176" s="1354"/>
      <c r="CT176" s="1354"/>
      <c r="CU176" s="1354"/>
      <c r="CV176" s="1354"/>
      <c r="CW176" s="1354"/>
      <c r="CX176" s="1354"/>
      <c r="CY176" s="1354"/>
      <c r="CZ176" s="1354"/>
      <c r="DA176" s="1354"/>
      <c r="DB176" s="1354"/>
      <c r="DC176" s="1354"/>
      <c r="DD176" s="1354"/>
      <c r="DE176" s="1354"/>
      <c r="DF176" s="1354"/>
      <c r="DG176" s="1354"/>
      <c r="DH176" s="1354"/>
      <c r="DI176" s="1354"/>
      <c r="DJ176" s="1354"/>
      <c r="DK176" s="1354"/>
      <c r="DL176" s="1354"/>
      <c r="DM176" s="1354"/>
      <c r="DN176" s="1354"/>
      <c r="DO176" s="1354"/>
      <c r="DP176" s="1354"/>
      <c r="DQ176" s="1354"/>
    </row>
    <row r="177" spans="1:121" x14ac:dyDescent="0.25">
      <c r="A177" s="1355"/>
      <c r="B177" s="1355"/>
      <c r="C177" s="1355"/>
      <c r="D177" s="1355"/>
      <c r="E177" s="1355"/>
      <c r="F177" s="1355"/>
      <c r="G177" s="1355"/>
      <c r="H177" s="1355"/>
      <c r="I177" s="1355"/>
      <c r="J177" s="1355"/>
      <c r="K177" s="1355"/>
      <c r="L177" s="1355"/>
      <c r="M177" s="1355"/>
      <c r="N177" s="1355"/>
      <c r="O177" s="1355"/>
      <c r="P177" s="1355"/>
      <c r="Q177" s="1355"/>
      <c r="R177" s="1355"/>
      <c r="S177" s="1355"/>
      <c r="T177" s="1355"/>
      <c r="U177" s="1355"/>
      <c r="V177" s="1355"/>
      <c r="W177" s="1355"/>
      <c r="X177" s="1355"/>
      <c r="Y177" s="1355"/>
      <c r="Z177" s="1355"/>
      <c r="AA177" s="1355"/>
      <c r="AB177" s="1355"/>
      <c r="AC177" s="1355"/>
      <c r="AD177" s="1355"/>
      <c r="AE177" s="1355"/>
      <c r="AF177" s="1355"/>
      <c r="AG177" s="1356"/>
      <c r="AH177" s="1356"/>
      <c r="AI177" s="1356"/>
      <c r="AJ177" s="1356"/>
      <c r="AK177" s="1354"/>
      <c r="AL177" s="1354"/>
      <c r="AM177" s="1354"/>
      <c r="AN177" s="1354"/>
      <c r="AO177" s="1354"/>
      <c r="AP177" s="1354"/>
      <c r="AQ177" s="1354"/>
      <c r="AR177" s="1354"/>
      <c r="AS177" s="1354"/>
      <c r="AT177" s="1354"/>
      <c r="AU177" s="1354"/>
      <c r="AV177" s="1354"/>
      <c r="AW177" s="1354"/>
      <c r="AX177" s="1354"/>
      <c r="AY177" s="1354"/>
      <c r="AZ177" s="1354"/>
      <c r="BA177" s="1354"/>
      <c r="BB177" s="1354"/>
      <c r="BC177" s="1354"/>
      <c r="BD177" s="1354"/>
      <c r="BE177" s="1354"/>
      <c r="BF177" s="1354"/>
      <c r="BG177" s="1354"/>
      <c r="BH177" s="1354"/>
      <c r="BI177" s="1354"/>
      <c r="BJ177" s="1354"/>
      <c r="BK177" s="1354"/>
      <c r="BL177" s="1354"/>
      <c r="BM177" s="1354"/>
      <c r="BN177" s="1354"/>
      <c r="BO177" s="1354"/>
      <c r="BP177" s="1354"/>
      <c r="BQ177" s="1354"/>
      <c r="BR177" s="1354"/>
      <c r="BS177" s="1354"/>
      <c r="BT177" s="1354"/>
      <c r="BU177" s="1354"/>
      <c r="BV177" s="1354"/>
      <c r="BW177" s="1354"/>
      <c r="BX177" s="1354"/>
      <c r="BY177" s="1354"/>
      <c r="BZ177" s="1354"/>
      <c r="CA177" s="1354"/>
      <c r="CB177" s="1354"/>
      <c r="CC177" s="1354"/>
      <c r="CD177" s="1354"/>
      <c r="CE177" s="1354"/>
      <c r="CF177" s="1354"/>
      <c r="CG177" s="1354"/>
      <c r="CH177" s="1354"/>
      <c r="CI177" s="1354"/>
      <c r="CJ177" s="1354"/>
      <c r="CK177" s="1354"/>
      <c r="CL177" s="1354"/>
      <c r="CM177" s="1354"/>
      <c r="CN177" s="1354"/>
      <c r="CO177" s="1354"/>
      <c r="CP177" s="1354"/>
      <c r="CQ177" s="1354"/>
      <c r="CR177" s="1354"/>
      <c r="CS177" s="1354"/>
      <c r="CT177" s="1354"/>
      <c r="CU177" s="1354"/>
      <c r="CV177" s="1354"/>
      <c r="CW177" s="1354"/>
      <c r="CX177" s="1354"/>
      <c r="CY177" s="1354"/>
      <c r="CZ177" s="1354"/>
      <c r="DA177" s="1354"/>
      <c r="DB177" s="1354"/>
      <c r="DC177" s="1354"/>
      <c r="DD177" s="1354"/>
      <c r="DE177" s="1354"/>
      <c r="DF177" s="1354"/>
      <c r="DG177" s="1354"/>
      <c r="DH177" s="1354"/>
      <c r="DI177" s="1354"/>
      <c r="DJ177" s="1354"/>
      <c r="DK177" s="1354"/>
      <c r="DL177" s="1354"/>
      <c r="DM177" s="1354"/>
      <c r="DN177" s="1354"/>
      <c r="DO177" s="1354"/>
      <c r="DP177" s="1354"/>
      <c r="DQ177" s="1354"/>
    </row>
    <row r="178" spans="1:121" x14ac:dyDescent="0.25">
      <c r="A178" s="1355"/>
      <c r="B178" s="1355"/>
      <c r="C178" s="1355"/>
      <c r="D178" s="1355"/>
      <c r="E178" s="1355"/>
      <c r="F178" s="1355"/>
      <c r="G178" s="1355"/>
      <c r="H178" s="1355"/>
      <c r="I178" s="1355"/>
      <c r="J178" s="1355"/>
      <c r="K178" s="1355"/>
      <c r="L178" s="1355"/>
      <c r="M178" s="1355"/>
      <c r="N178" s="1355"/>
      <c r="O178" s="1355"/>
      <c r="P178" s="1355"/>
      <c r="Q178" s="1355"/>
      <c r="R178" s="1355"/>
      <c r="S178" s="1355"/>
      <c r="T178" s="1355"/>
      <c r="U178" s="1355"/>
      <c r="V178" s="1355"/>
      <c r="W178" s="1355"/>
      <c r="X178" s="1355"/>
      <c r="Y178" s="1355"/>
      <c r="Z178" s="1355"/>
      <c r="AA178" s="1355"/>
      <c r="AB178" s="1355"/>
      <c r="AC178" s="1355"/>
      <c r="AD178" s="1355"/>
      <c r="AE178" s="1355"/>
      <c r="AF178" s="1355"/>
      <c r="AG178" s="1356"/>
      <c r="AH178" s="1356"/>
      <c r="AI178" s="1356"/>
      <c r="AJ178" s="1356"/>
      <c r="AK178" s="1354"/>
      <c r="AL178" s="1354"/>
      <c r="AM178" s="1354"/>
      <c r="AN178" s="1354"/>
      <c r="AO178" s="1354"/>
      <c r="AP178" s="1354"/>
      <c r="AQ178" s="1354"/>
      <c r="AR178" s="1354"/>
      <c r="AS178" s="1354"/>
      <c r="AT178" s="1354"/>
      <c r="AU178" s="1354"/>
      <c r="AV178" s="1354"/>
      <c r="AW178" s="1354"/>
      <c r="AX178" s="1354"/>
      <c r="AY178" s="1354"/>
      <c r="AZ178" s="1354"/>
      <c r="BA178" s="1354"/>
      <c r="BB178" s="1354"/>
      <c r="BC178" s="1354"/>
      <c r="BD178" s="1354"/>
      <c r="BE178" s="1354"/>
      <c r="BF178" s="1354"/>
      <c r="BG178" s="1354"/>
      <c r="BH178" s="1354"/>
      <c r="BI178" s="1354"/>
      <c r="BJ178" s="1354"/>
      <c r="BK178" s="1354"/>
      <c r="BL178" s="1354"/>
      <c r="BM178" s="1354"/>
      <c r="BN178" s="1354"/>
      <c r="BO178" s="1354"/>
      <c r="BP178" s="1354"/>
      <c r="BQ178" s="1354"/>
      <c r="BR178" s="1354"/>
      <c r="BS178" s="1354"/>
      <c r="BT178" s="1354"/>
      <c r="BU178" s="1354"/>
      <c r="BV178" s="1354"/>
      <c r="BW178" s="1354"/>
      <c r="BX178" s="1354"/>
      <c r="BY178" s="1354"/>
      <c r="BZ178" s="1354"/>
      <c r="CA178" s="1354"/>
      <c r="CB178" s="1354"/>
      <c r="CC178" s="1354"/>
      <c r="CD178" s="1354"/>
      <c r="CE178" s="1354"/>
      <c r="CF178" s="1354"/>
      <c r="CG178" s="1354"/>
      <c r="CH178" s="1354"/>
      <c r="CI178" s="1354"/>
      <c r="CJ178" s="1354"/>
      <c r="CK178" s="1354"/>
      <c r="CL178" s="1354"/>
      <c r="CM178" s="1354"/>
      <c r="CN178" s="1354"/>
      <c r="CO178" s="1354"/>
      <c r="CP178" s="1354"/>
      <c r="CQ178" s="1354"/>
      <c r="CR178" s="1354"/>
      <c r="CS178" s="1354"/>
      <c r="CT178" s="1354"/>
      <c r="CU178" s="1354"/>
      <c r="CV178" s="1354"/>
      <c r="CW178" s="1354"/>
      <c r="CX178" s="1354"/>
      <c r="CY178" s="1354"/>
      <c r="CZ178" s="1354"/>
      <c r="DA178" s="1354"/>
      <c r="DB178" s="1354"/>
      <c r="DC178" s="1354"/>
      <c r="DD178" s="1354"/>
      <c r="DE178" s="1354"/>
      <c r="DF178" s="1354"/>
      <c r="DG178" s="1354"/>
      <c r="DH178" s="1354"/>
      <c r="DI178" s="1354"/>
      <c r="DJ178" s="1354"/>
      <c r="DK178" s="1354"/>
      <c r="DL178" s="1354"/>
      <c r="DM178" s="1354"/>
      <c r="DN178" s="1354"/>
      <c r="DO178" s="1354"/>
      <c r="DP178" s="1354"/>
      <c r="DQ178" s="1354"/>
    </row>
    <row r="179" spans="1:121" x14ac:dyDescent="0.25">
      <c r="A179" s="1355"/>
      <c r="B179" s="1355"/>
      <c r="C179" s="1355"/>
      <c r="D179" s="1355"/>
      <c r="E179" s="1355"/>
      <c r="F179" s="1355"/>
      <c r="G179" s="1355"/>
      <c r="H179" s="1355"/>
      <c r="I179" s="1355"/>
      <c r="J179" s="1355"/>
      <c r="K179" s="1355"/>
      <c r="L179" s="1355"/>
      <c r="M179" s="1355"/>
      <c r="N179" s="1355"/>
      <c r="O179" s="1355"/>
      <c r="P179" s="1355"/>
      <c r="Q179" s="1355"/>
      <c r="R179" s="1355"/>
      <c r="S179" s="1355"/>
      <c r="T179" s="1355"/>
      <c r="U179" s="1355"/>
      <c r="V179" s="1355"/>
      <c r="W179" s="1355"/>
      <c r="X179" s="1355"/>
      <c r="Y179" s="1355"/>
      <c r="Z179" s="1355"/>
      <c r="AA179" s="1355"/>
      <c r="AB179" s="1355"/>
      <c r="AC179" s="1355"/>
      <c r="AD179" s="1355"/>
      <c r="AE179" s="1355"/>
      <c r="AF179" s="1355"/>
      <c r="AG179" s="1356"/>
      <c r="AH179" s="1356"/>
      <c r="AI179" s="1356"/>
      <c r="AJ179" s="1356"/>
      <c r="AK179" s="1354"/>
      <c r="AL179" s="1354"/>
      <c r="AM179" s="1354"/>
      <c r="AN179" s="1354"/>
      <c r="AO179" s="1354"/>
      <c r="AP179" s="1354"/>
      <c r="AQ179" s="1354"/>
      <c r="AR179" s="1354"/>
      <c r="AS179" s="1354"/>
      <c r="AT179" s="1354"/>
      <c r="AU179" s="1354"/>
      <c r="AV179" s="1354"/>
      <c r="AW179" s="1354"/>
      <c r="AX179" s="1354"/>
      <c r="AY179" s="1354"/>
      <c r="AZ179" s="1354"/>
      <c r="BA179" s="1354"/>
      <c r="BB179" s="1354"/>
      <c r="BC179" s="1354"/>
      <c r="BD179" s="1354"/>
      <c r="BE179" s="1354"/>
      <c r="BF179" s="1354"/>
      <c r="BG179" s="1354"/>
      <c r="BH179" s="1354"/>
      <c r="BI179" s="1354"/>
      <c r="BJ179" s="1354"/>
      <c r="BK179" s="1354"/>
      <c r="BL179" s="1354"/>
      <c r="BM179" s="1354"/>
      <c r="BN179" s="1354"/>
      <c r="BO179" s="1354"/>
      <c r="BP179" s="1354"/>
      <c r="BQ179" s="1354"/>
      <c r="BR179" s="1354"/>
      <c r="BS179" s="1354"/>
      <c r="BT179" s="1354"/>
      <c r="BU179" s="1354"/>
      <c r="BV179" s="1354"/>
      <c r="BW179" s="1354"/>
      <c r="BX179" s="1354"/>
      <c r="BY179" s="1354"/>
      <c r="BZ179" s="1354"/>
      <c r="CA179" s="1354"/>
      <c r="CB179" s="1354"/>
      <c r="CC179" s="1354"/>
      <c r="CD179" s="1354"/>
      <c r="CE179" s="1354"/>
      <c r="CF179" s="1354"/>
      <c r="CG179" s="1354"/>
      <c r="CH179" s="1354"/>
      <c r="CI179" s="1354"/>
      <c r="CJ179" s="1354"/>
      <c r="CK179" s="1354"/>
      <c r="CL179" s="1354"/>
      <c r="CM179" s="1354"/>
      <c r="CN179" s="1354"/>
      <c r="CO179" s="1354"/>
      <c r="CP179" s="1354"/>
      <c r="CQ179" s="1354"/>
      <c r="CR179" s="1354"/>
      <c r="CS179" s="1354"/>
      <c r="CT179" s="1354"/>
      <c r="CU179" s="1354"/>
      <c r="CV179" s="1354"/>
      <c r="CW179" s="1354"/>
      <c r="CX179" s="1354"/>
      <c r="CY179" s="1354"/>
      <c r="CZ179" s="1354"/>
      <c r="DA179" s="1354"/>
      <c r="DB179" s="1354"/>
      <c r="DC179" s="1354"/>
      <c r="DD179" s="1354"/>
      <c r="DE179" s="1354"/>
      <c r="DF179" s="1354"/>
      <c r="DG179" s="1354"/>
      <c r="DH179" s="1354"/>
      <c r="DI179" s="1354"/>
      <c r="DJ179" s="1354"/>
      <c r="DK179" s="1354"/>
      <c r="DL179" s="1354"/>
      <c r="DM179" s="1354"/>
      <c r="DN179" s="1354"/>
      <c r="DO179" s="1354"/>
      <c r="DP179" s="1354"/>
      <c r="DQ179" s="1354"/>
    </row>
    <row r="180" spans="1:121" x14ac:dyDescent="0.25">
      <c r="A180" s="1355"/>
      <c r="B180" s="1355"/>
      <c r="C180" s="1355"/>
      <c r="D180" s="1355"/>
      <c r="E180" s="1355"/>
      <c r="F180" s="1355"/>
      <c r="G180" s="1355"/>
      <c r="H180" s="1355"/>
      <c r="I180" s="1355"/>
      <c r="J180" s="1355"/>
      <c r="K180" s="1355"/>
      <c r="L180" s="1355"/>
      <c r="M180" s="1355"/>
      <c r="N180" s="1355"/>
      <c r="O180" s="1355"/>
      <c r="P180" s="1355"/>
      <c r="Q180" s="1355"/>
      <c r="R180" s="1355"/>
      <c r="S180" s="1355"/>
      <c r="T180" s="1355"/>
      <c r="U180" s="1355"/>
      <c r="V180" s="1355"/>
      <c r="W180" s="1355"/>
      <c r="X180" s="1355"/>
      <c r="Y180" s="1355"/>
      <c r="Z180" s="1355"/>
      <c r="AA180" s="1355"/>
      <c r="AB180" s="1355"/>
      <c r="AC180" s="1355"/>
      <c r="AD180" s="1355"/>
      <c r="AE180" s="1355"/>
      <c r="AF180" s="1355"/>
      <c r="AG180" s="1356"/>
      <c r="AH180" s="1356"/>
      <c r="AI180" s="1356"/>
      <c r="AJ180" s="1356"/>
      <c r="AK180" s="1354"/>
      <c r="AL180" s="1354"/>
      <c r="AM180" s="1354"/>
      <c r="AN180" s="1354"/>
      <c r="AO180" s="1354"/>
      <c r="AP180" s="1354"/>
      <c r="AQ180" s="1354"/>
      <c r="AR180" s="1354"/>
      <c r="AS180" s="1354"/>
      <c r="AT180" s="1354"/>
      <c r="AU180" s="1354"/>
      <c r="AV180" s="1354"/>
      <c r="AW180" s="1354"/>
      <c r="AX180" s="1354"/>
      <c r="AY180" s="1354"/>
      <c r="AZ180" s="1354"/>
      <c r="BA180" s="1354"/>
      <c r="BB180" s="1354"/>
      <c r="BC180" s="1354"/>
      <c r="BD180" s="1354"/>
      <c r="BE180" s="1354"/>
      <c r="BF180" s="1354"/>
      <c r="BG180" s="1354"/>
      <c r="BH180" s="1354"/>
      <c r="BI180" s="1354"/>
      <c r="BJ180" s="1354"/>
      <c r="BK180" s="1354"/>
      <c r="BL180" s="1354"/>
      <c r="BM180" s="1354"/>
      <c r="BN180" s="1354"/>
      <c r="BO180" s="1354"/>
      <c r="BP180" s="1354"/>
      <c r="BQ180" s="1354"/>
      <c r="BR180" s="1354"/>
      <c r="BS180" s="1354"/>
      <c r="BT180" s="1354"/>
      <c r="BU180" s="1354"/>
      <c r="BV180" s="1354"/>
      <c r="BW180" s="1354"/>
      <c r="BX180" s="1354"/>
      <c r="BY180" s="1354"/>
      <c r="BZ180" s="1354"/>
      <c r="CA180" s="1354"/>
      <c r="CB180" s="1354"/>
      <c r="CC180" s="1354"/>
      <c r="CD180" s="1354"/>
      <c r="CE180" s="1354"/>
      <c r="CF180" s="1354"/>
      <c r="CG180" s="1354"/>
      <c r="CH180" s="1354"/>
      <c r="CI180" s="1354"/>
      <c r="CJ180" s="1354"/>
      <c r="CK180" s="1354"/>
      <c r="CL180" s="1354"/>
      <c r="CM180" s="1354"/>
      <c r="CN180" s="1354"/>
      <c r="CO180" s="1354"/>
      <c r="CP180" s="1354"/>
      <c r="CQ180" s="1354"/>
      <c r="CR180" s="1354"/>
      <c r="CS180" s="1354"/>
      <c r="CT180" s="1354"/>
      <c r="CU180" s="1354"/>
      <c r="CV180" s="1354"/>
      <c r="CW180" s="1354"/>
      <c r="CX180" s="1354"/>
      <c r="CY180" s="1354"/>
      <c r="CZ180" s="1354"/>
      <c r="DA180" s="1354"/>
      <c r="DB180" s="1354"/>
      <c r="DC180" s="1354"/>
      <c r="DD180" s="1354"/>
      <c r="DE180" s="1354"/>
      <c r="DF180" s="1354"/>
      <c r="DG180" s="1354"/>
      <c r="DH180" s="1354"/>
      <c r="DI180" s="1354"/>
      <c r="DJ180" s="1354"/>
      <c r="DK180" s="1354"/>
      <c r="DL180" s="1354"/>
      <c r="DM180" s="1354"/>
      <c r="DN180" s="1354"/>
      <c r="DO180" s="1354"/>
      <c r="DP180" s="1354"/>
      <c r="DQ180" s="1354"/>
    </row>
    <row r="181" spans="1:121" x14ac:dyDescent="0.25">
      <c r="A181" s="1355"/>
      <c r="B181" s="1355"/>
      <c r="C181" s="1355"/>
      <c r="D181" s="1355"/>
      <c r="E181" s="1355"/>
      <c r="F181" s="1355"/>
      <c r="G181" s="1355"/>
      <c r="H181" s="1355"/>
      <c r="I181" s="1355"/>
      <c r="J181" s="1355"/>
      <c r="K181" s="1355"/>
      <c r="L181" s="1355"/>
      <c r="M181" s="1355"/>
      <c r="N181" s="1355"/>
      <c r="O181" s="1355"/>
      <c r="P181" s="1355"/>
      <c r="Q181" s="1355"/>
      <c r="R181" s="1355"/>
      <c r="S181" s="1355"/>
      <c r="T181" s="1355"/>
      <c r="U181" s="1355"/>
      <c r="V181" s="1355"/>
      <c r="W181" s="1355"/>
      <c r="X181" s="1355"/>
      <c r="Y181" s="1355"/>
      <c r="Z181" s="1355"/>
      <c r="AA181" s="1355"/>
      <c r="AB181" s="1355"/>
      <c r="AC181" s="1355"/>
      <c r="AD181" s="1355"/>
      <c r="AE181" s="1355"/>
      <c r="AF181" s="1355"/>
      <c r="AG181" s="1356"/>
      <c r="AH181" s="1356"/>
      <c r="AI181" s="1356"/>
      <c r="AJ181" s="1356"/>
      <c r="AK181" s="1354"/>
      <c r="AL181" s="1354"/>
      <c r="AM181" s="1354"/>
      <c r="AN181" s="1354"/>
      <c r="AO181" s="1354"/>
      <c r="AP181" s="1354"/>
      <c r="AQ181" s="1354"/>
      <c r="AR181" s="1354"/>
      <c r="AS181" s="1354"/>
      <c r="AT181" s="1354"/>
      <c r="AU181" s="1354"/>
      <c r="AV181" s="1354"/>
      <c r="AW181" s="1354"/>
      <c r="AX181" s="1354"/>
      <c r="AY181" s="1354"/>
      <c r="AZ181" s="1354"/>
      <c r="BA181" s="1354"/>
      <c r="BB181" s="1354"/>
      <c r="BC181" s="1354"/>
      <c r="BD181" s="1354"/>
      <c r="BE181" s="1354"/>
      <c r="BF181" s="1354"/>
      <c r="BG181" s="1354"/>
      <c r="BH181" s="1354"/>
      <c r="BI181" s="1354"/>
      <c r="BJ181" s="1354"/>
      <c r="BK181" s="1354"/>
      <c r="BL181" s="1354"/>
      <c r="BM181" s="1354"/>
      <c r="BN181" s="1354"/>
      <c r="BO181" s="1354"/>
      <c r="BP181" s="1354"/>
      <c r="BQ181" s="1354"/>
      <c r="BR181" s="1354"/>
      <c r="BS181" s="1354"/>
      <c r="BT181" s="1354"/>
      <c r="BU181" s="1354"/>
      <c r="BV181" s="1354"/>
      <c r="BW181" s="1354"/>
      <c r="BX181" s="1354"/>
      <c r="BY181" s="1354"/>
      <c r="BZ181" s="1354"/>
      <c r="CA181" s="1354"/>
      <c r="CB181" s="1354"/>
      <c r="CC181" s="1354"/>
      <c r="CD181" s="1354"/>
      <c r="CE181" s="1354"/>
      <c r="CF181" s="1354"/>
      <c r="CG181" s="1354"/>
      <c r="CH181" s="1354"/>
      <c r="CI181" s="1354"/>
      <c r="CJ181" s="1354"/>
      <c r="CK181" s="1354"/>
      <c r="CL181" s="1354"/>
      <c r="CM181" s="1354"/>
      <c r="CN181" s="1354"/>
      <c r="CO181" s="1354"/>
      <c r="CP181" s="1354"/>
      <c r="CQ181" s="1354"/>
      <c r="CR181" s="1354"/>
      <c r="CS181" s="1354"/>
      <c r="CT181" s="1354"/>
      <c r="CU181" s="1354"/>
      <c r="CV181" s="1354"/>
      <c r="CW181" s="1354"/>
      <c r="CX181" s="1354"/>
      <c r="CY181" s="1354"/>
      <c r="CZ181" s="1354"/>
      <c r="DA181" s="1354"/>
      <c r="DB181" s="1354"/>
      <c r="DC181" s="1354"/>
      <c r="DD181" s="1354"/>
      <c r="DE181" s="1354"/>
      <c r="DF181" s="1354"/>
      <c r="DG181" s="1354"/>
      <c r="DH181" s="1354"/>
      <c r="DI181" s="1354"/>
      <c r="DJ181" s="1354"/>
      <c r="DK181" s="1354"/>
      <c r="DL181" s="1354"/>
      <c r="DM181" s="1354"/>
      <c r="DN181" s="1354"/>
      <c r="DO181" s="1354"/>
      <c r="DP181" s="1354"/>
      <c r="DQ181" s="1354"/>
    </row>
    <row r="182" spans="1:121" x14ac:dyDescent="0.25">
      <c r="A182" s="1355"/>
      <c r="B182" s="1355"/>
      <c r="C182" s="1355"/>
      <c r="D182" s="1355"/>
      <c r="E182" s="1355"/>
      <c r="F182" s="1355"/>
      <c r="G182" s="1355"/>
      <c r="H182" s="1355"/>
      <c r="I182" s="1355"/>
      <c r="J182" s="1355"/>
      <c r="K182" s="1355"/>
      <c r="L182" s="1355"/>
      <c r="M182" s="1355"/>
      <c r="N182" s="1355"/>
      <c r="O182" s="1355"/>
      <c r="P182" s="1355"/>
      <c r="Q182" s="1355"/>
      <c r="R182" s="1355"/>
      <c r="S182" s="1355"/>
      <c r="T182" s="1355"/>
      <c r="U182" s="1355"/>
      <c r="V182" s="1355"/>
      <c r="W182" s="1355"/>
      <c r="X182" s="1355"/>
      <c r="Y182" s="1355"/>
      <c r="Z182" s="1355"/>
      <c r="AA182" s="1355"/>
      <c r="AB182" s="1355"/>
      <c r="AC182" s="1355"/>
      <c r="AD182" s="1355"/>
      <c r="AE182" s="1355"/>
      <c r="AF182" s="1355"/>
      <c r="AG182" s="1356"/>
      <c r="AH182" s="1356"/>
      <c r="AI182" s="1356"/>
      <c r="AJ182" s="1356"/>
      <c r="AK182" s="1354"/>
      <c r="AL182" s="1354"/>
      <c r="AM182" s="1354"/>
      <c r="AN182" s="1354"/>
      <c r="AO182" s="1354"/>
      <c r="AP182" s="1354"/>
      <c r="AQ182" s="1354"/>
      <c r="AR182" s="1354"/>
      <c r="AS182" s="1354"/>
      <c r="AT182" s="1354"/>
      <c r="AU182" s="1354"/>
      <c r="AV182" s="1354"/>
      <c r="AW182" s="1354"/>
      <c r="AX182" s="1354"/>
      <c r="AY182" s="1354"/>
      <c r="AZ182" s="1354"/>
      <c r="BA182" s="1354"/>
      <c r="BB182" s="1354"/>
      <c r="BC182" s="1354"/>
      <c r="BD182" s="1354"/>
      <c r="BE182" s="1354"/>
      <c r="BF182" s="1354"/>
      <c r="BG182" s="1354"/>
      <c r="BH182" s="1354"/>
      <c r="BI182" s="1354"/>
      <c r="BJ182" s="1354"/>
      <c r="BK182" s="1354"/>
      <c r="BL182" s="1354"/>
      <c r="BM182" s="1354"/>
      <c r="BN182" s="1354"/>
      <c r="BO182" s="1354"/>
      <c r="BP182" s="1354"/>
      <c r="BQ182" s="1354"/>
      <c r="BR182" s="1354"/>
      <c r="BS182" s="1354"/>
      <c r="BT182" s="1354"/>
      <c r="BU182" s="1354"/>
      <c r="BV182" s="1354"/>
      <c r="BW182" s="1354"/>
      <c r="BX182" s="1354"/>
      <c r="BY182" s="1354"/>
      <c r="BZ182" s="1354"/>
      <c r="CA182" s="1354"/>
      <c r="CB182" s="1354"/>
      <c r="CC182" s="1354"/>
      <c r="CD182" s="1354"/>
      <c r="CE182" s="1354"/>
      <c r="CF182" s="1354"/>
      <c r="CG182" s="1354"/>
      <c r="CH182" s="1354"/>
      <c r="CI182" s="1354"/>
      <c r="CJ182" s="1354"/>
      <c r="CK182" s="1354"/>
      <c r="CL182" s="1354"/>
      <c r="CM182" s="1354"/>
      <c r="CN182" s="1354"/>
      <c r="CO182" s="1354"/>
      <c r="CP182" s="1354"/>
      <c r="CQ182" s="1354"/>
      <c r="CR182" s="1354"/>
      <c r="CS182" s="1354"/>
      <c r="CT182" s="1354"/>
      <c r="CU182" s="1354"/>
      <c r="CV182" s="1354"/>
      <c r="CW182" s="1354"/>
      <c r="CX182" s="1354"/>
      <c r="CY182" s="1354"/>
      <c r="CZ182" s="1354"/>
      <c r="DA182" s="1354"/>
      <c r="DB182" s="1354"/>
      <c r="DC182" s="1354"/>
      <c r="DD182" s="1354"/>
      <c r="DE182" s="1354"/>
      <c r="DF182" s="1354"/>
      <c r="DG182" s="1354"/>
      <c r="DH182" s="1354"/>
      <c r="DI182" s="1354"/>
      <c r="DJ182" s="1354"/>
      <c r="DK182" s="1354"/>
      <c r="DL182" s="1354"/>
      <c r="DM182" s="1354"/>
      <c r="DN182" s="1354"/>
      <c r="DO182" s="1354"/>
      <c r="DP182" s="1354"/>
      <c r="DQ182" s="1354"/>
    </row>
    <row r="183" spans="1:121" x14ac:dyDescent="0.25">
      <c r="A183" s="1355"/>
      <c r="B183" s="1355"/>
      <c r="C183" s="1355"/>
      <c r="D183" s="1355"/>
      <c r="E183" s="1355"/>
      <c r="F183" s="1355"/>
      <c r="G183" s="1355"/>
      <c r="H183" s="1355"/>
      <c r="I183" s="1355"/>
      <c r="J183" s="1355"/>
      <c r="K183" s="1355"/>
      <c r="L183" s="1355"/>
      <c r="M183" s="1355"/>
      <c r="N183" s="1355"/>
      <c r="O183" s="1355"/>
      <c r="P183" s="1355"/>
      <c r="Q183" s="1355"/>
      <c r="R183" s="1355"/>
      <c r="S183" s="1355"/>
      <c r="T183" s="1355"/>
      <c r="U183" s="1355"/>
      <c r="V183" s="1355"/>
      <c r="W183" s="1355"/>
      <c r="X183" s="1355"/>
      <c r="Y183" s="1355"/>
      <c r="Z183" s="1355"/>
      <c r="AA183" s="1355"/>
      <c r="AB183" s="1355"/>
      <c r="AC183" s="1355"/>
      <c r="AD183" s="1355"/>
      <c r="AE183" s="1355"/>
      <c r="AF183" s="1355"/>
      <c r="AG183" s="1356"/>
      <c r="AH183" s="1356"/>
      <c r="AI183" s="1356"/>
      <c r="AJ183" s="1356"/>
      <c r="AK183" s="1354"/>
      <c r="AL183" s="1354"/>
      <c r="AM183" s="1354"/>
      <c r="AN183" s="1354"/>
      <c r="AO183" s="1354"/>
      <c r="AP183" s="1354"/>
      <c r="AQ183" s="1354"/>
      <c r="AR183" s="1354"/>
      <c r="AS183" s="1354"/>
      <c r="AT183" s="1354"/>
      <c r="AU183" s="1354"/>
      <c r="AV183" s="1354"/>
      <c r="AW183" s="1354"/>
      <c r="AX183" s="1354"/>
      <c r="AY183" s="1354"/>
      <c r="AZ183" s="1354"/>
      <c r="BA183" s="1354"/>
      <c r="BB183" s="1354"/>
      <c r="BC183" s="1354"/>
      <c r="BD183" s="1354"/>
      <c r="BE183" s="1354"/>
      <c r="BF183" s="1354"/>
      <c r="BG183" s="1354"/>
      <c r="BH183" s="1354"/>
      <c r="BI183" s="1354"/>
      <c r="BJ183" s="1354"/>
      <c r="BK183" s="1354"/>
      <c r="BL183" s="1354"/>
      <c r="BM183" s="1354"/>
      <c r="BN183" s="1354"/>
      <c r="BO183" s="1354"/>
      <c r="BP183" s="1354"/>
      <c r="BQ183" s="1354"/>
      <c r="BR183" s="1354"/>
      <c r="BS183" s="1354"/>
      <c r="BT183" s="1354"/>
      <c r="BU183" s="1354"/>
      <c r="BV183" s="1354"/>
      <c r="BW183" s="1354"/>
      <c r="BX183" s="1354"/>
      <c r="BY183" s="1354"/>
      <c r="BZ183" s="1354"/>
      <c r="CA183" s="1354"/>
      <c r="CB183" s="1354"/>
      <c r="CC183" s="1354"/>
      <c r="CD183" s="1354"/>
      <c r="CE183" s="1354"/>
      <c r="CF183" s="1354"/>
      <c r="CG183" s="1354"/>
      <c r="CH183" s="1354"/>
      <c r="CI183" s="1354"/>
      <c r="CJ183" s="1354"/>
      <c r="CK183" s="1354"/>
      <c r="CL183" s="1354"/>
      <c r="CM183" s="1354"/>
      <c r="CN183" s="1354"/>
      <c r="CO183" s="1354"/>
      <c r="CP183" s="1354"/>
      <c r="CQ183" s="1354"/>
      <c r="CR183" s="1354"/>
      <c r="CS183" s="1354"/>
      <c r="CT183" s="1354"/>
      <c r="CU183" s="1354"/>
      <c r="CV183" s="1354"/>
      <c r="CW183" s="1354"/>
      <c r="CX183" s="1354"/>
      <c r="CY183" s="1354"/>
      <c r="CZ183" s="1354"/>
      <c r="DA183" s="1354"/>
      <c r="DB183" s="1354"/>
      <c r="DC183" s="1354"/>
      <c r="DD183" s="1354"/>
      <c r="DE183" s="1354"/>
      <c r="DF183" s="1354"/>
      <c r="DG183" s="1354"/>
      <c r="DH183" s="1354"/>
      <c r="DI183" s="1354"/>
      <c r="DJ183" s="1354"/>
      <c r="DK183" s="1354"/>
      <c r="DL183" s="1354"/>
      <c r="DM183" s="1354"/>
      <c r="DN183" s="1354"/>
      <c r="DO183" s="1354"/>
      <c r="DP183" s="1354"/>
      <c r="DQ183" s="1354"/>
    </row>
    <row r="184" spans="1:121" x14ac:dyDescent="0.25">
      <c r="A184" s="1355"/>
      <c r="B184" s="1355"/>
      <c r="C184" s="1355"/>
      <c r="D184" s="1355"/>
      <c r="E184" s="1355"/>
      <c r="F184" s="1355"/>
      <c r="G184" s="1355"/>
      <c r="H184" s="1355"/>
      <c r="I184" s="1355"/>
      <c r="J184" s="1355"/>
      <c r="K184" s="1355"/>
      <c r="L184" s="1355"/>
      <c r="M184" s="1355"/>
      <c r="N184" s="1355"/>
      <c r="O184" s="1355"/>
      <c r="P184" s="1355"/>
      <c r="Q184" s="1355"/>
      <c r="R184" s="1355"/>
      <c r="S184" s="1355"/>
      <c r="T184" s="1355"/>
      <c r="U184" s="1355"/>
      <c r="V184" s="1355"/>
      <c r="W184" s="1355"/>
      <c r="X184" s="1355"/>
      <c r="Y184" s="1355"/>
      <c r="Z184" s="1355"/>
      <c r="AA184" s="1355"/>
      <c r="AB184" s="1355"/>
      <c r="AC184" s="1355"/>
      <c r="AD184" s="1355"/>
      <c r="AE184" s="1355"/>
      <c r="AF184" s="1355"/>
      <c r="AG184" s="1356"/>
      <c r="AH184" s="1356"/>
      <c r="AI184" s="1356"/>
      <c r="AJ184" s="1356"/>
      <c r="AK184" s="1354"/>
      <c r="AL184" s="1354"/>
      <c r="AM184" s="1354"/>
      <c r="AN184" s="1354"/>
      <c r="AO184" s="1354"/>
      <c r="AP184" s="1354"/>
      <c r="AQ184" s="1354"/>
      <c r="AR184" s="1354"/>
      <c r="AS184" s="1354"/>
      <c r="AT184" s="1354"/>
      <c r="AU184" s="1354"/>
      <c r="AV184" s="1354"/>
      <c r="AW184" s="1354"/>
      <c r="AX184" s="1354"/>
      <c r="AY184" s="1354"/>
      <c r="AZ184" s="1354"/>
      <c r="BA184" s="1354"/>
      <c r="BB184" s="1354"/>
      <c r="BC184" s="1354"/>
      <c r="BD184" s="1354"/>
      <c r="BE184" s="1354"/>
      <c r="BF184" s="1354"/>
      <c r="BG184" s="1354"/>
      <c r="BH184" s="1354"/>
      <c r="BI184" s="1354"/>
      <c r="BJ184" s="1354"/>
      <c r="BK184" s="1354"/>
      <c r="BL184" s="1354"/>
      <c r="BM184" s="1354"/>
      <c r="BN184" s="1354"/>
      <c r="BO184" s="1354"/>
      <c r="BP184" s="1354"/>
      <c r="BQ184" s="1354"/>
      <c r="BR184" s="1354"/>
      <c r="BS184" s="1354"/>
      <c r="BT184" s="1354"/>
      <c r="BU184" s="1354"/>
      <c r="BV184" s="1354"/>
      <c r="BW184" s="1354"/>
      <c r="BX184" s="1354"/>
      <c r="BY184" s="1354"/>
      <c r="BZ184" s="1354"/>
      <c r="CA184" s="1354"/>
      <c r="CB184" s="1354"/>
      <c r="CC184" s="1354"/>
      <c r="CD184" s="1354"/>
      <c r="CE184" s="1354"/>
      <c r="CF184" s="1354"/>
      <c r="CG184" s="1354"/>
      <c r="CH184" s="1354"/>
      <c r="CI184" s="1354"/>
      <c r="CJ184" s="1354"/>
      <c r="CK184" s="1354"/>
      <c r="CL184" s="1354"/>
      <c r="CM184" s="1354"/>
      <c r="CN184" s="1354"/>
      <c r="CO184" s="1354"/>
      <c r="CP184" s="1354"/>
      <c r="CQ184" s="1354"/>
      <c r="CR184" s="1354"/>
      <c r="CS184" s="1354"/>
      <c r="CT184" s="1354"/>
      <c r="CU184" s="1354"/>
      <c r="CV184" s="1354"/>
      <c r="CW184" s="1354"/>
      <c r="CX184" s="1354"/>
      <c r="CY184" s="1354"/>
      <c r="CZ184" s="1354"/>
      <c r="DA184" s="1354"/>
      <c r="DB184" s="1354"/>
      <c r="DC184" s="1354"/>
      <c r="DD184" s="1354"/>
      <c r="DE184" s="1354"/>
      <c r="DF184" s="1354"/>
      <c r="DG184" s="1354"/>
      <c r="DH184" s="1354"/>
      <c r="DI184" s="1354"/>
      <c r="DJ184" s="1354"/>
      <c r="DK184" s="1354"/>
      <c r="DL184" s="1354"/>
      <c r="DM184" s="1354"/>
      <c r="DN184" s="1354"/>
      <c r="DO184" s="1354"/>
      <c r="DP184" s="1354"/>
      <c r="DQ184" s="1354"/>
    </row>
    <row r="185" spans="1:121" x14ac:dyDescent="0.25">
      <c r="A185" s="1355"/>
      <c r="B185" s="1355"/>
      <c r="C185" s="1355"/>
      <c r="D185" s="1355"/>
      <c r="E185" s="1355"/>
      <c r="F185" s="1355"/>
      <c r="G185" s="1355"/>
      <c r="H185" s="1355"/>
      <c r="I185" s="1355"/>
      <c r="J185" s="1355"/>
      <c r="K185" s="1355"/>
      <c r="L185" s="1355"/>
      <c r="M185" s="1355"/>
      <c r="N185" s="1355"/>
      <c r="O185" s="1355"/>
      <c r="P185" s="1355"/>
      <c r="Q185" s="1355"/>
      <c r="R185" s="1355"/>
      <c r="S185" s="1355"/>
      <c r="T185" s="1355"/>
      <c r="U185" s="1355"/>
      <c r="V185" s="1355"/>
      <c r="W185" s="1355"/>
      <c r="X185" s="1355"/>
      <c r="Y185" s="1355"/>
      <c r="Z185" s="1355"/>
      <c r="AA185" s="1355"/>
      <c r="AB185" s="1355"/>
      <c r="AC185" s="1355"/>
      <c r="AD185" s="1355"/>
      <c r="AE185" s="1355"/>
      <c r="AF185" s="1355"/>
      <c r="AG185" s="1356"/>
      <c r="AH185" s="1356"/>
      <c r="AI185" s="1356"/>
      <c r="AJ185" s="1356"/>
      <c r="AK185" s="1354"/>
      <c r="AL185" s="1354"/>
      <c r="AM185" s="1354"/>
      <c r="AN185" s="1354"/>
      <c r="AO185" s="1354"/>
      <c r="AP185" s="1354"/>
      <c r="AQ185" s="1354"/>
      <c r="AR185" s="1354"/>
      <c r="AS185" s="1354"/>
      <c r="AT185" s="1354"/>
      <c r="AU185" s="1354"/>
      <c r="AV185" s="1354"/>
      <c r="AW185" s="1354"/>
      <c r="AX185" s="1354"/>
      <c r="AY185" s="1354"/>
      <c r="AZ185" s="1354"/>
      <c r="BA185" s="1354"/>
      <c r="BB185" s="1354"/>
      <c r="BC185" s="1354"/>
      <c r="BD185" s="1354"/>
      <c r="BE185" s="1354"/>
      <c r="BF185" s="1354"/>
      <c r="BG185" s="1354"/>
      <c r="BH185" s="1354"/>
      <c r="BI185" s="1354"/>
      <c r="BJ185" s="1354"/>
      <c r="BK185" s="1354"/>
      <c r="BL185" s="1354"/>
      <c r="BM185" s="1354"/>
      <c r="BN185" s="1354"/>
      <c r="BO185" s="1354"/>
      <c r="BP185" s="1354"/>
      <c r="BQ185" s="1354"/>
      <c r="BR185" s="1354"/>
      <c r="BS185" s="1354"/>
      <c r="BT185" s="1354"/>
      <c r="BU185" s="1354"/>
      <c r="BV185" s="1354"/>
      <c r="BW185" s="1354"/>
      <c r="BX185" s="1354"/>
      <c r="BY185" s="1354"/>
      <c r="BZ185" s="1354"/>
      <c r="CA185" s="1354"/>
      <c r="CB185" s="1354"/>
      <c r="CC185" s="1354"/>
      <c r="CD185" s="1354"/>
      <c r="CE185" s="1354"/>
      <c r="CF185" s="1354"/>
      <c r="CG185" s="1354"/>
      <c r="CH185" s="1354"/>
      <c r="CI185" s="1354"/>
      <c r="CJ185" s="1354"/>
      <c r="CK185" s="1354"/>
      <c r="CL185" s="1354"/>
      <c r="CM185" s="1354"/>
      <c r="CN185" s="1354"/>
      <c r="CO185" s="1354"/>
      <c r="CP185" s="1354"/>
      <c r="CQ185" s="1354"/>
      <c r="CR185" s="1354"/>
      <c r="CS185" s="1354"/>
      <c r="CT185" s="1354"/>
      <c r="CU185" s="1354"/>
      <c r="CV185" s="1354"/>
      <c r="CW185" s="1354"/>
      <c r="CX185" s="1354"/>
      <c r="CY185" s="1354"/>
      <c r="CZ185" s="1354"/>
      <c r="DA185" s="1354"/>
      <c r="DB185" s="1354"/>
      <c r="DC185" s="1354"/>
      <c r="DD185" s="1354"/>
      <c r="DE185" s="1354"/>
      <c r="DF185" s="1354"/>
      <c r="DG185" s="1354"/>
      <c r="DH185" s="1354"/>
      <c r="DI185" s="1354"/>
      <c r="DJ185" s="1354"/>
      <c r="DK185" s="1354"/>
      <c r="DL185" s="1354"/>
      <c r="DM185" s="1354"/>
      <c r="DN185" s="1354"/>
      <c r="DO185" s="1354"/>
      <c r="DP185" s="1354"/>
      <c r="DQ185" s="1354"/>
    </row>
    <row r="186" spans="1:121" x14ac:dyDescent="0.25">
      <c r="A186" s="1355"/>
      <c r="B186" s="1355"/>
      <c r="C186" s="1355"/>
      <c r="D186" s="1355"/>
      <c r="E186" s="1355"/>
      <c r="F186" s="1355"/>
      <c r="G186" s="1355"/>
      <c r="H186" s="1355"/>
      <c r="I186" s="1355"/>
      <c r="J186" s="1355"/>
      <c r="K186" s="1355"/>
      <c r="L186" s="1355"/>
      <c r="M186" s="1355"/>
      <c r="N186" s="1355"/>
      <c r="O186" s="1355"/>
      <c r="P186" s="1355"/>
      <c r="Q186" s="1355"/>
      <c r="R186" s="1355"/>
      <c r="S186" s="1355"/>
      <c r="T186" s="1355"/>
      <c r="U186" s="1355"/>
      <c r="V186" s="1355"/>
      <c r="W186" s="1355"/>
      <c r="X186" s="1355"/>
      <c r="Y186" s="1355"/>
      <c r="Z186" s="1355"/>
      <c r="AA186" s="1355"/>
      <c r="AB186" s="1355"/>
      <c r="AC186" s="1355"/>
      <c r="AD186" s="1355"/>
      <c r="AE186" s="1355"/>
      <c r="AF186" s="1355"/>
      <c r="AG186" s="1356"/>
      <c r="AH186" s="1356"/>
      <c r="AI186" s="1356"/>
      <c r="AJ186" s="1356"/>
      <c r="AK186" s="1354"/>
      <c r="AL186" s="1354"/>
      <c r="AM186" s="1354"/>
      <c r="AN186" s="1354"/>
      <c r="AO186" s="1354"/>
      <c r="AP186" s="1354"/>
      <c r="AQ186" s="1354"/>
      <c r="AR186" s="1354"/>
      <c r="AS186" s="1354"/>
      <c r="AT186" s="1354"/>
      <c r="AU186" s="1354"/>
      <c r="AV186" s="1354"/>
      <c r="AW186" s="1354"/>
      <c r="AX186" s="1354"/>
      <c r="AY186" s="1354"/>
      <c r="AZ186" s="1354"/>
      <c r="BA186" s="1354"/>
      <c r="BB186" s="1354"/>
      <c r="BC186" s="1354"/>
      <c r="BD186" s="1354"/>
      <c r="BE186" s="1354"/>
      <c r="BF186" s="1354"/>
      <c r="BG186" s="1354"/>
      <c r="BH186" s="1354"/>
      <c r="BI186" s="1354"/>
      <c r="BJ186" s="1354"/>
      <c r="BK186" s="1354"/>
      <c r="BL186" s="1354"/>
      <c r="BM186" s="1354"/>
      <c r="BN186" s="1354"/>
      <c r="BO186" s="1354"/>
      <c r="BP186" s="1354"/>
      <c r="BQ186" s="1354"/>
      <c r="BR186" s="1354"/>
      <c r="BS186" s="1354"/>
      <c r="BT186" s="1354"/>
      <c r="BU186" s="1354"/>
      <c r="BV186" s="1354"/>
      <c r="BW186" s="1354"/>
      <c r="BX186" s="1354"/>
      <c r="BY186" s="1354"/>
      <c r="BZ186" s="1354"/>
      <c r="CA186" s="1354"/>
      <c r="CB186" s="1354"/>
      <c r="CC186" s="1354"/>
      <c r="CD186" s="1354"/>
      <c r="CE186" s="1354"/>
      <c r="CF186" s="1354"/>
      <c r="CG186" s="1354"/>
      <c r="CH186" s="1354"/>
      <c r="CI186" s="1354"/>
      <c r="CJ186" s="1354"/>
      <c r="CK186" s="1354"/>
      <c r="CL186" s="1354"/>
      <c r="CM186" s="1354"/>
      <c r="CN186" s="1354"/>
      <c r="CO186" s="1354"/>
      <c r="CP186" s="1354"/>
      <c r="CQ186" s="1354"/>
      <c r="CR186" s="1354"/>
      <c r="CS186" s="1354"/>
      <c r="CT186" s="1354"/>
      <c r="CU186" s="1354"/>
      <c r="CV186" s="1354"/>
      <c r="CW186" s="1354"/>
      <c r="CX186" s="1354"/>
      <c r="CY186" s="1354"/>
      <c r="CZ186" s="1354"/>
      <c r="DA186" s="1354"/>
      <c r="DB186" s="1354"/>
      <c r="DC186" s="1354"/>
      <c r="DD186" s="1354"/>
      <c r="DE186" s="1354"/>
      <c r="DF186" s="1354"/>
      <c r="DG186" s="1354"/>
      <c r="DH186" s="1354"/>
      <c r="DI186" s="1354"/>
      <c r="DJ186" s="1354"/>
      <c r="DK186" s="1354"/>
      <c r="DL186" s="1354"/>
      <c r="DM186" s="1354"/>
      <c r="DN186" s="1354"/>
      <c r="DO186" s="1354"/>
      <c r="DP186" s="1354"/>
      <c r="DQ186" s="1354"/>
    </row>
    <row r="187" spans="1:121" x14ac:dyDescent="0.25">
      <c r="A187" s="1355"/>
      <c r="B187" s="1355"/>
      <c r="C187" s="1355"/>
      <c r="D187" s="1355"/>
      <c r="E187" s="1355"/>
      <c r="F187" s="1355"/>
      <c r="G187" s="1355"/>
      <c r="H187" s="1355"/>
      <c r="I187" s="1355"/>
      <c r="J187" s="1355"/>
      <c r="K187" s="1355"/>
      <c r="L187" s="1355"/>
      <c r="M187" s="1355"/>
      <c r="N187" s="1355"/>
      <c r="O187" s="1355"/>
      <c r="P187" s="1355"/>
      <c r="Q187" s="1355"/>
      <c r="R187" s="1355"/>
      <c r="S187" s="1355"/>
      <c r="T187" s="1355"/>
      <c r="U187" s="1355"/>
      <c r="V187" s="1355"/>
      <c r="W187" s="1355"/>
      <c r="X187" s="1355"/>
      <c r="Y187" s="1355"/>
      <c r="Z187" s="1355"/>
      <c r="AA187" s="1355"/>
      <c r="AB187" s="1355"/>
      <c r="AC187" s="1355"/>
      <c r="AD187" s="1355"/>
      <c r="AE187" s="1355"/>
      <c r="AF187" s="1355"/>
      <c r="AG187" s="1356"/>
      <c r="AH187" s="1356"/>
      <c r="AI187" s="1356"/>
      <c r="AJ187" s="1356"/>
      <c r="AK187" s="1354"/>
      <c r="AL187" s="1354"/>
      <c r="AM187" s="1354"/>
      <c r="AN187" s="1354"/>
      <c r="AO187" s="1354"/>
      <c r="AP187" s="1354"/>
      <c r="AQ187" s="1354"/>
      <c r="AR187" s="1354"/>
      <c r="AS187" s="1354"/>
      <c r="AT187" s="1354"/>
      <c r="AU187" s="1354"/>
      <c r="AV187" s="1354"/>
      <c r="AW187" s="1354"/>
      <c r="AX187" s="1354"/>
      <c r="AY187" s="1354"/>
      <c r="AZ187" s="1354"/>
      <c r="BA187" s="1354"/>
      <c r="BB187" s="1354"/>
      <c r="BC187" s="1354"/>
      <c r="BD187" s="1354"/>
      <c r="BE187" s="1354"/>
      <c r="BF187" s="1354"/>
      <c r="BG187" s="1354"/>
      <c r="BH187" s="1354"/>
      <c r="BI187" s="1354"/>
      <c r="BJ187" s="1354"/>
      <c r="BK187" s="1354"/>
      <c r="BL187" s="1354"/>
      <c r="BM187" s="1354"/>
      <c r="BN187" s="1354"/>
      <c r="BO187" s="1354"/>
      <c r="BP187" s="1354"/>
      <c r="BQ187" s="1354"/>
      <c r="BR187" s="1354"/>
      <c r="BS187" s="1354"/>
      <c r="BT187" s="1354"/>
      <c r="BU187" s="1354"/>
      <c r="BV187" s="1354"/>
      <c r="BW187" s="1354"/>
      <c r="BX187" s="1354"/>
      <c r="BY187" s="1354"/>
      <c r="BZ187" s="1354"/>
      <c r="CA187" s="1354"/>
      <c r="CB187" s="1354"/>
      <c r="CC187" s="1354"/>
      <c r="CD187" s="1354"/>
      <c r="CE187" s="1354"/>
      <c r="CF187" s="1354"/>
      <c r="CG187" s="1354"/>
      <c r="CH187" s="1354"/>
      <c r="CI187" s="1354"/>
      <c r="CJ187" s="1354"/>
      <c r="CK187" s="1354"/>
      <c r="CL187" s="1354"/>
      <c r="CM187" s="1354"/>
      <c r="CN187" s="1354"/>
      <c r="CO187" s="1354"/>
      <c r="CP187" s="1354"/>
      <c r="CQ187" s="1354"/>
      <c r="CR187" s="1354"/>
      <c r="CS187" s="1354"/>
      <c r="CT187" s="1354"/>
      <c r="CU187" s="1354"/>
      <c r="CV187" s="1354"/>
      <c r="CW187" s="1354"/>
      <c r="CX187" s="1354"/>
      <c r="CY187" s="1354"/>
      <c r="CZ187" s="1354"/>
      <c r="DA187" s="1354"/>
      <c r="DB187" s="1354"/>
      <c r="DC187" s="1354"/>
      <c r="DD187" s="1354"/>
      <c r="DE187" s="1354"/>
      <c r="DF187" s="1354"/>
      <c r="DG187" s="1354"/>
      <c r="DH187" s="1354"/>
      <c r="DI187" s="1354"/>
      <c r="DJ187" s="1354"/>
      <c r="DK187" s="1354"/>
      <c r="DL187" s="1354"/>
      <c r="DM187" s="1354"/>
      <c r="DN187" s="1354"/>
      <c r="DO187" s="1354"/>
      <c r="DP187" s="1354"/>
      <c r="DQ187" s="1354"/>
    </row>
    <row r="188" spans="1:121" x14ac:dyDescent="0.25">
      <c r="A188" s="1355"/>
      <c r="B188" s="1355"/>
      <c r="C188" s="1355"/>
      <c r="D188" s="1355"/>
      <c r="E188" s="1355"/>
      <c r="F188" s="1355"/>
      <c r="G188" s="1355"/>
      <c r="H188" s="1355"/>
      <c r="I188" s="1355"/>
      <c r="J188" s="1355"/>
      <c r="K188" s="1355"/>
      <c r="L188" s="1355"/>
      <c r="M188" s="1355"/>
      <c r="N188" s="1355"/>
      <c r="O188" s="1355"/>
      <c r="P188" s="1355"/>
      <c r="Q188" s="1355"/>
      <c r="R188" s="1355"/>
      <c r="S188" s="1355"/>
      <c r="T188" s="1355"/>
      <c r="U188" s="1355"/>
      <c r="V188" s="1355"/>
      <c r="W188" s="1355"/>
      <c r="X188" s="1355"/>
      <c r="Y188" s="1355"/>
      <c r="Z188" s="1355"/>
      <c r="AA188" s="1355"/>
      <c r="AB188" s="1355"/>
      <c r="AC188" s="1355"/>
      <c r="AD188" s="1355"/>
      <c r="AE188" s="1355"/>
      <c r="AF188" s="1355"/>
      <c r="AG188" s="1356"/>
      <c r="AH188" s="1356"/>
      <c r="AI188" s="1356"/>
      <c r="AJ188" s="1356"/>
      <c r="AK188" s="1354"/>
      <c r="AL188" s="1354"/>
      <c r="AM188" s="1354"/>
      <c r="AN188" s="1354"/>
      <c r="AO188" s="1354"/>
      <c r="AP188" s="1354"/>
      <c r="AQ188" s="1354"/>
      <c r="AR188" s="1354"/>
      <c r="AS188" s="1354"/>
      <c r="AT188" s="1354"/>
      <c r="AU188" s="1354"/>
      <c r="AV188" s="1354"/>
      <c r="AW188" s="1354"/>
      <c r="AX188" s="1354"/>
      <c r="AY188" s="1354"/>
      <c r="AZ188" s="1354"/>
      <c r="BA188" s="1354"/>
      <c r="BB188" s="1354"/>
      <c r="BC188" s="1354"/>
      <c r="BD188" s="1354"/>
      <c r="BE188" s="1354"/>
      <c r="BF188" s="1354"/>
      <c r="BG188" s="1354"/>
      <c r="BH188" s="1354"/>
      <c r="BI188" s="1354"/>
      <c r="BJ188" s="1354"/>
      <c r="BK188" s="1354"/>
      <c r="BL188" s="1354"/>
      <c r="BM188" s="1354"/>
      <c r="BN188" s="1354"/>
      <c r="BO188" s="1354"/>
      <c r="BP188" s="1354"/>
      <c r="BQ188" s="1354"/>
      <c r="BR188" s="1354"/>
      <c r="BS188" s="1354"/>
      <c r="BT188" s="1354"/>
      <c r="BU188" s="1354"/>
      <c r="BV188" s="1354"/>
      <c r="BW188" s="1354"/>
      <c r="BX188" s="1354"/>
      <c r="BY188" s="1354"/>
      <c r="BZ188" s="1354"/>
      <c r="CA188" s="1354"/>
      <c r="CB188" s="1354"/>
      <c r="CC188" s="1354"/>
      <c r="CD188" s="1354"/>
      <c r="CE188" s="1354"/>
      <c r="CF188" s="1354"/>
      <c r="CG188" s="1354"/>
      <c r="CH188" s="1354"/>
      <c r="CI188" s="1354"/>
      <c r="CJ188" s="1354"/>
      <c r="CK188" s="1354"/>
      <c r="CL188" s="1354"/>
      <c r="CM188" s="1354"/>
      <c r="CN188" s="1354"/>
      <c r="CO188" s="1354"/>
      <c r="CP188" s="1354"/>
      <c r="CQ188" s="1354"/>
      <c r="CR188" s="1354"/>
      <c r="CS188" s="1354"/>
      <c r="CT188" s="1354"/>
      <c r="CU188" s="1354"/>
      <c r="CV188" s="1354"/>
      <c r="CW188" s="1354"/>
      <c r="CX188" s="1354"/>
      <c r="CY188" s="1354"/>
      <c r="CZ188" s="1354"/>
      <c r="DA188" s="1354"/>
      <c r="DB188" s="1354"/>
      <c r="DC188" s="1354"/>
      <c r="DD188" s="1354"/>
      <c r="DE188" s="1354"/>
      <c r="DF188" s="1354"/>
      <c r="DG188" s="1354"/>
      <c r="DH188" s="1354"/>
      <c r="DI188" s="1354"/>
      <c r="DJ188" s="1354"/>
      <c r="DK188" s="1354"/>
      <c r="DL188" s="1354"/>
      <c r="DM188" s="1354"/>
      <c r="DN188" s="1354"/>
      <c r="DO188" s="1354"/>
      <c r="DP188" s="1354"/>
      <c r="DQ188" s="1354"/>
    </row>
    <row r="189" spans="1:121" x14ac:dyDescent="0.25">
      <c r="A189" s="1355"/>
      <c r="B189" s="1355"/>
      <c r="C189" s="1355"/>
      <c r="D189" s="1355"/>
      <c r="E189" s="1355"/>
      <c r="F189" s="1355"/>
      <c r="G189" s="1355"/>
      <c r="H189" s="1355"/>
      <c r="I189" s="1355"/>
      <c r="J189" s="1355"/>
      <c r="K189" s="1355"/>
      <c r="L189" s="1355"/>
      <c r="M189" s="1355"/>
      <c r="N189" s="1355"/>
      <c r="O189" s="1355"/>
      <c r="P189" s="1355"/>
      <c r="Q189" s="1355"/>
      <c r="R189" s="1355"/>
      <c r="S189" s="1355"/>
      <c r="T189" s="1355"/>
      <c r="U189" s="1355"/>
      <c r="V189" s="1355"/>
      <c r="W189" s="1355"/>
      <c r="X189" s="1355"/>
      <c r="Y189" s="1355"/>
      <c r="Z189" s="1355"/>
      <c r="AA189" s="1355"/>
      <c r="AB189" s="1355"/>
      <c r="AC189" s="1355"/>
      <c r="AD189" s="1355"/>
      <c r="AE189" s="1355"/>
      <c r="AF189" s="1355"/>
      <c r="AG189" s="1356"/>
      <c r="AH189" s="1356"/>
      <c r="AI189" s="1356"/>
      <c r="AJ189" s="1356"/>
      <c r="AK189" s="1354"/>
      <c r="AL189" s="1354"/>
      <c r="AM189" s="1354"/>
      <c r="AN189" s="1354"/>
      <c r="AO189" s="1354"/>
      <c r="AP189" s="1354"/>
      <c r="AQ189" s="1354"/>
      <c r="AR189" s="1354"/>
      <c r="AS189" s="1354"/>
      <c r="AT189" s="1354"/>
      <c r="AU189" s="1354"/>
      <c r="AV189" s="1354"/>
      <c r="AW189" s="1354"/>
      <c r="AX189" s="1354"/>
      <c r="AY189" s="1354"/>
      <c r="AZ189" s="1354"/>
      <c r="BA189" s="1354"/>
      <c r="BB189" s="1354"/>
      <c r="BC189" s="1354"/>
      <c r="BD189" s="1354"/>
      <c r="BE189" s="1354"/>
      <c r="BF189" s="1354"/>
      <c r="BG189" s="1354"/>
      <c r="BH189" s="1354"/>
      <c r="BI189" s="1354"/>
      <c r="BJ189" s="1354"/>
      <c r="BK189" s="1354"/>
      <c r="BL189" s="1354"/>
      <c r="BM189" s="1354"/>
      <c r="BN189" s="1354"/>
      <c r="BO189" s="1354"/>
      <c r="BP189" s="1354"/>
      <c r="BQ189" s="1354"/>
      <c r="BR189" s="1354"/>
      <c r="BS189" s="1354"/>
      <c r="BT189" s="1354"/>
      <c r="BU189" s="1354"/>
      <c r="BV189" s="1354"/>
      <c r="BW189" s="1354"/>
      <c r="BX189" s="1354"/>
      <c r="BY189" s="1354"/>
      <c r="BZ189" s="1354"/>
      <c r="CA189" s="1354"/>
      <c r="CB189" s="1354"/>
      <c r="CC189" s="1354"/>
      <c r="CD189" s="1354"/>
      <c r="CE189" s="1354"/>
      <c r="CF189" s="1354"/>
      <c r="CG189" s="1354"/>
      <c r="CH189" s="1354"/>
      <c r="CI189" s="1354"/>
      <c r="CJ189" s="1354"/>
      <c r="CK189" s="1354"/>
      <c r="CL189" s="1354"/>
      <c r="CM189" s="1354"/>
      <c r="CN189" s="1354"/>
      <c r="CO189" s="1354"/>
      <c r="CP189" s="1354"/>
      <c r="CQ189" s="1354"/>
      <c r="CR189" s="1354"/>
      <c r="CS189" s="1354"/>
      <c r="CT189" s="1354"/>
      <c r="CU189" s="1354"/>
      <c r="CV189" s="1354"/>
      <c r="CW189" s="1354"/>
      <c r="CX189" s="1354"/>
      <c r="CY189" s="1354"/>
      <c r="CZ189" s="1354"/>
      <c r="DA189" s="1354"/>
      <c r="DB189" s="1354"/>
      <c r="DC189" s="1354"/>
      <c r="DD189" s="1354"/>
      <c r="DE189" s="1354"/>
      <c r="DF189" s="1354"/>
      <c r="DG189" s="1354"/>
      <c r="DH189" s="1354"/>
      <c r="DI189" s="1354"/>
      <c r="DJ189" s="1354"/>
      <c r="DK189" s="1354"/>
      <c r="DL189" s="1354"/>
      <c r="DM189" s="1354"/>
      <c r="DN189" s="1354"/>
      <c r="DO189" s="1354"/>
      <c r="DP189" s="1354"/>
      <c r="DQ189" s="1354"/>
    </row>
    <row r="190" spans="1:121" x14ac:dyDescent="0.25">
      <c r="A190" s="1355"/>
      <c r="B190" s="1355"/>
      <c r="C190" s="1355"/>
      <c r="D190" s="1355"/>
      <c r="E190" s="1355"/>
      <c r="F190" s="1355"/>
      <c r="G190" s="1355"/>
      <c r="H190" s="1355"/>
      <c r="I190" s="1355"/>
      <c r="J190" s="1355"/>
      <c r="K190" s="1355"/>
      <c r="L190" s="1355"/>
      <c r="M190" s="1355"/>
      <c r="N190" s="1355"/>
      <c r="O190" s="1355"/>
      <c r="P190" s="1355"/>
      <c r="Q190" s="1355"/>
      <c r="R190" s="1355"/>
      <c r="S190" s="1355"/>
      <c r="T190" s="1355"/>
      <c r="U190" s="1355"/>
      <c r="V190" s="1355"/>
      <c r="W190" s="1355"/>
      <c r="X190" s="1355"/>
      <c r="Y190" s="1355"/>
      <c r="Z190" s="1355"/>
      <c r="AA190" s="1355"/>
      <c r="AB190" s="1355"/>
      <c r="AC190" s="1355"/>
      <c r="AD190" s="1355"/>
      <c r="AE190" s="1355"/>
      <c r="AF190" s="1355"/>
      <c r="AG190" s="1356"/>
      <c r="AH190" s="1356"/>
      <c r="AI190" s="1356"/>
      <c r="AJ190" s="1356"/>
      <c r="AK190" s="1354"/>
      <c r="AL190" s="1354"/>
      <c r="AM190" s="1354"/>
      <c r="AN190" s="1354"/>
      <c r="AO190" s="1354"/>
      <c r="AP190" s="1354"/>
      <c r="AQ190" s="1354"/>
      <c r="AR190" s="1354"/>
      <c r="AS190" s="1354"/>
      <c r="AT190" s="1354"/>
      <c r="AU190" s="1354"/>
      <c r="AV190" s="1354"/>
      <c r="AW190" s="1354"/>
      <c r="AX190" s="1354"/>
      <c r="AY190" s="1354"/>
      <c r="AZ190" s="1354"/>
      <c r="BA190" s="1354"/>
      <c r="BB190" s="1354"/>
      <c r="BC190" s="1354"/>
      <c r="BD190" s="1354"/>
      <c r="BE190" s="1354"/>
      <c r="BF190" s="1354"/>
      <c r="BG190" s="1354"/>
      <c r="BH190" s="1354"/>
      <c r="BI190" s="1354"/>
      <c r="BJ190" s="1354"/>
      <c r="BK190" s="1354"/>
      <c r="BL190" s="1354"/>
      <c r="BM190" s="1354"/>
      <c r="BN190" s="1354"/>
      <c r="BO190" s="1354"/>
      <c r="BP190" s="1354"/>
      <c r="BQ190" s="1354"/>
      <c r="BR190" s="1354"/>
      <c r="BS190" s="1354"/>
      <c r="BT190" s="1354"/>
      <c r="BU190" s="1354"/>
      <c r="BV190" s="1354"/>
      <c r="BW190" s="1354"/>
      <c r="BX190" s="1354"/>
      <c r="BY190" s="1354"/>
      <c r="BZ190" s="1354"/>
      <c r="CA190" s="1354"/>
      <c r="CB190" s="1354"/>
      <c r="CC190" s="1354"/>
      <c r="CD190" s="1354"/>
      <c r="CE190" s="1354"/>
      <c r="CF190" s="1354"/>
      <c r="CG190" s="1354"/>
      <c r="CH190" s="1354"/>
      <c r="CI190" s="1354"/>
      <c r="CJ190" s="1354"/>
      <c r="CK190" s="1354"/>
      <c r="CL190" s="1354"/>
      <c r="CM190" s="1354"/>
      <c r="CN190" s="1354"/>
      <c r="CO190" s="1354"/>
      <c r="CP190" s="1354"/>
      <c r="CQ190" s="1354"/>
      <c r="CR190" s="1354"/>
      <c r="CS190" s="1354"/>
      <c r="CT190" s="1354"/>
      <c r="CU190" s="1354"/>
      <c r="CV190" s="1354"/>
      <c r="CW190" s="1354"/>
      <c r="CX190" s="1354"/>
      <c r="CY190" s="1354"/>
      <c r="CZ190" s="1354"/>
      <c r="DA190" s="1354"/>
      <c r="DB190" s="1354"/>
      <c r="DC190" s="1354"/>
      <c r="DD190" s="1354"/>
      <c r="DE190" s="1354"/>
      <c r="DF190" s="1354"/>
      <c r="DG190" s="1354"/>
      <c r="DH190" s="1354"/>
      <c r="DI190" s="1354"/>
      <c r="DJ190" s="1354"/>
      <c r="DK190" s="1354"/>
      <c r="DL190" s="1354"/>
      <c r="DM190" s="1354"/>
      <c r="DN190" s="1354"/>
      <c r="DO190" s="1354"/>
      <c r="DP190" s="1354"/>
      <c r="DQ190" s="1354"/>
    </row>
    <row r="191" spans="1:121" x14ac:dyDescent="0.25">
      <c r="A191" s="1355"/>
      <c r="B191" s="1355"/>
      <c r="C191" s="1355"/>
      <c r="D191" s="1355"/>
      <c r="E191" s="1355"/>
      <c r="F191" s="1355"/>
      <c r="G191" s="1355"/>
      <c r="H191" s="1355"/>
      <c r="I191" s="1355"/>
      <c r="J191" s="1355"/>
      <c r="K191" s="1355"/>
      <c r="L191" s="1355"/>
      <c r="M191" s="1355"/>
      <c r="N191" s="1355"/>
      <c r="O191" s="1355"/>
      <c r="P191" s="1355"/>
      <c r="Q191" s="1355"/>
      <c r="R191" s="1355"/>
      <c r="S191" s="1355"/>
      <c r="T191" s="1355"/>
      <c r="U191" s="1355"/>
      <c r="V191" s="1355"/>
      <c r="W191" s="1355"/>
      <c r="X191" s="1355"/>
      <c r="Y191" s="1355"/>
      <c r="Z191" s="1355"/>
      <c r="AA191" s="1355"/>
      <c r="AB191" s="1355"/>
      <c r="AC191" s="1355"/>
      <c r="AD191" s="1355"/>
      <c r="AE191" s="1355"/>
      <c r="AF191" s="1355"/>
      <c r="AG191" s="1356"/>
      <c r="AH191" s="1356"/>
      <c r="AI191" s="1356"/>
      <c r="AJ191" s="1356"/>
      <c r="AK191" s="1354"/>
      <c r="AL191" s="1354"/>
      <c r="AM191" s="1354"/>
      <c r="AN191" s="1354"/>
      <c r="AO191" s="1354"/>
      <c r="AP191" s="1354"/>
      <c r="AQ191" s="1354"/>
      <c r="AR191" s="1354"/>
      <c r="AS191" s="1354"/>
      <c r="AT191" s="1354"/>
      <c r="AU191" s="1354"/>
      <c r="AV191" s="1354"/>
      <c r="AW191" s="1354"/>
      <c r="AX191" s="1354"/>
      <c r="AY191" s="1354"/>
      <c r="AZ191" s="1354"/>
      <c r="BA191" s="1354"/>
      <c r="BB191" s="1354"/>
      <c r="BC191" s="1354"/>
      <c r="BD191" s="1354"/>
      <c r="BE191" s="1354"/>
      <c r="BF191" s="1354"/>
      <c r="BG191" s="1354"/>
      <c r="BH191" s="1354"/>
      <c r="BI191" s="1354"/>
      <c r="BJ191" s="1354"/>
      <c r="BK191" s="1354"/>
      <c r="BL191" s="1354"/>
      <c r="BM191" s="1354"/>
      <c r="BN191" s="1354"/>
      <c r="BO191" s="1354"/>
      <c r="BP191" s="1354"/>
      <c r="BQ191" s="1354"/>
      <c r="BR191" s="1354"/>
      <c r="BS191" s="1354"/>
      <c r="BT191" s="1354"/>
      <c r="BU191" s="1354"/>
      <c r="BV191" s="1354"/>
      <c r="BW191" s="1354"/>
      <c r="BX191" s="1354"/>
      <c r="BY191" s="1354"/>
      <c r="BZ191" s="1354"/>
      <c r="CA191" s="1354"/>
      <c r="CB191" s="1354"/>
      <c r="CC191" s="1354"/>
      <c r="CD191" s="1354"/>
      <c r="CE191" s="1354"/>
      <c r="CF191" s="1354"/>
      <c r="CG191" s="1354"/>
      <c r="CH191" s="1354"/>
      <c r="CI191" s="1354"/>
      <c r="CJ191" s="1354"/>
      <c r="CK191" s="1354"/>
      <c r="CL191" s="1354"/>
      <c r="CM191" s="1354"/>
      <c r="CN191" s="1354"/>
      <c r="CO191" s="1354"/>
      <c r="CP191" s="1354"/>
      <c r="CQ191" s="1354"/>
      <c r="CR191" s="1354"/>
      <c r="CS191" s="1354"/>
      <c r="CT191" s="1354"/>
      <c r="CU191" s="1354"/>
      <c r="CV191" s="1354"/>
      <c r="CW191" s="1354"/>
      <c r="CX191" s="1354"/>
      <c r="CY191" s="1354"/>
      <c r="CZ191" s="1354"/>
      <c r="DA191" s="1354"/>
      <c r="DB191" s="1354"/>
      <c r="DC191" s="1354"/>
      <c r="DD191" s="1354"/>
      <c r="DE191" s="1354"/>
      <c r="DF191" s="1354"/>
      <c r="DG191" s="1354"/>
      <c r="DH191" s="1354"/>
      <c r="DI191" s="1354"/>
      <c r="DJ191" s="1354"/>
      <c r="DK191" s="1354"/>
      <c r="DL191" s="1354"/>
      <c r="DM191" s="1354"/>
      <c r="DN191" s="1354"/>
      <c r="DO191" s="1354"/>
      <c r="DP191" s="1354"/>
      <c r="DQ191" s="1354"/>
    </row>
    <row r="192" spans="1:121" x14ac:dyDescent="0.25">
      <c r="A192" s="1355"/>
      <c r="B192" s="1355"/>
      <c r="C192" s="1355"/>
      <c r="D192" s="1355"/>
      <c r="E192" s="1355"/>
      <c r="F192" s="1355"/>
      <c r="G192" s="1355"/>
      <c r="H192" s="1355"/>
      <c r="I192" s="1355"/>
      <c r="J192" s="1355"/>
      <c r="K192" s="1355"/>
      <c r="L192" s="1355"/>
      <c r="M192" s="1355"/>
      <c r="N192" s="1355"/>
      <c r="O192" s="1355"/>
      <c r="P192" s="1355"/>
      <c r="Q192" s="1355"/>
      <c r="R192" s="1355"/>
      <c r="S192" s="1355"/>
      <c r="T192" s="1355"/>
      <c r="U192" s="1355"/>
      <c r="V192" s="1355"/>
      <c r="W192" s="1355"/>
      <c r="X192" s="1355"/>
      <c r="Y192" s="1355"/>
      <c r="Z192" s="1355"/>
      <c r="AA192" s="1355"/>
      <c r="AB192" s="1355"/>
      <c r="AC192" s="1355"/>
      <c r="AD192" s="1355"/>
      <c r="AE192" s="1355"/>
      <c r="AF192" s="1355"/>
      <c r="AG192" s="1356"/>
      <c r="AH192" s="1356"/>
      <c r="AI192" s="1356"/>
      <c r="AJ192" s="1356"/>
      <c r="AK192" s="1354"/>
      <c r="AL192" s="1354"/>
      <c r="AM192" s="1354"/>
      <c r="AN192" s="1354"/>
      <c r="AO192" s="1354"/>
      <c r="AP192" s="1354"/>
      <c r="AQ192" s="1354"/>
      <c r="AR192" s="1354"/>
      <c r="AS192" s="1354"/>
      <c r="AT192" s="1354"/>
      <c r="AU192" s="1354"/>
      <c r="AV192" s="1354"/>
      <c r="AW192" s="1354"/>
      <c r="AX192" s="1354"/>
      <c r="AY192" s="1354"/>
      <c r="AZ192" s="1354"/>
      <c r="BA192" s="1354"/>
      <c r="BB192" s="1354"/>
      <c r="BC192" s="1354"/>
      <c r="BD192" s="1354"/>
      <c r="BE192" s="1354"/>
      <c r="BF192" s="1354"/>
      <c r="BG192" s="1354"/>
      <c r="BH192" s="1354"/>
      <c r="BI192" s="1354"/>
      <c r="BJ192" s="1354"/>
      <c r="BK192" s="1354"/>
      <c r="BL192" s="1354"/>
      <c r="BM192" s="1354"/>
      <c r="BN192" s="1354"/>
      <c r="BO192" s="1354"/>
      <c r="BP192" s="1354"/>
      <c r="BQ192" s="1354"/>
      <c r="BR192" s="1354"/>
      <c r="BS192" s="1354"/>
      <c r="BT192" s="1354"/>
      <c r="BU192" s="1354"/>
      <c r="BV192" s="1354"/>
      <c r="BW192" s="1354"/>
      <c r="BX192" s="1354"/>
      <c r="BY192" s="1354"/>
      <c r="BZ192" s="1354"/>
      <c r="CA192" s="1354"/>
      <c r="CB192" s="1354"/>
      <c r="CC192" s="1354"/>
      <c r="CD192" s="1354"/>
      <c r="CE192" s="1354"/>
      <c r="CF192" s="1354"/>
      <c r="CG192" s="1354"/>
      <c r="CH192" s="1354"/>
      <c r="CI192" s="1354"/>
      <c r="CJ192" s="1354"/>
      <c r="CK192" s="1354"/>
      <c r="CL192" s="1354"/>
      <c r="CM192" s="1354"/>
      <c r="CN192" s="1354"/>
      <c r="CO192" s="1354"/>
      <c r="CP192" s="1354"/>
      <c r="CQ192" s="1354"/>
      <c r="CR192" s="1354"/>
      <c r="CS192" s="1354"/>
      <c r="CT192" s="1354"/>
      <c r="CU192" s="1354"/>
      <c r="CV192" s="1354"/>
      <c r="CW192" s="1354"/>
      <c r="CX192" s="1354"/>
      <c r="CY192" s="1354"/>
      <c r="CZ192" s="1354"/>
      <c r="DA192" s="1354"/>
      <c r="DB192" s="1354"/>
      <c r="DC192" s="1354"/>
      <c r="DD192" s="1354"/>
      <c r="DE192" s="1354"/>
      <c r="DF192" s="1354"/>
      <c r="DG192" s="1354"/>
      <c r="DH192" s="1354"/>
      <c r="DI192" s="1354"/>
      <c r="DJ192" s="1354"/>
      <c r="DK192" s="1354"/>
      <c r="DL192" s="1354"/>
      <c r="DM192" s="1354"/>
      <c r="DN192" s="1354"/>
      <c r="DO192" s="1354"/>
      <c r="DP192" s="1354"/>
      <c r="DQ192" s="1354"/>
    </row>
    <row r="193" spans="1:121" x14ac:dyDescent="0.25">
      <c r="A193" s="1355"/>
      <c r="B193" s="1355"/>
      <c r="C193" s="1355"/>
      <c r="D193" s="1355"/>
      <c r="E193" s="1355"/>
      <c r="F193" s="1355"/>
      <c r="G193" s="1355"/>
      <c r="H193" s="1355"/>
      <c r="I193" s="1355"/>
      <c r="J193" s="1355"/>
      <c r="K193" s="1355"/>
      <c r="L193" s="1355"/>
      <c r="M193" s="1355"/>
      <c r="N193" s="1355"/>
      <c r="O193" s="1355"/>
      <c r="P193" s="1355"/>
      <c r="Q193" s="1355"/>
      <c r="R193" s="1355"/>
      <c r="S193" s="1355"/>
      <c r="T193" s="1355"/>
      <c r="U193" s="1355"/>
      <c r="V193" s="1355"/>
      <c r="W193" s="1355"/>
      <c r="X193" s="1355"/>
      <c r="Y193" s="1355"/>
      <c r="Z193" s="1355"/>
      <c r="AA193" s="1355"/>
      <c r="AB193" s="1355"/>
      <c r="AC193" s="1355"/>
      <c r="AD193" s="1355"/>
      <c r="AE193" s="1355"/>
      <c r="AF193" s="1355"/>
      <c r="AG193" s="1356"/>
      <c r="AH193" s="1356"/>
      <c r="AI193" s="1356"/>
      <c r="AJ193" s="1356"/>
      <c r="AK193" s="1354"/>
      <c r="AL193" s="1354"/>
      <c r="AM193" s="1354"/>
      <c r="AN193" s="1354"/>
      <c r="AO193" s="1354"/>
      <c r="AP193" s="1354"/>
      <c r="AQ193" s="1354"/>
      <c r="AR193" s="1354"/>
      <c r="AS193" s="1354"/>
      <c r="AT193" s="1354"/>
      <c r="AU193" s="1354"/>
      <c r="AV193" s="1354"/>
      <c r="AW193" s="1354"/>
      <c r="AX193" s="1354"/>
      <c r="AY193" s="1354"/>
      <c r="AZ193" s="1354"/>
      <c r="BA193" s="1354"/>
      <c r="BB193" s="1354"/>
      <c r="BC193" s="1354"/>
      <c r="BD193" s="1354"/>
      <c r="BE193" s="1354"/>
      <c r="BF193" s="1354"/>
      <c r="BG193" s="1354"/>
      <c r="BH193" s="1354"/>
      <c r="BI193" s="1354"/>
      <c r="BJ193" s="1354"/>
      <c r="BK193" s="1354"/>
      <c r="BL193" s="1354"/>
      <c r="BM193" s="1354"/>
      <c r="BN193" s="1354"/>
      <c r="BO193" s="1354"/>
      <c r="BP193" s="1354"/>
      <c r="BQ193" s="1354"/>
      <c r="BR193" s="1354"/>
      <c r="BS193" s="1354"/>
      <c r="BT193" s="1354"/>
      <c r="BU193" s="1354"/>
      <c r="BV193" s="1354"/>
      <c r="BW193" s="1354"/>
      <c r="BX193" s="1354"/>
      <c r="BY193" s="1354"/>
      <c r="BZ193" s="1354"/>
      <c r="CA193" s="1354"/>
      <c r="CB193" s="1354"/>
      <c r="CC193" s="1354"/>
      <c r="CD193" s="1354"/>
      <c r="CE193" s="1354"/>
      <c r="CF193" s="1354"/>
      <c r="CG193" s="1354"/>
      <c r="CH193" s="1354"/>
      <c r="CI193" s="1354"/>
      <c r="CJ193" s="1354"/>
      <c r="CK193" s="1354"/>
      <c r="CL193" s="1354"/>
      <c r="CM193" s="1354"/>
      <c r="CN193" s="1354"/>
      <c r="CO193" s="1354"/>
      <c r="CP193" s="1354"/>
      <c r="CQ193" s="1354"/>
      <c r="CR193" s="1354"/>
      <c r="CS193" s="1354"/>
      <c r="CT193" s="1354"/>
      <c r="CU193" s="1354"/>
      <c r="CV193" s="1354"/>
      <c r="CW193" s="1354"/>
      <c r="CX193" s="1354"/>
      <c r="CY193" s="1354"/>
      <c r="CZ193" s="1354"/>
      <c r="DA193" s="1354"/>
      <c r="DB193" s="1354"/>
      <c r="DC193" s="1354"/>
      <c r="DD193" s="1354"/>
      <c r="DE193" s="1354"/>
      <c r="DF193" s="1354"/>
      <c r="DG193" s="1354"/>
      <c r="DH193" s="1354"/>
      <c r="DI193" s="1354"/>
      <c r="DJ193" s="1354"/>
      <c r="DK193" s="1354"/>
      <c r="DL193" s="1354"/>
      <c r="DM193" s="1354"/>
      <c r="DN193" s="1354"/>
      <c r="DO193" s="1354"/>
      <c r="DP193" s="1354"/>
      <c r="DQ193" s="1354"/>
    </row>
    <row r="194" spans="1:121" x14ac:dyDescent="0.25">
      <c r="A194" s="1355"/>
      <c r="B194" s="1355"/>
      <c r="C194" s="1355"/>
      <c r="D194" s="1355"/>
      <c r="E194" s="1355"/>
      <c r="F194" s="1355"/>
      <c r="G194" s="1355"/>
      <c r="H194" s="1355"/>
      <c r="I194" s="1355"/>
      <c r="J194" s="1355"/>
      <c r="K194" s="1355"/>
      <c r="L194" s="1355"/>
      <c r="M194" s="1355"/>
      <c r="N194" s="1355"/>
      <c r="O194" s="1355"/>
      <c r="P194" s="1355"/>
      <c r="Q194" s="1355"/>
      <c r="R194" s="1355"/>
      <c r="S194" s="1355"/>
      <c r="T194" s="1355"/>
      <c r="U194" s="1355"/>
      <c r="V194" s="1355"/>
      <c r="W194" s="1355"/>
      <c r="X194" s="1355"/>
      <c r="Y194" s="1355"/>
      <c r="Z194" s="1355"/>
      <c r="AA194" s="1355"/>
      <c r="AB194" s="1355"/>
      <c r="AC194" s="1355"/>
      <c r="AD194" s="1355"/>
      <c r="AE194" s="1355"/>
      <c r="AF194" s="1355"/>
      <c r="AG194" s="1356"/>
      <c r="AH194" s="1356"/>
      <c r="AI194" s="1356"/>
      <c r="AJ194" s="1356"/>
      <c r="AK194" s="1354"/>
      <c r="AL194" s="1354"/>
      <c r="AM194" s="1354"/>
      <c r="AN194" s="1354"/>
      <c r="AO194" s="1354"/>
      <c r="AP194" s="1354"/>
      <c r="AQ194" s="1354"/>
      <c r="AR194" s="1354"/>
      <c r="AS194" s="1354"/>
      <c r="AT194" s="1354"/>
      <c r="AU194" s="1354"/>
      <c r="AV194" s="1354"/>
      <c r="AW194" s="1354"/>
      <c r="AX194" s="1354"/>
      <c r="AY194" s="1354"/>
      <c r="AZ194" s="1354"/>
      <c r="BA194" s="1354"/>
      <c r="BB194" s="1354"/>
      <c r="BC194" s="1354"/>
      <c r="BD194" s="1354"/>
      <c r="BE194" s="1354"/>
      <c r="BF194" s="1354"/>
      <c r="BG194" s="1354"/>
      <c r="BH194" s="1354"/>
      <c r="BI194" s="1354"/>
      <c r="BJ194" s="1354"/>
      <c r="BK194" s="1354"/>
      <c r="BL194" s="1354"/>
      <c r="BM194" s="1354"/>
      <c r="BN194" s="1354"/>
      <c r="BO194" s="1354"/>
      <c r="BP194" s="1354"/>
      <c r="BQ194" s="1354"/>
      <c r="BR194" s="1354"/>
      <c r="BS194" s="1354"/>
      <c r="BT194" s="1354"/>
      <c r="BU194" s="1354"/>
      <c r="BV194" s="1354"/>
      <c r="BW194" s="1354"/>
      <c r="BX194" s="1354"/>
      <c r="BY194" s="1354"/>
      <c r="BZ194" s="1354"/>
      <c r="CA194" s="1354"/>
      <c r="CB194" s="1354"/>
      <c r="CC194" s="1354"/>
      <c r="CD194" s="1354"/>
      <c r="CE194" s="1354"/>
      <c r="CF194" s="1354"/>
      <c r="CG194" s="1354"/>
      <c r="CH194" s="1354"/>
      <c r="CI194" s="1354"/>
      <c r="CJ194" s="1354"/>
      <c r="CK194" s="1354"/>
      <c r="CL194" s="1354"/>
      <c r="CM194" s="1354"/>
      <c r="CN194" s="1354"/>
      <c r="CO194" s="1354"/>
      <c r="CP194" s="1354"/>
      <c r="CQ194" s="1354"/>
      <c r="CR194" s="1354"/>
      <c r="CS194" s="1354"/>
      <c r="CT194" s="1354"/>
      <c r="CU194" s="1354"/>
      <c r="CV194" s="1354"/>
      <c r="CW194" s="1354"/>
      <c r="CX194" s="1354"/>
      <c r="CY194" s="1354"/>
      <c r="CZ194" s="1354"/>
      <c r="DA194" s="1354"/>
      <c r="DB194" s="1354"/>
      <c r="DC194" s="1354"/>
      <c r="DD194" s="1354"/>
      <c r="DE194" s="1354"/>
      <c r="DF194" s="1354"/>
      <c r="DG194" s="1354"/>
      <c r="DH194" s="1354"/>
      <c r="DI194" s="1354"/>
      <c r="DJ194" s="1354"/>
      <c r="DK194" s="1354"/>
      <c r="DL194" s="1354"/>
      <c r="DM194" s="1354"/>
      <c r="DN194" s="1354"/>
      <c r="DO194" s="1354"/>
      <c r="DP194" s="1354"/>
      <c r="DQ194" s="1354"/>
    </row>
    <row r="195" spans="1:121" x14ac:dyDescent="0.25">
      <c r="A195" s="1355"/>
      <c r="B195" s="1355"/>
      <c r="C195" s="1355"/>
      <c r="D195" s="1355"/>
      <c r="E195" s="1355"/>
      <c r="F195" s="1355"/>
      <c r="G195" s="1355"/>
      <c r="H195" s="1355"/>
      <c r="I195" s="1355"/>
      <c r="J195" s="1355"/>
      <c r="K195" s="1355"/>
      <c r="L195" s="1355"/>
      <c r="M195" s="1355"/>
      <c r="N195" s="1355"/>
      <c r="O195" s="1355"/>
      <c r="P195" s="1355"/>
      <c r="Q195" s="1355"/>
      <c r="R195" s="1355"/>
      <c r="S195" s="1355"/>
      <c r="T195" s="1355"/>
      <c r="U195" s="1355"/>
      <c r="V195" s="1355"/>
      <c r="W195" s="1355"/>
      <c r="X195" s="1355"/>
      <c r="Y195" s="1355"/>
      <c r="Z195" s="1355"/>
      <c r="AA195" s="1355"/>
      <c r="AB195" s="1355"/>
      <c r="AC195" s="1355"/>
      <c r="AD195" s="1355"/>
      <c r="AE195" s="1355"/>
      <c r="AF195" s="1355"/>
      <c r="AG195" s="1356"/>
      <c r="AH195" s="1356"/>
      <c r="AI195" s="1356"/>
      <c r="AJ195" s="1356"/>
      <c r="AK195" s="1354"/>
      <c r="AL195" s="1354"/>
      <c r="AM195" s="1354"/>
      <c r="AN195" s="1354"/>
      <c r="AO195" s="1354"/>
      <c r="AP195" s="1354"/>
      <c r="AQ195" s="1354"/>
      <c r="AR195" s="1354"/>
      <c r="AS195" s="1354"/>
      <c r="AT195" s="1354"/>
      <c r="AU195" s="1354"/>
      <c r="AV195" s="1354"/>
      <c r="AW195" s="1354"/>
      <c r="AX195" s="1354"/>
      <c r="AY195" s="1354"/>
      <c r="AZ195" s="1354"/>
      <c r="BA195" s="1354"/>
      <c r="BB195" s="1354"/>
      <c r="BC195" s="1354"/>
      <c r="BD195" s="1354"/>
      <c r="BE195" s="1354"/>
      <c r="BF195" s="1354"/>
      <c r="BG195" s="1354"/>
      <c r="BH195" s="1354"/>
      <c r="BI195" s="1354"/>
      <c r="BJ195" s="1354"/>
      <c r="BK195" s="1354"/>
      <c r="BL195" s="1354"/>
      <c r="BM195" s="1354"/>
      <c r="BN195" s="1354"/>
      <c r="BO195" s="1354"/>
      <c r="BP195" s="1354"/>
      <c r="BQ195" s="1354"/>
      <c r="BR195" s="1354"/>
      <c r="BS195" s="1354"/>
      <c r="BT195" s="1354"/>
      <c r="BU195" s="1354"/>
      <c r="BV195" s="1354"/>
      <c r="BW195" s="1354"/>
      <c r="BX195" s="1354"/>
      <c r="BY195" s="1354"/>
      <c r="BZ195" s="1354"/>
      <c r="CA195" s="1354"/>
      <c r="CB195" s="1354"/>
      <c r="CC195" s="1354"/>
      <c r="CD195" s="1354"/>
      <c r="CE195" s="1354"/>
      <c r="CF195" s="1354"/>
      <c r="CG195" s="1354"/>
      <c r="CH195" s="1354"/>
      <c r="CI195" s="1354"/>
      <c r="CJ195" s="1354"/>
      <c r="CK195" s="1354"/>
      <c r="CL195" s="1354"/>
      <c r="CM195" s="1354"/>
      <c r="CN195" s="1354"/>
      <c r="CO195" s="1354"/>
      <c r="CP195" s="1354"/>
      <c r="CQ195" s="1354"/>
      <c r="CR195" s="1354"/>
      <c r="CS195" s="1354"/>
      <c r="CT195" s="1354"/>
      <c r="CU195" s="1354"/>
      <c r="CV195" s="1354"/>
      <c r="CW195" s="1354"/>
      <c r="CX195" s="1354"/>
      <c r="CY195" s="1354"/>
      <c r="CZ195" s="1354"/>
      <c r="DA195" s="1354"/>
      <c r="DB195" s="1354"/>
      <c r="DC195" s="1354"/>
      <c r="DD195" s="1354"/>
      <c r="DE195" s="1354"/>
      <c r="DF195" s="1354"/>
      <c r="DG195" s="1354"/>
      <c r="DH195" s="1354"/>
      <c r="DI195" s="1354"/>
      <c r="DJ195" s="1354"/>
      <c r="DK195" s="1354"/>
      <c r="DL195" s="1354"/>
      <c r="DM195" s="1354"/>
      <c r="DN195" s="1354"/>
      <c r="DO195" s="1354"/>
      <c r="DP195" s="1354"/>
      <c r="DQ195" s="1354"/>
    </row>
    <row r="196" spans="1:121" x14ac:dyDescent="0.25">
      <c r="A196" s="1355"/>
      <c r="B196" s="1355"/>
      <c r="C196" s="1355"/>
      <c r="D196" s="1355"/>
      <c r="E196" s="1355"/>
      <c r="F196" s="1355"/>
      <c r="G196" s="1355"/>
      <c r="H196" s="1355"/>
      <c r="I196" s="1355"/>
      <c r="J196" s="1355"/>
      <c r="K196" s="1355"/>
      <c r="L196" s="1355"/>
      <c r="M196" s="1355"/>
      <c r="N196" s="1355"/>
      <c r="O196" s="1355"/>
      <c r="P196" s="1355"/>
      <c r="Q196" s="1355"/>
      <c r="R196" s="1355"/>
      <c r="S196" s="1355"/>
      <c r="T196" s="1355"/>
      <c r="U196" s="1355"/>
      <c r="V196" s="1355"/>
      <c r="W196" s="1355"/>
      <c r="X196" s="1355"/>
      <c r="Y196" s="1355"/>
      <c r="Z196" s="1355"/>
      <c r="AA196" s="1355"/>
      <c r="AB196" s="1355"/>
      <c r="AC196" s="1355"/>
      <c r="AD196" s="1355"/>
      <c r="AE196" s="1355"/>
      <c r="AF196" s="1355"/>
      <c r="AG196" s="1356"/>
      <c r="AH196" s="1356"/>
      <c r="AI196" s="1356"/>
      <c r="AJ196" s="1356"/>
      <c r="AK196" s="1354"/>
      <c r="AL196" s="1354"/>
      <c r="AM196" s="1354"/>
      <c r="AN196" s="1354"/>
      <c r="AO196" s="1354"/>
      <c r="AP196" s="1354"/>
      <c r="AQ196" s="1354"/>
      <c r="AR196" s="1354"/>
      <c r="AS196" s="1354"/>
      <c r="AT196" s="1354"/>
      <c r="AU196" s="1354"/>
      <c r="AV196" s="1354"/>
      <c r="AW196" s="1354"/>
      <c r="AX196" s="1354"/>
      <c r="AY196" s="1354"/>
      <c r="AZ196" s="1354"/>
      <c r="BA196" s="1354"/>
      <c r="BB196" s="1354"/>
      <c r="BC196" s="1354"/>
      <c r="BD196" s="1354"/>
      <c r="BE196" s="1354"/>
      <c r="BF196" s="1354"/>
      <c r="BG196" s="1354"/>
      <c r="BH196" s="1354"/>
      <c r="BI196" s="1354"/>
      <c r="BJ196" s="1354"/>
      <c r="BK196" s="1354"/>
      <c r="BL196" s="1354"/>
      <c r="BM196" s="1354"/>
      <c r="BN196" s="1354"/>
      <c r="BO196" s="1354"/>
      <c r="BP196" s="1354"/>
      <c r="BQ196" s="1354"/>
      <c r="BR196" s="1354"/>
      <c r="BS196" s="1354"/>
      <c r="BT196" s="1354"/>
      <c r="BU196" s="1354"/>
      <c r="BV196" s="1354"/>
      <c r="BW196" s="1354"/>
      <c r="BX196" s="1354"/>
      <c r="BY196" s="1354"/>
      <c r="BZ196" s="1354"/>
      <c r="CA196" s="1354"/>
      <c r="CB196" s="1354"/>
      <c r="CC196" s="1354"/>
      <c r="CD196" s="1354"/>
      <c r="CE196" s="1354"/>
      <c r="CF196" s="1354"/>
      <c r="CG196" s="1354"/>
      <c r="CH196" s="1354"/>
      <c r="CI196" s="1354"/>
      <c r="CJ196" s="1354"/>
      <c r="CK196" s="1354"/>
      <c r="CL196" s="1354"/>
      <c r="CM196" s="1354"/>
      <c r="CN196" s="1354"/>
      <c r="CO196" s="1354"/>
      <c r="CP196" s="1354"/>
      <c r="CQ196" s="1354"/>
      <c r="CR196" s="1354"/>
      <c r="CS196" s="1354"/>
      <c r="CT196" s="1354"/>
      <c r="CU196" s="1354"/>
      <c r="CV196" s="1354"/>
      <c r="CW196" s="1354"/>
      <c r="CX196" s="1354"/>
      <c r="CY196" s="1354"/>
      <c r="CZ196" s="1354"/>
      <c r="DA196" s="1354"/>
      <c r="DB196" s="1354"/>
      <c r="DC196" s="1354"/>
      <c r="DD196" s="1354"/>
      <c r="DE196" s="1354"/>
      <c r="DF196" s="1354"/>
      <c r="DG196" s="1354"/>
      <c r="DH196" s="1354"/>
      <c r="DI196" s="1354"/>
      <c r="DJ196" s="1354"/>
      <c r="DK196" s="1354"/>
      <c r="DL196" s="1354"/>
      <c r="DM196" s="1354"/>
      <c r="DN196" s="1354"/>
      <c r="DO196" s="1354"/>
      <c r="DP196" s="1354"/>
      <c r="DQ196" s="1354"/>
    </row>
    <row r="197" spans="1:121" x14ac:dyDescent="0.25">
      <c r="A197" s="1355"/>
      <c r="B197" s="1355"/>
      <c r="C197" s="1355"/>
      <c r="D197" s="1355"/>
      <c r="E197" s="1355"/>
      <c r="F197" s="1355"/>
      <c r="G197" s="1355"/>
      <c r="H197" s="1355"/>
      <c r="I197" s="1355"/>
      <c r="J197" s="1355"/>
      <c r="K197" s="1355"/>
      <c r="L197" s="1355"/>
      <c r="M197" s="1355"/>
      <c r="N197" s="1355"/>
      <c r="O197" s="1355"/>
      <c r="P197" s="1355"/>
      <c r="Q197" s="1355"/>
      <c r="R197" s="1355"/>
      <c r="S197" s="1355"/>
      <c r="T197" s="1355"/>
      <c r="U197" s="1355"/>
      <c r="V197" s="1355"/>
      <c r="W197" s="1355"/>
      <c r="X197" s="1355"/>
      <c r="Y197" s="1355"/>
      <c r="Z197" s="1355"/>
      <c r="AA197" s="1355"/>
      <c r="AB197" s="1355"/>
      <c r="AC197" s="1355"/>
      <c r="AD197" s="1355"/>
      <c r="AE197" s="1355"/>
      <c r="AF197" s="1355"/>
      <c r="AG197" s="1356"/>
      <c r="AH197" s="1356"/>
      <c r="AI197" s="1356"/>
      <c r="AJ197" s="1356"/>
      <c r="AK197" s="1354"/>
      <c r="AL197" s="1354"/>
      <c r="AM197" s="1354"/>
      <c r="AN197" s="1354"/>
      <c r="AO197" s="1354"/>
      <c r="AP197" s="1354"/>
      <c r="AQ197" s="1354"/>
      <c r="AR197" s="1354"/>
      <c r="AS197" s="1354"/>
      <c r="AT197" s="1354"/>
      <c r="AU197" s="1354"/>
      <c r="AV197" s="1354"/>
      <c r="AW197" s="1354"/>
      <c r="AX197" s="1354"/>
      <c r="AY197" s="1354"/>
      <c r="AZ197" s="1354"/>
      <c r="BA197" s="1354"/>
      <c r="BB197" s="1354"/>
      <c r="BC197" s="1354"/>
      <c r="BD197" s="1354"/>
      <c r="BE197" s="1354"/>
      <c r="BF197" s="1354"/>
      <c r="BG197" s="1354"/>
      <c r="BH197" s="1354"/>
      <c r="BI197" s="1354"/>
      <c r="BJ197" s="1354"/>
      <c r="BK197" s="1354"/>
      <c r="BL197" s="1354"/>
      <c r="BM197" s="1354"/>
      <c r="BN197" s="1354"/>
      <c r="BO197" s="1354"/>
      <c r="BP197" s="1354"/>
      <c r="BQ197" s="1354"/>
      <c r="BR197" s="1354"/>
      <c r="BS197" s="1354"/>
      <c r="BT197" s="1354"/>
      <c r="BU197" s="1354"/>
      <c r="BV197" s="1354"/>
      <c r="BW197" s="1354"/>
      <c r="BX197" s="1354"/>
      <c r="BY197" s="1354"/>
      <c r="BZ197" s="1354"/>
      <c r="CA197" s="1354"/>
      <c r="CB197" s="1354"/>
      <c r="CC197" s="1354"/>
      <c r="CD197" s="1354"/>
      <c r="CE197" s="1354"/>
      <c r="CF197" s="1354"/>
      <c r="CG197" s="1354"/>
      <c r="CH197" s="1354"/>
      <c r="CI197" s="1354"/>
      <c r="CJ197" s="1354"/>
      <c r="CK197" s="1354"/>
      <c r="CL197" s="1354"/>
      <c r="CM197" s="1354"/>
      <c r="CN197" s="1354"/>
      <c r="CO197" s="1354"/>
      <c r="CP197" s="1354"/>
      <c r="CQ197" s="1354"/>
      <c r="CR197" s="1354"/>
      <c r="CS197" s="1354"/>
      <c r="CT197" s="1354"/>
      <c r="CU197" s="1354"/>
      <c r="CV197" s="1354"/>
      <c r="CW197" s="1354"/>
      <c r="CX197" s="1354"/>
      <c r="CY197" s="1354"/>
      <c r="CZ197" s="1354"/>
      <c r="DA197" s="1354"/>
      <c r="DB197" s="1354"/>
      <c r="DC197" s="1354"/>
      <c r="DD197" s="1354"/>
      <c r="DE197" s="1354"/>
      <c r="DF197" s="1354"/>
      <c r="DG197" s="1354"/>
      <c r="DH197" s="1354"/>
      <c r="DI197" s="1354"/>
      <c r="DJ197" s="1354"/>
      <c r="DK197" s="1354"/>
      <c r="DL197" s="1354"/>
      <c r="DM197" s="1354"/>
      <c r="DN197" s="1354"/>
      <c r="DO197" s="1354"/>
      <c r="DP197" s="1354"/>
      <c r="DQ197" s="1354"/>
    </row>
    <row r="198" spans="1:121" x14ac:dyDescent="0.25">
      <c r="A198" s="1355"/>
      <c r="B198" s="1355"/>
      <c r="C198" s="1355"/>
      <c r="D198" s="1355"/>
      <c r="E198" s="1355"/>
      <c r="F198" s="1355"/>
      <c r="G198" s="1355"/>
      <c r="H198" s="1355"/>
      <c r="I198" s="1355"/>
      <c r="J198" s="1355"/>
      <c r="K198" s="1355"/>
      <c r="L198" s="1355"/>
      <c r="M198" s="1355"/>
      <c r="N198" s="1355"/>
      <c r="O198" s="1355"/>
      <c r="P198" s="1355"/>
      <c r="Q198" s="1355"/>
      <c r="R198" s="1355"/>
      <c r="S198" s="1355"/>
      <c r="T198" s="1355"/>
      <c r="U198" s="1355"/>
      <c r="V198" s="1355"/>
      <c r="W198" s="1355"/>
      <c r="X198" s="1355"/>
      <c r="Y198" s="1355"/>
      <c r="Z198" s="1355"/>
      <c r="AA198" s="1355"/>
      <c r="AB198" s="1355"/>
      <c r="AC198" s="1355"/>
      <c r="AD198" s="1355"/>
      <c r="AE198" s="1355"/>
      <c r="AF198" s="1355"/>
      <c r="AG198" s="1356"/>
      <c r="AH198" s="1356"/>
      <c r="AI198" s="1356"/>
      <c r="AJ198" s="1356"/>
      <c r="AK198" s="1354"/>
      <c r="AL198" s="1354"/>
      <c r="AM198" s="1354"/>
      <c r="AN198" s="1354"/>
      <c r="AO198" s="1354"/>
      <c r="AP198" s="1354"/>
      <c r="AQ198" s="1354"/>
      <c r="AR198" s="1354"/>
      <c r="AS198" s="1354"/>
      <c r="AT198" s="1354"/>
      <c r="AU198" s="1354"/>
      <c r="AV198" s="1354"/>
      <c r="AW198" s="1354"/>
      <c r="AX198" s="1354"/>
      <c r="AY198" s="1354"/>
      <c r="AZ198" s="1354"/>
      <c r="BA198" s="1354"/>
      <c r="BB198" s="1354"/>
      <c r="BC198" s="1354"/>
      <c r="BD198" s="1354"/>
      <c r="BE198" s="1354"/>
      <c r="BF198" s="1354"/>
      <c r="BG198" s="1354"/>
      <c r="BH198" s="1354"/>
      <c r="BI198" s="1354"/>
      <c r="BJ198" s="1354"/>
      <c r="BK198" s="1354"/>
      <c r="BL198" s="1354"/>
      <c r="BM198" s="1354"/>
      <c r="BN198" s="1354"/>
      <c r="BO198" s="1354"/>
      <c r="BP198" s="1354"/>
      <c r="BQ198" s="1354"/>
      <c r="BR198" s="1354"/>
      <c r="BS198" s="1354"/>
      <c r="BT198" s="1354"/>
      <c r="BU198" s="1354"/>
      <c r="BV198" s="1354"/>
      <c r="BW198" s="1354"/>
      <c r="BX198" s="1354"/>
      <c r="BY198" s="1354"/>
      <c r="BZ198" s="1354"/>
      <c r="CA198" s="1354"/>
      <c r="CB198" s="1354"/>
      <c r="CC198" s="1354"/>
      <c r="CD198" s="1354"/>
      <c r="CE198" s="1354"/>
      <c r="CF198" s="1354"/>
      <c r="CG198" s="1354"/>
      <c r="CH198" s="1354"/>
      <c r="CI198" s="1354"/>
      <c r="CJ198" s="1354"/>
      <c r="CK198" s="1354"/>
      <c r="CL198" s="1354"/>
      <c r="CM198" s="1354"/>
      <c r="CN198" s="1354"/>
      <c r="CO198" s="1354"/>
      <c r="CP198" s="1354"/>
      <c r="CQ198" s="1354"/>
      <c r="CR198" s="1354"/>
      <c r="CS198" s="1354"/>
      <c r="CT198" s="1354"/>
      <c r="CU198" s="1354"/>
      <c r="CV198" s="1354"/>
      <c r="CW198" s="1354"/>
      <c r="CX198" s="1354"/>
      <c r="CY198" s="1354"/>
      <c r="CZ198" s="1354"/>
      <c r="DA198" s="1354"/>
      <c r="DB198" s="1354"/>
      <c r="DC198" s="1354"/>
      <c r="DD198" s="1354"/>
      <c r="DE198" s="1354"/>
      <c r="DF198" s="1354"/>
      <c r="DG198" s="1354"/>
      <c r="DH198" s="1354"/>
      <c r="DI198" s="1354"/>
      <c r="DJ198" s="1354"/>
      <c r="DK198" s="1354"/>
      <c r="DL198" s="1354"/>
      <c r="DM198" s="1354"/>
      <c r="DN198" s="1354"/>
      <c r="DO198" s="1354"/>
      <c r="DP198" s="1354"/>
      <c r="DQ198" s="1354"/>
    </row>
    <row r="199" spans="1:121" x14ac:dyDescent="0.25">
      <c r="A199" s="1355"/>
      <c r="B199" s="1355"/>
      <c r="C199" s="1355"/>
      <c r="D199" s="1355"/>
      <c r="E199" s="1355"/>
      <c r="F199" s="1355"/>
      <c r="G199" s="1355"/>
      <c r="H199" s="1355"/>
      <c r="I199" s="1355"/>
      <c r="J199" s="1355"/>
      <c r="K199" s="1355"/>
      <c r="L199" s="1355"/>
      <c r="M199" s="1355"/>
      <c r="N199" s="1355"/>
      <c r="O199" s="1355"/>
      <c r="P199" s="1355"/>
      <c r="Q199" s="1355"/>
      <c r="R199" s="1355"/>
      <c r="S199" s="1355"/>
      <c r="T199" s="1355"/>
      <c r="U199" s="1355"/>
      <c r="V199" s="1355"/>
      <c r="W199" s="1355"/>
      <c r="X199" s="1355"/>
      <c r="Y199" s="1355"/>
      <c r="Z199" s="1355"/>
      <c r="AA199" s="1355"/>
      <c r="AB199" s="1355"/>
      <c r="AC199" s="1355"/>
      <c r="AD199" s="1355"/>
      <c r="AE199" s="1355"/>
      <c r="AF199" s="1355"/>
      <c r="AG199" s="1356"/>
      <c r="AH199" s="1356"/>
      <c r="AI199" s="1356"/>
      <c r="AJ199" s="1356"/>
      <c r="AK199" s="1354"/>
      <c r="AL199" s="1354"/>
      <c r="AM199" s="1354"/>
      <c r="AN199" s="1354"/>
      <c r="AO199" s="1354"/>
      <c r="AP199" s="1354"/>
      <c r="AQ199" s="1354"/>
      <c r="AR199" s="1354"/>
      <c r="AS199" s="1354"/>
      <c r="AT199" s="1354"/>
      <c r="AU199" s="1354"/>
      <c r="AV199" s="1354"/>
      <c r="AW199" s="1354"/>
      <c r="AX199" s="1354"/>
      <c r="AY199" s="1354"/>
      <c r="AZ199" s="1354"/>
      <c r="BA199" s="1354"/>
      <c r="BB199" s="1354"/>
      <c r="BC199" s="1354"/>
      <c r="BD199" s="1354"/>
      <c r="BE199" s="1354"/>
      <c r="BF199" s="1354"/>
      <c r="BG199" s="1354"/>
      <c r="BH199" s="1354"/>
      <c r="BI199" s="1354"/>
      <c r="BJ199" s="1354"/>
      <c r="BK199" s="1354"/>
      <c r="BL199" s="1354"/>
      <c r="BM199" s="1354"/>
      <c r="BN199" s="1354"/>
      <c r="BO199" s="1354"/>
      <c r="BP199" s="1354"/>
      <c r="BQ199" s="1354"/>
      <c r="BR199" s="1354"/>
      <c r="BS199" s="1354"/>
      <c r="BT199" s="1354"/>
      <c r="BU199" s="1354"/>
      <c r="BV199" s="1354"/>
      <c r="BW199" s="1354"/>
      <c r="BX199" s="1354"/>
      <c r="BY199" s="1354"/>
      <c r="BZ199" s="1354"/>
      <c r="CA199" s="1354"/>
      <c r="CB199" s="1354"/>
      <c r="CC199" s="1354"/>
      <c r="CD199" s="1354"/>
      <c r="CE199" s="1354"/>
      <c r="CF199" s="1354"/>
      <c r="CG199" s="1354"/>
      <c r="CH199" s="1354"/>
      <c r="CI199" s="1354"/>
      <c r="CJ199" s="1354"/>
      <c r="CK199" s="1354"/>
      <c r="CL199" s="1354"/>
      <c r="CM199" s="1354"/>
      <c r="CN199" s="1354"/>
      <c r="CO199" s="1354"/>
      <c r="CP199" s="1354"/>
      <c r="CQ199" s="1354"/>
      <c r="CR199" s="1354"/>
      <c r="CS199" s="1354"/>
      <c r="CT199" s="1354"/>
      <c r="CU199" s="1354"/>
      <c r="CV199" s="1354"/>
      <c r="CW199" s="1354"/>
      <c r="CX199" s="1354"/>
      <c r="CY199" s="1354"/>
      <c r="CZ199" s="1354"/>
      <c r="DA199" s="1354"/>
      <c r="DB199" s="1354"/>
      <c r="DC199" s="1354"/>
      <c r="DD199" s="1354"/>
      <c r="DE199" s="1354"/>
      <c r="DF199" s="1354"/>
      <c r="DG199" s="1354"/>
      <c r="DH199" s="1354"/>
      <c r="DI199" s="1354"/>
      <c r="DJ199" s="1354"/>
      <c r="DK199" s="1354"/>
      <c r="DL199" s="1354"/>
      <c r="DM199" s="1354"/>
      <c r="DN199" s="1354"/>
      <c r="DO199" s="1354"/>
      <c r="DP199" s="1354"/>
      <c r="DQ199" s="1354"/>
    </row>
    <row r="200" spans="1:121" x14ac:dyDescent="0.25">
      <c r="A200" s="1355"/>
      <c r="B200" s="1355"/>
      <c r="C200" s="1355"/>
      <c r="D200" s="1355"/>
      <c r="E200" s="1355"/>
      <c r="F200" s="1355"/>
      <c r="G200" s="1355"/>
      <c r="H200" s="1355"/>
      <c r="I200" s="1355"/>
      <c r="J200" s="1355"/>
      <c r="K200" s="1355"/>
      <c r="L200" s="1355"/>
      <c r="M200" s="1355"/>
      <c r="N200" s="1355"/>
      <c r="O200" s="1355"/>
      <c r="P200" s="1355"/>
      <c r="Q200" s="1355"/>
      <c r="R200" s="1355"/>
      <c r="S200" s="1355"/>
      <c r="T200" s="1355"/>
      <c r="U200" s="1355"/>
      <c r="V200" s="1355"/>
      <c r="W200" s="1355"/>
      <c r="X200" s="1355"/>
      <c r="Y200" s="1355"/>
      <c r="Z200" s="1355"/>
      <c r="AA200" s="1355"/>
      <c r="AB200" s="1355"/>
      <c r="AC200" s="1355"/>
      <c r="AD200" s="1355"/>
      <c r="AE200" s="1355"/>
      <c r="AF200" s="1355"/>
      <c r="AG200" s="1356"/>
      <c r="AH200" s="1356"/>
      <c r="AI200" s="1356"/>
      <c r="AJ200" s="1356"/>
      <c r="AK200" s="1354"/>
      <c r="AL200" s="1354"/>
      <c r="AM200" s="1354"/>
      <c r="AN200" s="1354"/>
      <c r="AO200" s="1354"/>
      <c r="AP200" s="1354"/>
      <c r="AQ200" s="1354"/>
      <c r="AR200" s="1354"/>
      <c r="AS200" s="1354"/>
      <c r="AT200" s="1354"/>
      <c r="AU200" s="1354"/>
      <c r="AV200" s="1354"/>
      <c r="AW200" s="1354"/>
      <c r="AX200" s="1354"/>
      <c r="AY200" s="1354"/>
      <c r="AZ200" s="1354"/>
      <c r="BA200" s="1354"/>
      <c r="BB200" s="1354"/>
      <c r="BC200" s="1354"/>
      <c r="BD200" s="1354"/>
      <c r="BE200" s="1354"/>
      <c r="BF200" s="1354"/>
      <c r="BG200" s="1354"/>
      <c r="BH200" s="1354"/>
      <c r="BI200" s="1354"/>
      <c r="BJ200" s="1354"/>
      <c r="BK200" s="1354"/>
      <c r="BL200" s="1354"/>
      <c r="BM200" s="1354"/>
      <c r="BN200" s="1354"/>
      <c r="BO200" s="1354"/>
      <c r="BP200" s="1354"/>
      <c r="BQ200" s="1354"/>
      <c r="BR200" s="1354"/>
      <c r="BS200" s="1354"/>
      <c r="BT200" s="1354"/>
      <c r="BU200" s="1354"/>
      <c r="BV200" s="1354"/>
      <c r="BW200" s="1354"/>
      <c r="BX200" s="1354"/>
      <c r="BY200" s="1354"/>
      <c r="BZ200" s="1354"/>
      <c r="CA200" s="1354"/>
      <c r="CB200" s="1354"/>
      <c r="CC200" s="1354"/>
      <c r="CD200" s="1354"/>
      <c r="CE200" s="1354"/>
      <c r="CF200" s="1354"/>
      <c r="CG200" s="1354"/>
      <c r="CH200" s="1354"/>
      <c r="CI200" s="1354"/>
      <c r="CJ200" s="1354"/>
      <c r="CK200" s="1354"/>
      <c r="CL200" s="1354"/>
      <c r="CM200" s="1354"/>
      <c r="CN200" s="1354"/>
      <c r="CO200" s="1354"/>
      <c r="CP200" s="1354"/>
      <c r="CQ200" s="1354"/>
      <c r="CR200" s="1354"/>
      <c r="CS200" s="1354"/>
      <c r="CT200" s="1354"/>
      <c r="CU200" s="1354"/>
      <c r="CV200" s="1354"/>
      <c r="CW200" s="1354"/>
      <c r="CX200" s="1354"/>
      <c r="CY200" s="1354"/>
      <c r="CZ200" s="1354"/>
      <c r="DA200" s="1354"/>
      <c r="DB200" s="1354"/>
      <c r="DC200" s="1354"/>
      <c r="DD200" s="1354"/>
      <c r="DE200" s="1354"/>
      <c r="DF200" s="1354"/>
      <c r="DG200" s="1354"/>
      <c r="DH200" s="1354"/>
      <c r="DI200" s="1354"/>
      <c r="DJ200" s="1354"/>
      <c r="DK200" s="1354"/>
      <c r="DL200" s="1354"/>
      <c r="DM200" s="1354"/>
      <c r="DN200" s="1354"/>
      <c r="DO200" s="1354"/>
      <c r="DP200" s="1354"/>
      <c r="DQ200" s="1354"/>
    </row>
    <row r="201" spans="1:121" x14ac:dyDescent="0.25">
      <c r="A201" s="1355"/>
      <c r="B201" s="1355"/>
      <c r="C201" s="1355"/>
      <c r="D201" s="1355"/>
      <c r="E201" s="1355"/>
      <c r="F201" s="1355"/>
      <c r="G201" s="1355"/>
      <c r="H201" s="1355"/>
      <c r="I201" s="1355"/>
      <c r="J201" s="1355"/>
      <c r="K201" s="1355"/>
      <c r="L201" s="1355"/>
      <c r="M201" s="1355"/>
      <c r="N201" s="1355"/>
      <c r="O201" s="1355"/>
      <c r="P201" s="1355"/>
      <c r="Q201" s="1355"/>
      <c r="R201" s="1355"/>
      <c r="S201" s="1355"/>
      <c r="T201" s="1355"/>
      <c r="U201" s="1355"/>
      <c r="V201" s="1355"/>
      <c r="W201" s="1355"/>
      <c r="X201" s="1355"/>
      <c r="Y201" s="1355"/>
      <c r="Z201" s="1355"/>
      <c r="AA201" s="1355"/>
      <c r="AB201" s="1355"/>
      <c r="AC201" s="1355"/>
      <c r="AD201" s="1355"/>
      <c r="AE201" s="1355"/>
      <c r="AF201" s="1355"/>
      <c r="AG201" s="1356"/>
      <c r="AH201" s="1356"/>
      <c r="AI201" s="1356"/>
      <c r="AJ201" s="1356"/>
      <c r="AK201" s="1354"/>
      <c r="AL201" s="1354"/>
      <c r="AM201" s="1354"/>
      <c r="AN201" s="1354"/>
      <c r="AO201" s="1354"/>
      <c r="AP201" s="1354"/>
      <c r="AQ201" s="1354"/>
      <c r="AR201" s="1354"/>
      <c r="AS201" s="1354"/>
      <c r="AT201" s="1354"/>
      <c r="AU201" s="1354"/>
      <c r="AV201" s="1354"/>
      <c r="AW201" s="1354"/>
      <c r="AX201" s="1354"/>
      <c r="AY201" s="1354"/>
      <c r="AZ201" s="1354"/>
      <c r="BA201" s="1354"/>
      <c r="BB201" s="1354"/>
      <c r="BC201" s="1354"/>
      <c r="BD201" s="1354"/>
      <c r="BE201" s="1354"/>
      <c r="BF201" s="1354"/>
      <c r="BG201" s="1354"/>
      <c r="BH201" s="1354"/>
      <c r="BI201" s="1354"/>
      <c r="BJ201" s="1354"/>
      <c r="BK201" s="1354"/>
      <c r="BL201" s="1354"/>
      <c r="BM201" s="1354"/>
      <c r="BN201" s="1354"/>
      <c r="BO201" s="1354"/>
      <c r="BP201" s="1354"/>
      <c r="BQ201" s="1354"/>
      <c r="BR201" s="1354"/>
      <c r="BS201" s="1354"/>
      <c r="BT201" s="1354"/>
      <c r="BU201" s="1354"/>
      <c r="BV201" s="1354"/>
      <c r="BW201" s="1354"/>
      <c r="BX201" s="1354"/>
      <c r="BY201" s="1354"/>
      <c r="BZ201" s="1354"/>
      <c r="CA201" s="1354"/>
      <c r="CB201" s="1354"/>
      <c r="CC201" s="1354"/>
      <c r="CD201" s="1354"/>
      <c r="CE201" s="1354"/>
      <c r="CF201" s="1354"/>
      <c r="CG201" s="1354"/>
      <c r="CH201" s="1354"/>
      <c r="CI201" s="1354"/>
      <c r="CJ201" s="1354"/>
      <c r="CK201" s="1354"/>
      <c r="CL201" s="1354"/>
      <c r="CM201" s="1354"/>
      <c r="CN201" s="1354"/>
      <c r="CO201" s="1354"/>
      <c r="CP201" s="1354"/>
      <c r="CQ201" s="1354"/>
      <c r="CR201" s="1354"/>
      <c r="CS201" s="1354"/>
      <c r="CT201" s="1354"/>
      <c r="CU201" s="1354"/>
      <c r="CV201" s="1354"/>
      <c r="CW201" s="1354"/>
      <c r="CX201" s="1354"/>
      <c r="CY201" s="1354"/>
      <c r="CZ201" s="1354"/>
      <c r="DA201" s="1354"/>
      <c r="DB201" s="1354"/>
      <c r="DC201" s="1354"/>
      <c r="DD201" s="1354"/>
      <c r="DE201" s="1354"/>
      <c r="DF201" s="1354"/>
      <c r="DG201" s="1354"/>
      <c r="DH201" s="1354"/>
      <c r="DI201" s="1354"/>
      <c r="DJ201" s="1354"/>
      <c r="DK201" s="1354"/>
      <c r="DL201" s="1354"/>
      <c r="DM201" s="1354"/>
      <c r="DN201" s="1354"/>
      <c r="DO201" s="1354"/>
      <c r="DP201" s="1354"/>
      <c r="DQ201" s="1354"/>
    </row>
    <row r="202" spans="1:121" x14ac:dyDescent="0.25">
      <c r="A202" s="1355"/>
      <c r="B202" s="1355"/>
      <c r="C202" s="1355"/>
      <c r="D202" s="1355"/>
      <c r="E202" s="1355"/>
      <c r="F202" s="1355"/>
      <c r="G202" s="1355"/>
      <c r="H202" s="1355"/>
      <c r="I202" s="1355"/>
      <c r="J202" s="1355"/>
      <c r="K202" s="1355"/>
      <c r="L202" s="1355"/>
      <c r="M202" s="1355"/>
      <c r="N202" s="1355"/>
      <c r="O202" s="1355"/>
      <c r="P202" s="1355"/>
      <c r="Q202" s="1355"/>
      <c r="R202" s="1355"/>
      <c r="S202" s="1355"/>
      <c r="T202" s="1355"/>
      <c r="U202" s="1355"/>
      <c r="V202" s="1355"/>
      <c r="W202" s="1355"/>
      <c r="X202" s="1355"/>
      <c r="Y202" s="1355"/>
      <c r="Z202" s="1355"/>
      <c r="AA202" s="1355"/>
      <c r="AB202" s="1355"/>
      <c r="AC202" s="1355"/>
      <c r="AD202" s="1355"/>
      <c r="AE202" s="1355"/>
      <c r="AF202" s="1355"/>
      <c r="AG202" s="1356"/>
      <c r="AH202" s="1356"/>
      <c r="AI202" s="1356"/>
      <c r="AJ202" s="1356"/>
      <c r="AK202" s="1354"/>
      <c r="AL202" s="1354"/>
      <c r="AM202" s="1354"/>
      <c r="AN202" s="1354"/>
      <c r="AO202" s="1354"/>
      <c r="AP202" s="1354"/>
      <c r="AQ202" s="1354"/>
      <c r="AR202" s="1354"/>
      <c r="AS202" s="1354"/>
      <c r="AT202" s="1354"/>
      <c r="AU202" s="1354"/>
      <c r="AV202" s="1354"/>
      <c r="AW202" s="1354"/>
      <c r="AX202" s="1354"/>
      <c r="AY202" s="1354"/>
      <c r="AZ202" s="1354"/>
      <c r="BA202" s="1354"/>
      <c r="BB202" s="1354"/>
      <c r="BC202" s="1354"/>
      <c r="BD202" s="1354"/>
      <c r="BE202" s="1354"/>
      <c r="BF202" s="1354"/>
      <c r="BG202" s="1354"/>
      <c r="BH202" s="1354"/>
      <c r="BI202" s="1354"/>
      <c r="BJ202" s="1354"/>
      <c r="BK202" s="1354"/>
      <c r="BL202" s="1354"/>
      <c r="BM202" s="1354"/>
      <c r="BN202" s="1354"/>
      <c r="BO202" s="1354"/>
      <c r="BP202" s="1354"/>
      <c r="BQ202" s="1354"/>
      <c r="BR202" s="1354"/>
      <c r="BS202" s="1354"/>
      <c r="BT202" s="1354"/>
      <c r="BU202" s="1354"/>
      <c r="BV202" s="1354"/>
      <c r="BW202" s="1354"/>
      <c r="BX202" s="1354"/>
      <c r="BY202" s="1354"/>
      <c r="BZ202" s="1354"/>
      <c r="CA202" s="1354"/>
      <c r="CB202" s="1354"/>
      <c r="CC202" s="1354"/>
      <c r="CD202" s="1354"/>
      <c r="CE202" s="1354"/>
      <c r="CF202" s="1354"/>
      <c r="CG202" s="1354"/>
      <c r="CH202" s="1354"/>
      <c r="CI202" s="1354"/>
      <c r="CJ202" s="1354"/>
      <c r="CK202" s="1354"/>
      <c r="CL202" s="1354"/>
      <c r="CM202" s="1354"/>
      <c r="CN202" s="1354"/>
      <c r="CO202" s="1354"/>
      <c r="CP202" s="1354"/>
      <c r="CQ202" s="1354"/>
      <c r="CR202" s="1354"/>
      <c r="CS202" s="1354"/>
      <c r="CT202" s="1354"/>
      <c r="CU202" s="1354"/>
      <c r="CV202" s="1354"/>
      <c r="CW202" s="1354"/>
      <c r="CX202" s="1354"/>
      <c r="CY202" s="1354"/>
      <c r="CZ202" s="1354"/>
      <c r="DA202" s="1354"/>
      <c r="DB202" s="1354"/>
      <c r="DC202" s="1354"/>
      <c r="DD202" s="1354"/>
      <c r="DE202" s="1354"/>
      <c r="DF202" s="1354"/>
      <c r="DG202" s="1354"/>
      <c r="DH202" s="1354"/>
      <c r="DI202" s="1354"/>
      <c r="DJ202" s="1354"/>
      <c r="DK202" s="1354"/>
      <c r="DL202" s="1354"/>
      <c r="DM202" s="1354"/>
      <c r="DN202" s="1354"/>
      <c r="DO202" s="1354"/>
      <c r="DP202" s="1354"/>
      <c r="DQ202" s="1354"/>
    </row>
    <row r="203" spans="1:121" x14ac:dyDescent="0.25">
      <c r="A203" s="1355"/>
      <c r="B203" s="1355"/>
      <c r="C203" s="1355"/>
      <c r="D203" s="1355"/>
      <c r="E203" s="1355"/>
      <c r="F203" s="1355"/>
      <c r="G203" s="1355"/>
      <c r="H203" s="1355"/>
      <c r="I203" s="1355"/>
      <c r="J203" s="1355"/>
      <c r="K203" s="1355"/>
      <c r="L203" s="1355"/>
      <c r="M203" s="1355"/>
      <c r="N203" s="1355"/>
      <c r="O203" s="1355"/>
      <c r="P203" s="1355"/>
      <c r="Q203" s="1355"/>
      <c r="R203" s="1355"/>
      <c r="S203" s="1355"/>
      <c r="T203" s="1355"/>
      <c r="U203" s="1355"/>
      <c r="V203" s="1355"/>
      <c r="W203" s="1355"/>
      <c r="X203" s="1355"/>
      <c r="Y203" s="1355"/>
      <c r="Z203" s="1355"/>
      <c r="AA203" s="1355"/>
      <c r="AB203" s="1355"/>
      <c r="AC203" s="1355"/>
      <c r="AD203" s="1355"/>
      <c r="AE203" s="1355"/>
      <c r="AF203" s="1355"/>
      <c r="AG203" s="1356"/>
      <c r="AH203" s="1356"/>
      <c r="AI203" s="1356"/>
      <c r="AJ203" s="1356"/>
      <c r="AK203" s="1354"/>
      <c r="AL203" s="1354"/>
      <c r="AM203" s="1354"/>
      <c r="AN203" s="1354"/>
      <c r="AO203" s="1354"/>
      <c r="AP203" s="1354"/>
      <c r="AQ203" s="1354"/>
      <c r="AR203" s="1354"/>
      <c r="AS203" s="1354"/>
      <c r="AT203" s="1354"/>
      <c r="AU203" s="1354"/>
      <c r="AV203" s="1354"/>
      <c r="AW203" s="1354"/>
      <c r="AX203" s="1354"/>
      <c r="AY203" s="1354"/>
      <c r="AZ203" s="1354"/>
      <c r="BA203" s="1354"/>
      <c r="BB203" s="1354"/>
      <c r="BC203" s="1354"/>
      <c r="BD203" s="1354"/>
      <c r="BE203" s="1354"/>
      <c r="BF203" s="1354"/>
      <c r="BG203" s="1354"/>
      <c r="BH203" s="1354"/>
      <c r="BI203" s="1354"/>
      <c r="BJ203" s="1354"/>
      <c r="BK203" s="1354"/>
      <c r="BL203" s="1354"/>
      <c r="BM203" s="1354"/>
      <c r="BN203" s="1354"/>
      <c r="BO203" s="1354"/>
      <c r="BP203" s="1354"/>
      <c r="BQ203" s="1354"/>
      <c r="BR203" s="1354"/>
      <c r="BS203" s="1354"/>
      <c r="BT203" s="1354"/>
      <c r="BU203" s="1354"/>
      <c r="BV203" s="1354"/>
      <c r="BW203" s="1354"/>
      <c r="BX203" s="1354"/>
      <c r="BY203" s="1354"/>
      <c r="BZ203" s="1354"/>
      <c r="CA203" s="1354"/>
      <c r="CB203" s="1354"/>
      <c r="CC203" s="1354"/>
      <c r="CD203" s="1354"/>
      <c r="CE203" s="1354"/>
      <c r="CF203" s="1354"/>
      <c r="CG203" s="1354"/>
      <c r="CH203" s="1354"/>
      <c r="CI203" s="1354"/>
      <c r="CJ203" s="1354"/>
      <c r="CK203" s="1354"/>
      <c r="CL203" s="1354"/>
      <c r="CM203" s="1354"/>
      <c r="CN203" s="1354"/>
      <c r="CO203" s="1354"/>
      <c r="CP203" s="1354"/>
      <c r="CQ203" s="1354"/>
      <c r="CR203" s="1354"/>
      <c r="CS203" s="1354"/>
      <c r="CT203" s="1354"/>
      <c r="CU203" s="1354"/>
      <c r="CV203" s="1354"/>
      <c r="CW203" s="1354"/>
      <c r="CX203" s="1354"/>
      <c r="CY203" s="1354"/>
      <c r="CZ203" s="1354"/>
      <c r="DA203" s="1354"/>
      <c r="DB203" s="1354"/>
      <c r="DC203" s="1354"/>
      <c r="DD203" s="1354"/>
      <c r="DE203" s="1354"/>
      <c r="DF203" s="1354"/>
      <c r="DG203" s="1354"/>
      <c r="DH203" s="1354"/>
      <c r="DI203" s="1354"/>
      <c r="DJ203" s="1354"/>
      <c r="DK203" s="1354"/>
      <c r="DL203" s="1354"/>
      <c r="DM203" s="1354"/>
      <c r="DN203" s="1354"/>
      <c r="DO203" s="1354"/>
      <c r="DP203" s="1354"/>
      <c r="DQ203" s="1354"/>
    </row>
    <row r="204" spans="1:121" x14ac:dyDescent="0.25">
      <c r="A204" s="1355"/>
      <c r="B204" s="1355"/>
      <c r="C204" s="1355"/>
      <c r="D204" s="1355"/>
      <c r="E204" s="1355"/>
      <c r="F204" s="1355"/>
      <c r="G204" s="1355"/>
      <c r="H204" s="1355"/>
      <c r="I204" s="1355"/>
      <c r="J204" s="1355"/>
      <c r="K204" s="1355"/>
      <c r="L204" s="1355"/>
      <c r="M204" s="1355"/>
      <c r="N204" s="1355"/>
      <c r="O204" s="1355"/>
      <c r="P204" s="1355"/>
      <c r="Q204" s="1355"/>
      <c r="R204" s="1355"/>
      <c r="S204" s="1355"/>
      <c r="T204" s="1355"/>
      <c r="U204" s="1355"/>
      <c r="V204" s="1355"/>
      <c r="W204" s="1355"/>
      <c r="X204" s="1355"/>
      <c r="Y204" s="1355"/>
      <c r="Z204" s="1355"/>
      <c r="AA204" s="1355"/>
      <c r="AB204" s="1355"/>
      <c r="AC204" s="1355"/>
      <c r="AD204" s="1355"/>
      <c r="AE204" s="1355"/>
      <c r="AF204" s="1355"/>
      <c r="AG204" s="1356"/>
      <c r="AH204" s="1356"/>
      <c r="AI204" s="1356"/>
      <c r="AJ204" s="1356"/>
      <c r="AK204" s="1354"/>
      <c r="AL204" s="1354"/>
      <c r="AM204" s="1354"/>
      <c r="AN204" s="1354"/>
      <c r="AO204" s="1354"/>
      <c r="AP204" s="1354"/>
      <c r="AQ204" s="1354"/>
      <c r="AR204" s="1354"/>
      <c r="AS204" s="1354"/>
      <c r="AT204" s="1354"/>
      <c r="AU204" s="1354"/>
      <c r="AV204" s="1354"/>
      <c r="AW204" s="1354"/>
      <c r="AX204" s="1354"/>
      <c r="AY204" s="1354"/>
      <c r="AZ204" s="1354"/>
      <c r="BA204" s="1354"/>
      <c r="BB204" s="1354"/>
      <c r="BC204" s="1354"/>
      <c r="BD204" s="1354"/>
      <c r="BE204" s="1354"/>
      <c r="BF204" s="1354"/>
      <c r="BG204" s="1354"/>
      <c r="BH204" s="1354"/>
      <c r="BI204" s="1354"/>
      <c r="BJ204" s="1354"/>
      <c r="BK204" s="1354"/>
      <c r="BL204" s="1354"/>
      <c r="BM204" s="1354"/>
      <c r="BN204" s="1354"/>
      <c r="BO204" s="1354"/>
      <c r="BP204" s="1354"/>
      <c r="BQ204" s="1354"/>
      <c r="BR204" s="1354"/>
      <c r="BS204" s="1354"/>
      <c r="BT204" s="1354"/>
      <c r="BU204" s="1354"/>
      <c r="BV204" s="1354"/>
      <c r="BW204" s="1354"/>
      <c r="BX204" s="1354"/>
      <c r="BY204" s="1354"/>
      <c r="BZ204" s="1354"/>
      <c r="CA204" s="1354"/>
      <c r="CB204" s="1354"/>
      <c r="CC204" s="1354"/>
      <c r="CD204" s="1354"/>
      <c r="CE204" s="1354"/>
      <c r="CF204" s="1354"/>
      <c r="CG204" s="1354"/>
      <c r="CH204" s="1354"/>
      <c r="CI204" s="1354"/>
      <c r="CJ204" s="1354"/>
      <c r="CK204" s="1354"/>
      <c r="CL204" s="1354"/>
      <c r="CM204" s="1354"/>
      <c r="CN204" s="1354"/>
      <c r="CO204" s="1354"/>
      <c r="CP204" s="1354"/>
      <c r="CQ204" s="1354"/>
      <c r="CR204" s="1354"/>
      <c r="CS204" s="1354"/>
      <c r="CT204" s="1354"/>
      <c r="CU204" s="1354"/>
      <c r="CV204" s="1354"/>
      <c r="CW204" s="1354"/>
      <c r="CX204" s="1354"/>
      <c r="CY204" s="1354"/>
      <c r="CZ204" s="1354"/>
      <c r="DA204" s="1354"/>
      <c r="DB204" s="1354"/>
      <c r="DC204" s="1354"/>
      <c r="DD204" s="1354"/>
      <c r="DE204" s="1354"/>
      <c r="DF204" s="1354"/>
      <c r="DG204" s="1354"/>
      <c r="DH204" s="1354"/>
      <c r="DI204" s="1354"/>
      <c r="DJ204" s="1354"/>
      <c r="DK204" s="1354"/>
      <c r="DL204" s="1354"/>
      <c r="DM204" s="1354"/>
      <c r="DN204" s="1354"/>
      <c r="DO204" s="1354"/>
      <c r="DP204" s="1354"/>
      <c r="DQ204" s="1354"/>
    </row>
    <row r="205" spans="1:121" x14ac:dyDescent="0.25">
      <c r="A205" s="1355"/>
      <c r="B205" s="1355"/>
      <c r="C205" s="1355"/>
      <c r="D205" s="1355"/>
      <c r="E205" s="1355"/>
      <c r="F205" s="1355"/>
      <c r="G205" s="1355"/>
      <c r="H205" s="1355"/>
      <c r="I205" s="1355"/>
      <c r="J205" s="1355"/>
      <c r="K205" s="1355"/>
      <c r="L205" s="1355"/>
      <c r="M205" s="1355"/>
      <c r="N205" s="1355"/>
      <c r="O205" s="1355"/>
      <c r="P205" s="1355"/>
      <c r="Q205" s="1355"/>
      <c r="R205" s="1355"/>
      <c r="S205" s="1355"/>
      <c r="T205" s="1355"/>
      <c r="U205" s="1355"/>
      <c r="V205" s="1355"/>
      <c r="W205" s="1355"/>
      <c r="X205" s="1355"/>
      <c r="Y205" s="1355"/>
      <c r="Z205" s="1355"/>
      <c r="AA205" s="1355"/>
      <c r="AB205" s="1355"/>
      <c r="AC205" s="1355"/>
      <c r="AD205" s="1355"/>
      <c r="AE205" s="1355"/>
      <c r="AF205" s="1355"/>
      <c r="AG205" s="1356"/>
      <c r="AH205" s="1356"/>
      <c r="AI205" s="1356"/>
      <c r="AJ205" s="1356"/>
      <c r="AK205" s="1354"/>
      <c r="AL205" s="1354"/>
      <c r="AM205" s="1354"/>
      <c r="AN205" s="1354"/>
      <c r="AO205" s="1354"/>
      <c r="AP205" s="1354"/>
      <c r="AQ205" s="1354"/>
      <c r="AR205" s="1354"/>
      <c r="AS205" s="1354"/>
      <c r="AT205" s="1354"/>
      <c r="AU205" s="1354"/>
      <c r="AV205" s="1354"/>
      <c r="AW205" s="1354"/>
      <c r="AX205" s="1354"/>
      <c r="AY205" s="1354"/>
      <c r="AZ205" s="1354"/>
      <c r="BA205" s="1354"/>
      <c r="BB205" s="1354"/>
      <c r="BC205" s="1354"/>
      <c r="BD205" s="1354"/>
      <c r="BE205" s="1354"/>
      <c r="BF205" s="1354"/>
      <c r="BG205" s="1354"/>
      <c r="BH205" s="1354"/>
      <c r="BI205" s="1354"/>
      <c r="BJ205" s="1354"/>
      <c r="BK205" s="1354"/>
      <c r="BL205" s="1354"/>
      <c r="BM205" s="1354"/>
      <c r="BN205" s="1354"/>
      <c r="BO205" s="1354"/>
      <c r="BP205" s="1354"/>
      <c r="BQ205" s="1354"/>
      <c r="BR205" s="1354"/>
      <c r="BS205" s="1354"/>
      <c r="BT205" s="1354"/>
      <c r="BU205" s="1354"/>
      <c r="BV205" s="1354"/>
      <c r="BW205" s="1354"/>
      <c r="BX205" s="1354"/>
      <c r="BY205" s="1354"/>
      <c r="BZ205" s="1354"/>
      <c r="CA205" s="1354"/>
      <c r="CB205" s="1354"/>
      <c r="CC205" s="1354"/>
      <c r="CD205" s="1354"/>
      <c r="CE205" s="1354"/>
      <c r="CF205" s="1354"/>
      <c r="CG205" s="1354"/>
      <c r="CH205" s="1354"/>
      <c r="CI205" s="1354"/>
      <c r="CJ205" s="1354"/>
      <c r="CK205" s="1354"/>
      <c r="CL205" s="1354"/>
      <c r="CM205" s="1354"/>
      <c r="CN205" s="1354"/>
      <c r="CO205" s="1354"/>
      <c r="CP205" s="1354"/>
      <c r="CQ205" s="1354"/>
      <c r="CR205" s="1354"/>
      <c r="CS205" s="1354"/>
      <c r="CT205" s="1354"/>
      <c r="CU205" s="1354"/>
      <c r="CV205" s="1354"/>
      <c r="CW205" s="1354"/>
      <c r="CX205" s="1354"/>
      <c r="CY205" s="1354"/>
      <c r="CZ205" s="1354"/>
      <c r="DA205" s="1354"/>
      <c r="DB205" s="1354"/>
      <c r="DC205" s="1354"/>
      <c r="DD205" s="1354"/>
      <c r="DE205" s="1354"/>
      <c r="DF205" s="1354"/>
      <c r="DG205" s="1354"/>
      <c r="DH205" s="1354"/>
      <c r="DI205" s="1354"/>
      <c r="DJ205" s="1354"/>
      <c r="DK205" s="1354"/>
      <c r="DL205" s="1354"/>
      <c r="DM205" s="1354"/>
      <c r="DN205" s="1354"/>
      <c r="DO205" s="1354"/>
      <c r="DP205" s="1354"/>
      <c r="DQ205" s="1354"/>
    </row>
    <row r="206" spans="1:121" x14ac:dyDescent="0.25">
      <c r="A206" s="1355"/>
      <c r="B206" s="1355"/>
      <c r="C206" s="1355"/>
      <c r="D206" s="1355"/>
      <c r="E206" s="1355"/>
      <c r="F206" s="1355"/>
      <c r="G206" s="1355"/>
      <c r="H206" s="1355"/>
      <c r="I206" s="1355"/>
      <c r="J206" s="1355"/>
      <c r="K206" s="1355"/>
      <c r="L206" s="1355"/>
      <c r="M206" s="1355"/>
      <c r="N206" s="1355"/>
      <c r="O206" s="1355"/>
      <c r="P206" s="1355"/>
      <c r="Q206" s="1355"/>
      <c r="R206" s="1355"/>
      <c r="S206" s="1355"/>
      <c r="T206" s="1355"/>
      <c r="U206" s="1355"/>
      <c r="V206" s="1355"/>
      <c r="W206" s="1355"/>
      <c r="X206" s="1355"/>
      <c r="Y206" s="1355"/>
      <c r="Z206" s="1355"/>
      <c r="AA206" s="1355"/>
      <c r="AB206" s="1355"/>
      <c r="AC206" s="1355"/>
      <c r="AD206" s="1355"/>
      <c r="AE206" s="1355"/>
      <c r="AF206" s="1355"/>
      <c r="AG206" s="1356"/>
      <c r="AH206" s="1356"/>
      <c r="AI206" s="1356"/>
      <c r="AJ206" s="1356"/>
      <c r="AK206" s="1354"/>
      <c r="AL206" s="1354"/>
      <c r="AM206" s="1354"/>
      <c r="AN206" s="1354"/>
      <c r="AO206" s="1354"/>
      <c r="AP206" s="1354"/>
      <c r="AQ206" s="1354"/>
      <c r="AR206" s="1354"/>
      <c r="AS206" s="1354"/>
      <c r="AT206" s="1354"/>
      <c r="AU206" s="1354"/>
      <c r="AV206" s="1354"/>
      <c r="AW206" s="1354"/>
      <c r="AX206" s="1354"/>
      <c r="AY206" s="1354"/>
      <c r="AZ206" s="1354"/>
      <c r="BA206" s="1354"/>
      <c r="BB206" s="1354"/>
      <c r="BC206" s="1354"/>
      <c r="BD206" s="1354"/>
      <c r="BE206" s="1354"/>
      <c r="BF206" s="1354"/>
      <c r="BG206" s="1354"/>
      <c r="BH206" s="1354"/>
      <c r="BI206" s="1354"/>
      <c r="BJ206" s="1354"/>
      <c r="BK206" s="1354"/>
      <c r="BL206" s="1354"/>
      <c r="BM206" s="1354"/>
      <c r="BN206" s="1354"/>
      <c r="BO206" s="1354"/>
      <c r="BP206" s="1354"/>
      <c r="BQ206" s="1354"/>
      <c r="BR206" s="1354"/>
      <c r="BS206" s="1354"/>
      <c r="BT206" s="1354"/>
      <c r="BU206" s="1354"/>
      <c r="BV206" s="1354"/>
      <c r="BW206" s="1354"/>
      <c r="BX206" s="1354"/>
      <c r="BY206" s="1354"/>
      <c r="BZ206" s="1354"/>
      <c r="CA206" s="1354"/>
      <c r="CB206" s="1354"/>
      <c r="CC206" s="1354"/>
      <c r="CD206" s="1354"/>
      <c r="CE206" s="1354"/>
      <c r="CF206" s="1354"/>
      <c r="CG206" s="1354"/>
      <c r="CH206" s="1354"/>
      <c r="CI206" s="1354"/>
      <c r="CJ206" s="1354"/>
      <c r="CK206" s="1354"/>
      <c r="CL206" s="1354"/>
      <c r="CM206" s="1354"/>
      <c r="CN206" s="1354"/>
      <c r="CO206" s="1354"/>
      <c r="CP206" s="1354"/>
      <c r="CQ206" s="1354"/>
      <c r="CR206" s="1354"/>
      <c r="CS206" s="1354"/>
      <c r="CT206" s="1354"/>
      <c r="CU206" s="1354"/>
      <c r="CV206" s="1354"/>
      <c r="CW206" s="1354"/>
      <c r="CX206" s="1354"/>
      <c r="CY206" s="1354"/>
      <c r="CZ206" s="1354"/>
      <c r="DA206" s="1354"/>
      <c r="DB206" s="1354"/>
      <c r="DC206" s="1354"/>
      <c r="DD206" s="1354"/>
      <c r="DE206" s="1354"/>
      <c r="DF206" s="1354"/>
      <c r="DG206" s="1354"/>
      <c r="DH206" s="1354"/>
      <c r="DI206" s="1354"/>
      <c r="DJ206" s="1354"/>
      <c r="DK206" s="1354"/>
      <c r="DL206" s="1354"/>
      <c r="DM206" s="1354"/>
      <c r="DN206" s="1354"/>
      <c r="DO206" s="1354"/>
      <c r="DP206" s="1354"/>
      <c r="DQ206" s="1354"/>
    </row>
    <row r="207" spans="1:121" x14ac:dyDescent="0.25">
      <c r="A207" s="1355"/>
      <c r="B207" s="1355"/>
      <c r="C207" s="1355"/>
      <c r="D207" s="1355"/>
      <c r="E207" s="1355"/>
      <c r="F207" s="1355"/>
      <c r="G207" s="1355"/>
      <c r="H207" s="1355"/>
      <c r="I207" s="1355"/>
      <c r="J207" s="1355"/>
      <c r="K207" s="1355"/>
      <c r="L207" s="1355"/>
      <c r="M207" s="1355"/>
      <c r="N207" s="1355"/>
      <c r="O207" s="1355"/>
      <c r="P207" s="1355"/>
      <c r="Q207" s="1355"/>
      <c r="R207" s="1355"/>
      <c r="S207" s="1355"/>
      <c r="T207" s="1355"/>
      <c r="U207" s="1355"/>
      <c r="V207" s="1355"/>
      <c r="W207" s="1355"/>
      <c r="X207" s="1355"/>
      <c r="Y207" s="1355"/>
      <c r="Z207" s="1355"/>
      <c r="AA207" s="1355"/>
      <c r="AB207" s="1355"/>
      <c r="AC207" s="1355"/>
      <c r="AD207" s="1355"/>
      <c r="AE207" s="1355"/>
      <c r="AF207" s="1355"/>
      <c r="AG207" s="1356"/>
      <c r="AH207" s="1356"/>
      <c r="AI207" s="1356"/>
      <c r="AJ207" s="1356"/>
      <c r="AK207" s="1354"/>
      <c r="AL207" s="1354"/>
      <c r="AM207" s="1354"/>
      <c r="AN207" s="1354"/>
      <c r="AO207" s="1354"/>
      <c r="AP207" s="1354"/>
      <c r="AQ207" s="1354"/>
      <c r="AR207" s="1354"/>
      <c r="AS207" s="1354"/>
      <c r="AT207" s="1354"/>
      <c r="AU207" s="1354"/>
      <c r="AV207" s="1354"/>
      <c r="AW207" s="1354"/>
      <c r="AX207" s="1354"/>
      <c r="AY207" s="1354"/>
      <c r="AZ207" s="1354"/>
      <c r="BA207" s="1354"/>
      <c r="BB207" s="1354"/>
      <c r="BC207" s="1354"/>
      <c r="BD207" s="1354"/>
      <c r="BE207" s="1354"/>
      <c r="BF207" s="1354"/>
      <c r="BG207" s="1354"/>
      <c r="BH207" s="1354"/>
      <c r="BI207" s="1354"/>
      <c r="BJ207" s="1354"/>
      <c r="BK207" s="1354"/>
      <c r="BL207" s="1354"/>
      <c r="BM207" s="1354"/>
      <c r="BN207" s="1354"/>
      <c r="BO207" s="1354"/>
      <c r="BP207" s="1354"/>
      <c r="BQ207" s="1354"/>
      <c r="BR207" s="1354"/>
      <c r="BS207" s="1354"/>
      <c r="BT207" s="1354"/>
      <c r="BU207" s="1354"/>
      <c r="BV207" s="1354"/>
      <c r="BW207" s="1354"/>
      <c r="BX207" s="1354"/>
      <c r="BY207" s="1354"/>
      <c r="BZ207" s="1354"/>
      <c r="CA207" s="1354"/>
      <c r="CB207" s="1354"/>
      <c r="CC207" s="1354"/>
      <c r="CD207" s="1354"/>
      <c r="CE207" s="1354"/>
      <c r="CF207" s="1354"/>
      <c r="CG207" s="1354"/>
      <c r="CH207" s="1354"/>
      <c r="CI207" s="1354"/>
      <c r="CJ207" s="1354"/>
      <c r="CK207" s="1354"/>
      <c r="CL207" s="1354"/>
      <c r="CM207" s="1354"/>
      <c r="CN207" s="1354"/>
      <c r="CO207" s="1354"/>
      <c r="CP207" s="1354"/>
      <c r="CQ207" s="1354"/>
      <c r="CR207" s="1354"/>
      <c r="CS207" s="1354"/>
      <c r="CT207" s="1354"/>
      <c r="CU207" s="1354"/>
      <c r="CV207" s="1354"/>
      <c r="CW207" s="1354"/>
      <c r="CX207" s="1354"/>
      <c r="CY207" s="1354"/>
      <c r="CZ207" s="1354"/>
      <c r="DA207" s="1354"/>
      <c r="DB207" s="1354"/>
      <c r="DC207" s="1354"/>
      <c r="DD207" s="1354"/>
      <c r="DE207" s="1354"/>
      <c r="DF207" s="1354"/>
      <c r="DG207" s="1354"/>
      <c r="DH207" s="1354"/>
      <c r="DI207" s="1354"/>
      <c r="DJ207" s="1354"/>
      <c r="DK207" s="1354"/>
      <c r="DL207" s="1354"/>
      <c r="DM207" s="1354"/>
      <c r="DN207" s="1354"/>
      <c r="DO207" s="1354"/>
      <c r="DP207" s="1354"/>
      <c r="DQ207" s="1354"/>
    </row>
    <row r="208" spans="1:121" x14ac:dyDescent="0.25">
      <c r="A208" s="1355"/>
      <c r="B208" s="1355"/>
      <c r="C208" s="1355"/>
      <c r="D208" s="1355"/>
      <c r="E208" s="1355"/>
      <c r="F208" s="1355"/>
      <c r="G208" s="1355"/>
      <c r="H208" s="1355"/>
      <c r="I208" s="1355"/>
      <c r="J208" s="1355"/>
      <c r="K208" s="1355"/>
      <c r="L208" s="1355"/>
      <c r="M208" s="1355"/>
      <c r="N208" s="1355"/>
      <c r="O208" s="1355"/>
      <c r="P208" s="1355"/>
      <c r="Q208" s="1355"/>
      <c r="R208" s="1355"/>
      <c r="S208" s="1355"/>
      <c r="T208" s="1355"/>
      <c r="U208" s="1355"/>
      <c r="V208" s="1355"/>
      <c r="W208" s="1355"/>
      <c r="X208" s="1355"/>
      <c r="Y208" s="1355"/>
      <c r="Z208" s="1355"/>
      <c r="AA208" s="1355"/>
      <c r="AB208" s="1355"/>
      <c r="AC208" s="1355"/>
      <c r="AD208" s="1355"/>
      <c r="AE208" s="1355"/>
      <c r="AF208" s="1355"/>
      <c r="AG208" s="1356"/>
      <c r="AH208" s="1356"/>
      <c r="AI208" s="1356"/>
      <c r="AJ208" s="1356"/>
      <c r="AK208" s="1354"/>
      <c r="AL208" s="1354"/>
      <c r="AM208" s="1354"/>
      <c r="AN208" s="1354"/>
      <c r="AO208" s="1354"/>
      <c r="AP208" s="1354"/>
      <c r="AQ208" s="1354"/>
      <c r="AR208" s="1354"/>
      <c r="AS208" s="1354"/>
      <c r="AT208" s="1354"/>
      <c r="AU208" s="1354"/>
      <c r="AV208" s="1354"/>
      <c r="AW208" s="1354"/>
      <c r="AX208" s="1354"/>
      <c r="AY208" s="1354"/>
      <c r="AZ208" s="1354"/>
      <c r="BA208" s="1354"/>
      <c r="BB208" s="1354"/>
      <c r="BC208" s="1354"/>
      <c r="BD208" s="1354"/>
      <c r="BE208" s="1354"/>
      <c r="BF208" s="1354"/>
      <c r="BG208" s="1354"/>
      <c r="BH208" s="1354"/>
      <c r="BI208" s="1354"/>
      <c r="BJ208" s="1354"/>
      <c r="BK208" s="1354"/>
      <c r="BL208" s="1354"/>
      <c r="BM208" s="1354"/>
      <c r="BN208" s="1354"/>
      <c r="BO208" s="1354"/>
      <c r="BP208" s="1354"/>
      <c r="BQ208" s="1354"/>
      <c r="BR208" s="1354"/>
      <c r="BS208" s="1354"/>
      <c r="BT208" s="1354"/>
      <c r="BU208" s="1354"/>
      <c r="BV208" s="1354"/>
      <c r="BW208" s="1354"/>
      <c r="BX208" s="1354"/>
      <c r="BY208" s="1354"/>
      <c r="BZ208" s="1354"/>
      <c r="CA208" s="1354"/>
      <c r="CB208" s="1354"/>
      <c r="CC208" s="1354"/>
      <c r="CD208" s="1354"/>
      <c r="CE208" s="1354"/>
      <c r="CF208" s="1354"/>
      <c r="CG208" s="1354"/>
      <c r="CH208" s="1354"/>
      <c r="CI208" s="1354"/>
      <c r="CJ208" s="1354"/>
      <c r="CK208" s="1354"/>
      <c r="CL208" s="1354"/>
      <c r="CM208" s="1354"/>
      <c r="CN208" s="1354"/>
      <c r="CO208" s="1354"/>
      <c r="CP208" s="1354"/>
      <c r="CQ208" s="1354"/>
      <c r="CR208" s="1354"/>
      <c r="CS208" s="1354"/>
      <c r="CT208" s="1354"/>
      <c r="CU208" s="1354"/>
      <c r="CV208" s="1354"/>
      <c r="CW208" s="1354"/>
      <c r="CX208" s="1354"/>
      <c r="CY208" s="1354"/>
      <c r="CZ208" s="1354"/>
      <c r="DA208" s="1354"/>
      <c r="DB208" s="1354"/>
      <c r="DC208" s="1354"/>
      <c r="DD208" s="1354"/>
      <c r="DE208" s="1354"/>
      <c r="DF208" s="1354"/>
      <c r="DG208" s="1354"/>
      <c r="DH208" s="1354"/>
      <c r="DI208" s="1354"/>
      <c r="DJ208" s="1354"/>
      <c r="DK208" s="1354"/>
      <c r="DL208" s="1354"/>
      <c r="DM208" s="1354"/>
      <c r="DN208" s="1354"/>
      <c r="DO208" s="1354"/>
      <c r="DP208" s="1354"/>
      <c r="DQ208" s="1354"/>
    </row>
    <row r="209" spans="1:121" x14ac:dyDescent="0.25">
      <c r="A209" s="1355"/>
      <c r="B209" s="1355"/>
      <c r="C209" s="1355"/>
      <c r="D209" s="1355"/>
      <c r="E209" s="1355"/>
      <c r="F209" s="1355"/>
      <c r="G209" s="1355"/>
      <c r="H209" s="1355"/>
      <c r="I209" s="1355"/>
      <c r="J209" s="1355"/>
      <c r="K209" s="1355"/>
      <c r="L209" s="1355"/>
      <c r="M209" s="1355"/>
      <c r="N209" s="1355"/>
      <c r="O209" s="1355"/>
      <c r="P209" s="1355"/>
      <c r="Q209" s="1355"/>
      <c r="R209" s="1355"/>
      <c r="S209" s="1355"/>
      <c r="T209" s="1355"/>
      <c r="U209" s="1355"/>
      <c r="V209" s="1355"/>
      <c r="W209" s="1355"/>
      <c r="X209" s="1355"/>
      <c r="Y209" s="1355"/>
      <c r="Z209" s="1355"/>
      <c r="AA209" s="1355"/>
      <c r="AB209" s="1355"/>
      <c r="AC209" s="1355"/>
      <c r="AD209" s="1355"/>
      <c r="AE209" s="1355"/>
      <c r="AF209" s="1355"/>
      <c r="AG209" s="1356"/>
      <c r="AH209" s="1356"/>
      <c r="AI209" s="1356"/>
      <c r="AJ209" s="1356"/>
      <c r="AK209" s="1354"/>
      <c r="AL209" s="1354"/>
      <c r="AM209" s="1354"/>
      <c r="AN209" s="1354"/>
      <c r="AO209" s="1354"/>
      <c r="AP209" s="1354"/>
      <c r="AQ209" s="1354"/>
      <c r="AR209" s="1354"/>
      <c r="AS209" s="1354"/>
      <c r="AT209" s="1354"/>
      <c r="AU209" s="1354"/>
      <c r="AV209" s="1354"/>
      <c r="AW209" s="1354"/>
      <c r="AX209" s="1354"/>
      <c r="AY209" s="1354"/>
      <c r="AZ209" s="1354"/>
      <c r="BA209" s="1354"/>
      <c r="BB209" s="1354"/>
      <c r="BC209" s="1354"/>
      <c r="BD209" s="1354"/>
      <c r="BE209" s="1354"/>
      <c r="BF209" s="1354"/>
      <c r="BG209" s="1354"/>
      <c r="BH209" s="1354"/>
      <c r="BI209" s="1354"/>
      <c r="BJ209" s="1354"/>
      <c r="BK209" s="1354"/>
      <c r="BL209" s="1354"/>
      <c r="BM209" s="1354"/>
      <c r="BN209" s="1354"/>
      <c r="BO209" s="1354"/>
      <c r="BP209" s="1354"/>
      <c r="BQ209" s="1354"/>
      <c r="BR209" s="1354"/>
      <c r="BS209" s="1354"/>
      <c r="BT209" s="1354"/>
      <c r="BU209" s="1354"/>
      <c r="BV209" s="1354"/>
      <c r="BW209" s="1354"/>
      <c r="BX209" s="1354"/>
      <c r="BY209" s="1354"/>
      <c r="BZ209" s="1354"/>
      <c r="CA209" s="1354"/>
      <c r="CB209" s="1354"/>
      <c r="CC209" s="1354"/>
      <c r="CD209" s="1354"/>
      <c r="CE209" s="1354"/>
      <c r="CF209" s="1354"/>
      <c r="CG209" s="1354"/>
      <c r="CH209" s="1354"/>
      <c r="CI209" s="1354"/>
      <c r="CJ209" s="1354"/>
      <c r="CK209" s="1354"/>
      <c r="CL209" s="1354"/>
      <c r="CM209" s="1354"/>
      <c r="CN209" s="1354"/>
      <c r="CO209" s="1354"/>
      <c r="CP209" s="1354"/>
      <c r="CQ209" s="1354"/>
      <c r="CR209" s="1354"/>
      <c r="CS209" s="1354"/>
      <c r="CT209" s="1354"/>
      <c r="CU209" s="1354"/>
      <c r="CV209" s="1354"/>
      <c r="CW209" s="1354"/>
      <c r="CX209" s="1354"/>
      <c r="CY209" s="1354"/>
      <c r="CZ209" s="1354"/>
      <c r="DA209" s="1354"/>
      <c r="DB209" s="1354"/>
      <c r="DC209" s="1354"/>
      <c r="DD209" s="1354"/>
      <c r="DE209" s="1354"/>
      <c r="DF209" s="1354"/>
      <c r="DG209" s="1354"/>
      <c r="DH209" s="1354"/>
      <c r="DI209" s="1354"/>
      <c r="DJ209" s="1354"/>
      <c r="DK209" s="1354"/>
      <c r="DL209" s="1354"/>
      <c r="DM209" s="1354"/>
      <c r="DN209" s="1354"/>
      <c r="DO209" s="1354"/>
      <c r="DP209" s="1354"/>
      <c r="DQ209" s="1354"/>
    </row>
    <row r="210" spans="1:121" x14ac:dyDescent="0.25">
      <c r="A210" s="1355"/>
      <c r="B210" s="1355"/>
      <c r="C210" s="1355"/>
      <c r="D210" s="1355"/>
      <c r="E210" s="1355"/>
      <c r="F210" s="1355"/>
      <c r="G210" s="1355"/>
      <c r="H210" s="1355"/>
      <c r="I210" s="1355"/>
      <c r="J210" s="1355"/>
      <c r="K210" s="1355"/>
      <c r="L210" s="1355"/>
      <c r="M210" s="1355"/>
      <c r="N210" s="1355"/>
      <c r="O210" s="1355"/>
      <c r="P210" s="1355"/>
      <c r="Q210" s="1355"/>
      <c r="R210" s="1355"/>
      <c r="S210" s="1355"/>
      <c r="T210" s="1355"/>
      <c r="U210" s="1355"/>
      <c r="V210" s="1355"/>
      <c r="W210" s="1355"/>
      <c r="X210" s="1355"/>
      <c r="Y210" s="1355"/>
      <c r="Z210" s="1355"/>
      <c r="AA210" s="1355"/>
      <c r="AB210" s="1355"/>
      <c r="AC210" s="1355"/>
      <c r="AD210" s="1355"/>
      <c r="AE210" s="1355"/>
      <c r="AF210" s="1355"/>
      <c r="AG210" s="1356"/>
      <c r="AH210" s="1356"/>
      <c r="AI210" s="1356"/>
      <c r="AJ210" s="1356"/>
      <c r="AK210" s="1354"/>
      <c r="AL210" s="1354"/>
      <c r="AM210" s="1354"/>
      <c r="AN210" s="1354"/>
      <c r="AO210" s="1354"/>
      <c r="AP210" s="1354"/>
      <c r="AQ210" s="1354"/>
      <c r="AR210" s="1354"/>
      <c r="AS210" s="1354"/>
      <c r="AT210" s="1354"/>
      <c r="AU210" s="1354"/>
      <c r="AV210" s="1354"/>
      <c r="AW210" s="1354"/>
      <c r="AX210" s="1354"/>
      <c r="AY210" s="1354"/>
      <c r="AZ210" s="1354"/>
      <c r="BA210" s="1354"/>
      <c r="BB210" s="1354"/>
      <c r="BC210" s="1354"/>
      <c r="BD210" s="1354"/>
      <c r="BE210" s="1354"/>
      <c r="BF210" s="1354"/>
      <c r="BG210" s="1354"/>
      <c r="BH210" s="1354"/>
      <c r="BI210" s="1354"/>
      <c r="BJ210" s="1354"/>
      <c r="BK210" s="1354"/>
      <c r="BL210" s="1354"/>
      <c r="BM210" s="1354"/>
      <c r="BN210" s="1354"/>
      <c r="BO210" s="1354"/>
      <c r="BP210" s="1354"/>
      <c r="BQ210" s="1354"/>
      <c r="BR210" s="1354"/>
      <c r="BS210" s="1354"/>
      <c r="BT210" s="1354"/>
      <c r="BU210" s="1354"/>
      <c r="BV210" s="1354"/>
      <c r="BW210" s="1354"/>
      <c r="BX210" s="1354"/>
      <c r="BY210" s="1354"/>
      <c r="BZ210" s="1354"/>
      <c r="CA210" s="1354"/>
      <c r="CB210" s="1354"/>
      <c r="CC210" s="1354"/>
      <c r="CD210" s="1354"/>
      <c r="CE210" s="1354"/>
      <c r="CF210" s="1354"/>
      <c r="CG210" s="1354"/>
      <c r="CH210" s="1354"/>
      <c r="CI210" s="1354"/>
      <c r="CJ210" s="1354"/>
      <c r="CK210" s="1354"/>
      <c r="CL210" s="1354"/>
      <c r="CM210" s="1354"/>
      <c r="CN210" s="1354"/>
      <c r="CO210" s="1354"/>
      <c r="CP210" s="1354"/>
      <c r="CQ210" s="1354"/>
      <c r="CR210" s="1354"/>
      <c r="CS210" s="1354"/>
      <c r="CT210" s="1354"/>
      <c r="CU210" s="1354"/>
      <c r="CV210" s="1354"/>
      <c r="CW210" s="1354"/>
      <c r="CX210" s="1354"/>
      <c r="CY210" s="1354"/>
      <c r="CZ210" s="1354"/>
      <c r="DA210" s="1354"/>
      <c r="DB210" s="1354"/>
      <c r="DC210" s="1354"/>
      <c r="DD210" s="1354"/>
      <c r="DE210" s="1354"/>
      <c r="DF210" s="1354"/>
      <c r="DG210" s="1354"/>
      <c r="DH210" s="1354"/>
      <c r="DI210" s="1354"/>
      <c r="DJ210" s="1354"/>
      <c r="DK210" s="1354"/>
      <c r="DL210" s="1354"/>
      <c r="DM210" s="1354"/>
      <c r="DN210" s="1354"/>
      <c r="DO210" s="1354"/>
      <c r="DP210" s="1354"/>
      <c r="DQ210" s="1354"/>
    </row>
    <row r="211" spans="1:121" x14ac:dyDescent="0.25">
      <c r="A211" s="1355"/>
      <c r="B211" s="1355"/>
      <c r="C211" s="1355"/>
      <c r="D211" s="1355"/>
      <c r="E211" s="1355"/>
      <c r="F211" s="1355"/>
      <c r="G211" s="1355"/>
      <c r="H211" s="1355"/>
      <c r="I211" s="1355"/>
      <c r="J211" s="1355"/>
      <c r="K211" s="1355"/>
      <c r="L211" s="1355"/>
      <c r="M211" s="1355"/>
      <c r="N211" s="1355"/>
      <c r="O211" s="1355"/>
      <c r="P211" s="1355"/>
      <c r="Q211" s="1355"/>
      <c r="R211" s="1355"/>
      <c r="S211" s="1355"/>
      <c r="T211" s="1355"/>
      <c r="U211" s="1355"/>
      <c r="V211" s="1355"/>
      <c r="W211" s="1355"/>
      <c r="X211" s="1355"/>
      <c r="Y211" s="1355"/>
      <c r="Z211" s="1355"/>
      <c r="AA211" s="1355"/>
      <c r="AB211" s="1355"/>
      <c r="AC211" s="1355"/>
      <c r="AD211" s="1355"/>
      <c r="AE211" s="1355"/>
      <c r="AF211" s="1355"/>
      <c r="AG211" s="1356"/>
      <c r="AH211" s="1356"/>
      <c r="AI211" s="1356"/>
      <c r="AJ211" s="1356"/>
      <c r="AK211" s="1354"/>
      <c r="AL211" s="1354"/>
      <c r="AM211" s="1354"/>
      <c r="AN211" s="1354"/>
      <c r="AO211" s="1354"/>
      <c r="AP211" s="1354"/>
      <c r="AQ211" s="1354"/>
      <c r="AR211" s="1354"/>
      <c r="AS211" s="1354"/>
      <c r="AT211" s="1354"/>
      <c r="AU211" s="1354"/>
      <c r="AV211" s="1354"/>
      <c r="AW211" s="1354"/>
      <c r="AX211" s="1354"/>
      <c r="AY211" s="1354"/>
      <c r="AZ211" s="1354"/>
      <c r="BA211" s="1354"/>
      <c r="BB211" s="1354"/>
      <c r="BC211" s="1354"/>
      <c r="BD211" s="1354"/>
      <c r="BE211" s="1354"/>
      <c r="BF211" s="1354"/>
      <c r="BG211" s="1354"/>
      <c r="BH211" s="1354"/>
      <c r="BI211" s="1354"/>
      <c r="BJ211" s="1354"/>
      <c r="BK211" s="1354"/>
      <c r="BL211" s="1354"/>
      <c r="BM211" s="1354"/>
      <c r="BN211" s="1354"/>
      <c r="BO211" s="1354"/>
      <c r="BP211" s="1354"/>
      <c r="BQ211" s="1354"/>
      <c r="BR211" s="1354"/>
      <c r="BS211" s="1354"/>
      <c r="BT211" s="1354"/>
      <c r="BU211" s="1354"/>
      <c r="BV211" s="1354"/>
      <c r="BW211" s="1354"/>
      <c r="BX211" s="1354"/>
      <c r="BY211" s="1354"/>
      <c r="BZ211" s="1354"/>
      <c r="CA211" s="1354"/>
      <c r="CB211" s="1354"/>
      <c r="CC211" s="1354"/>
      <c r="CD211" s="1354"/>
      <c r="CE211" s="1354"/>
      <c r="CF211" s="1354"/>
      <c r="CG211" s="1354"/>
      <c r="CH211" s="1354"/>
      <c r="CI211" s="1354"/>
      <c r="CJ211" s="1354"/>
      <c r="CK211" s="1354"/>
      <c r="CL211" s="1354"/>
      <c r="CM211" s="1354"/>
      <c r="CN211" s="1354"/>
      <c r="CO211" s="1354"/>
      <c r="CP211" s="1354"/>
      <c r="CQ211" s="1354"/>
      <c r="CR211" s="1354"/>
      <c r="CS211" s="1354"/>
      <c r="CT211" s="1354"/>
      <c r="CU211" s="1354"/>
      <c r="CV211" s="1354"/>
      <c r="CW211" s="1354"/>
      <c r="CX211" s="1354"/>
      <c r="CY211" s="1354"/>
      <c r="CZ211" s="1354"/>
      <c r="DA211" s="1354"/>
      <c r="DB211" s="1354"/>
      <c r="DC211" s="1354"/>
      <c r="DD211" s="1354"/>
      <c r="DE211" s="1354"/>
      <c r="DF211" s="1354"/>
      <c r="DG211" s="1354"/>
      <c r="DH211" s="1354"/>
      <c r="DI211" s="1354"/>
      <c r="DJ211" s="1354"/>
      <c r="DK211" s="1354"/>
      <c r="DL211" s="1354"/>
      <c r="DM211" s="1354"/>
      <c r="DN211" s="1354"/>
      <c r="DO211" s="1354"/>
      <c r="DP211" s="1354"/>
      <c r="DQ211" s="1354"/>
    </row>
    <row r="212" spans="1:121" x14ac:dyDescent="0.25">
      <c r="A212" s="1355"/>
      <c r="B212" s="1355"/>
      <c r="C212" s="1355"/>
      <c r="D212" s="1355"/>
      <c r="E212" s="1355"/>
      <c r="F212" s="1355"/>
      <c r="G212" s="1355"/>
      <c r="H212" s="1355"/>
      <c r="I212" s="1355"/>
      <c r="J212" s="1355"/>
      <c r="K212" s="1355"/>
      <c r="L212" s="1355"/>
      <c r="M212" s="1355"/>
      <c r="N212" s="1355"/>
      <c r="O212" s="1355"/>
      <c r="P212" s="1355"/>
      <c r="Q212" s="1355"/>
      <c r="R212" s="1355"/>
      <c r="S212" s="1355"/>
      <c r="T212" s="1355"/>
      <c r="U212" s="1355"/>
      <c r="V212" s="1355"/>
      <c r="W212" s="1355"/>
      <c r="X212" s="1355"/>
      <c r="Y212" s="1355"/>
      <c r="Z212" s="1355"/>
      <c r="AA212" s="1355"/>
      <c r="AB212" s="1355"/>
      <c r="AC212" s="1355"/>
      <c r="AD212" s="1355"/>
      <c r="AE212" s="1355"/>
      <c r="AF212" s="1355"/>
      <c r="AG212" s="1356"/>
      <c r="AH212" s="1356"/>
      <c r="AI212" s="1356"/>
      <c r="AJ212" s="1356"/>
      <c r="AK212" s="1354"/>
      <c r="AL212" s="1354"/>
      <c r="AM212" s="1354"/>
      <c r="AN212" s="1354"/>
      <c r="AO212" s="1354"/>
      <c r="AP212" s="1354"/>
      <c r="AQ212" s="1354"/>
      <c r="AR212" s="1354"/>
      <c r="AS212" s="1354"/>
      <c r="AT212" s="1354"/>
      <c r="AU212" s="1354"/>
      <c r="AV212" s="1354"/>
      <c r="AW212" s="1354"/>
      <c r="AX212" s="1354"/>
      <c r="AY212" s="1354"/>
      <c r="AZ212" s="1354"/>
      <c r="BA212" s="1354"/>
      <c r="BB212" s="1354"/>
      <c r="BC212" s="1354"/>
      <c r="BD212" s="1354"/>
      <c r="BE212" s="1354"/>
      <c r="BF212" s="1354"/>
      <c r="BG212" s="1354"/>
      <c r="BH212" s="1354"/>
      <c r="BI212" s="1354"/>
      <c r="BJ212" s="1354"/>
      <c r="BK212" s="1354"/>
      <c r="BL212" s="1354"/>
      <c r="BM212" s="1354"/>
      <c r="BN212" s="1354"/>
      <c r="BO212" s="1354"/>
      <c r="BP212" s="1354"/>
      <c r="BQ212" s="1354"/>
      <c r="BR212" s="1354"/>
      <c r="BS212" s="1354"/>
      <c r="BT212" s="1354"/>
      <c r="BU212" s="1354"/>
      <c r="BV212" s="1354"/>
      <c r="BW212" s="1354"/>
      <c r="BX212" s="1354"/>
      <c r="BY212" s="1354"/>
      <c r="BZ212" s="1354"/>
      <c r="CA212" s="1354"/>
      <c r="CB212" s="1354"/>
      <c r="CC212" s="1354"/>
      <c r="CD212" s="1354"/>
      <c r="CE212" s="1354"/>
      <c r="CF212" s="1354"/>
      <c r="CG212" s="1354"/>
      <c r="CH212" s="1354"/>
      <c r="CI212" s="1354"/>
      <c r="CJ212" s="1354"/>
      <c r="CK212" s="1354"/>
      <c r="CL212" s="1354"/>
      <c r="CM212" s="1354"/>
      <c r="CN212" s="1354"/>
      <c r="CO212" s="1354"/>
      <c r="CP212" s="1354"/>
      <c r="CQ212" s="1354"/>
      <c r="CR212" s="1354"/>
      <c r="CS212" s="1354"/>
      <c r="CT212" s="1354"/>
      <c r="CU212" s="1354"/>
      <c r="CV212" s="1354"/>
      <c r="CW212" s="1354"/>
      <c r="CX212" s="1354"/>
      <c r="CY212" s="1354"/>
      <c r="CZ212" s="1354"/>
      <c r="DA212" s="1354"/>
      <c r="DB212" s="1354"/>
      <c r="DC212" s="1354"/>
      <c r="DD212" s="1354"/>
      <c r="DE212" s="1354"/>
      <c r="DF212" s="1354"/>
      <c r="DG212" s="1354"/>
      <c r="DH212" s="1354"/>
      <c r="DI212" s="1354"/>
      <c r="DJ212" s="1354"/>
      <c r="DK212" s="1354"/>
      <c r="DL212" s="1354"/>
      <c r="DM212" s="1354"/>
      <c r="DN212" s="1354"/>
      <c r="DO212" s="1354"/>
      <c r="DP212" s="1354"/>
      <c r="DQ212" s="1354"/>
    </row>
    <row r="213" spans="1:121" x14ac:dyDescent="0.25">
      <c r="A213" s="1355"/>
      <c r="B213" s="1355"/>
      <c r="C213" s="1355"/>
      <c r="D213" s="1355"/>
      <c r="E213" s="1355"/>
      <c r="F213" s="1355"/>
      <c r="G213" s="1355"/>
      <c r="H213" s="1355"/>
      <c r="I213" s="1355"/>
      <c r="J213" s="1355"/>
      <c r="K213" s="1355"/>
      <c r="L213" s="1355"/>
      <c r="M213" s="1355"/>
      <c r="N213" s="1355"/>
      <c r="O213" s="1355"/>
      <c r="P213" s="1355"/>
      <c r="Q213" s="1355"/>
      <c r="R213" s="1355"/>
      <c r="S213" s="1355"/>
      <c r="T213" s="1355"/>
      <c r="U213" s="1355"/>
      <c r="V213" s="1355"/>
      <c r="W213" s="1355"/>
      <c r="X213" s="1355"/>
      <c r="Y213" s="1355"/>
      <c r="Z213" s="1355"/>
      <c r="AA213" s="1355"/>
      <c r="AB213" s="1355"/>
      <c r="AC213" s="1355"/>
      <c r="AD213" s="1355"/>
      <c r="AE213" s="1355"/>
      <c r="AF213" s="1355"/>
      <c r="AG213" s="1356"/>
      <c r="AH213" s="1356"/>
      <c r="AI213" s="1356"/>
      <c r="AJ213" s="1356"/>
      <c r="AK213" s="1354"/>
      <c r="AL213" s="1354"/>
      <c r="AM213" s="1354"/>
      <c r="AN213" s="1354"/>
      <c r="AO213" s="1354"/>
      <c r="AP213" s="1354"/>
      <c r="AQ213" s="1354"/>
      <c r="AR213" s="1354"/>
      <c r="AS213" s="1354"/>
      <c r="AT213" s="1354"/>
      <c r="AU213" s="1354"/>
      <c r="AV213" s="1354"/>
      <c r="AW213" s="1354"/>
      <c r="AX213" s="1354"/>
      <c r="AY213" s="1354"/>
      <c r="AZ213" s="1354"/>
      <c r="BA213" s="1354"/>
      <c r="BB213" s="1354"/>
      <c r="BC213" s="1354"/>
      <c r="BD213" s="1354"/>
      <c r="BE213" s="1354"/>
      <c r="BF213" s="1354"/>
      <c r="BG213" s="1354"/>
      <c r="BH213" s="1354"/>
      <c r="BI213" s="1354"/>
      <c r="BJ213" s="1354"/>
      <c r="BK213" s="1354"/>
      <c r="BL213" s="1354"/>
      <c r="BM213" s="1354"/>
      <c r="BN213" s="1354"/>
      <c r="BO213" s="1354"/>
      <c r="BP213" s="1354"/>
      <c r="BQ213" s="1354"/>
      <c r="BR213" s="1354"/>
      <c r="BS213" s="1354"/>
      <c r="BT213" s="1354"/>
      <c r="BU213" s="1354"/>
      <c r="BV213" s="1354"/>
      <c r="BW213" s="1354"/>
      <c r="BX213" s="1354"/>
      <c r="BY213" s="1354"/>
      <c r="BZ213" s="1354"/>
      <c r="CA213" s="1354"/>
      <c r="CB213" s="1354"/>
      <c r="CC213" s="1354"/>
      <c r="CD213" s="1354"/>
      <c r="CE213" s="1354"/>
      <c r="CF213" s="1354"/>
      <c r="CG213" s="1354"/>
      <c r="CH213" s="1354"/>
      <c r="CI213" s="1354"/>
      <c r="CJ213" s="1354"/>
      <c r="CK213" s="1354"/>
      <c r="CL213" s="1354"/>
      <c r="CM213" s="1354"/>
      <c r="CN213" s="1354"/>
      <c r="CO213" s="1354"/>
      <c r="CP213" s="1354"/>
      <c r="CQ213" s="1354"/>
      <c r="CR213" s="1354"/>
      <c r="CS213" s="1354"/>
      <c r="CT213" s="1354"/>
      <c r="CU213" s="1354"/>
      <c r="CV213" s="1354"/>
      <c r="CW213" s="1354"/>
      <c r="CX213" s="1354"/>
      <c r="CY213" s="1354"/>
      <c r="CZ213" s="1354"/>
      <c r="DA213" s="1354"/>
      <c r="DB213" s="1354"/>
      <c r="DC213" s="1354"/>
      <c r="DD213" s="1354"/>
      <c r="DE213" s="1354"/>
      <c r="DF213" s="1354"/>
      <c r="DG213" s="1354"/>
      <c r="DH213" s="1354"/>
      <c r="DI213" s="1354"/>
      <c r="DJ213" s="1354"/>
      <c r="DK213" s="1354"/>
      <c r="DL213" s="1354"/>
      <c r="DM213" s="1354"/>
      <c r="DN213" s="1354"/>
      <c r="DO213" s="1354"/>
      <c r="DP213" s="1354"/>
      <c r="DQ213" s="1354"/>
    </row>
    <row r="214" spans="1:121" x14ac:dyDescent="0.25">
      <c r="A214" s="1355"/>
      <c r="B214" s="1355"/>
      <c r="C214" s="1355"/>
      <c r="D214" s="1355"/>
      <c r="E214" s="1355"/>
      <c r="F214" s="1355"/>
      <c r="G214" s="1355"/>
      <c r="H214" s="1355"/>
      <c r="I214" s="1355"/>
      <c r="J214" s="1355"/>
      <c r="K214" s="1355"/>
      <c r="L214" s="1355"/>
      <c r="M214" s="1355"/>
      <c r="N214" s="1355"/>
      <c r="O214" s="1355"/>
      <c r="P214" s="1355"/>
      <c r="Q214" s="1355"/>
      <c r="R214" s="1355"/>
      <c r="S214" s="1355"/>
      <c r="T214" s="1355"/>
      <c r="U214" s="1355"/>
      <c r="V214" s="1355"/>
      <c r="W214" s="1355"/>
      <c r="X214" s="1355"/>
      <c r="Y214" s="1355"/>
      <c r="Z214" s="1355"/>
      <c r="AA214" s="1355"/>
      <c r="AB214" s="1355"/>
      <c r="AC214" s="1355"/>
      <c r="AD214" s="1355"/>
      <c r="AE214" s="1355"/>
      <c r="AF214" s="1355"/>
      <c r="AG214" s="1356"/>
      <c r="AH214" s="1356"/>
      <c r="AI214" s="1356"/>
      <c r="AJ214" s="1356"/>
      <c r="AK214" s="1354"/>
      <c r="AL214" s="1354"/>
      <c r="AM214" s="1354"/>
      <c r="AN214" s="1354"/>
      <c r="AO214" s="1354"/>
      <c r="AP214" s="1354"/>
      <c r="AQ214" s="1354"/>
      <c r="AR214" s="1354"/>
      <c r="AS214" s="1354"/>
      <c r="AT214" s="1354"/>
      <c r="AU214" s="1354"/>
      <c r="AV214" s="1354"/>
      <c r="AW214" s="1354"/>
      <c r="AX214" s="1354"/>
      <c r="AY214" s="1354"/>
      <c r="AZ214" s="1354"/>
      <c r="BA214" s="1354"/>
      <c r="BB214" s="1354"/>
      <c r="BC214" s="1354"/>
      <c r="BD214" s="1354"/>
      <c r="BE214" s="1354"/>
      <c r="BF214" s="1354"/>
      <c r="BG214" s="1354"/>
      <c r="BH214" s="1354"/>
      <c r="BI214" s="1354"/>
      <c r="BJ214" s="1354"/>
      <c r="BK214" s="1354"/>
      <c r="BL214" s="1354"/>
      <c r="BM214" s="1354"/>
      <c r="BN214" s="1354"/>
      <c r="BO214" s="1354"/>
      <c r="BP214" s="1354"/>
      <c r="BQ214" s="1354"/>
      <c r="BR214" s="1354"/>
      <c r="BS214" s="1354"/>
      <c r="BT214" s="1354"/>
      <c r="BU214" s="1354"/>
      <c r="BV214" s="1354"/>
      <c r="BW214" s="1354"/>
      <c r="BX214" s="1354"/>
      <c r="BY214" s="1354"/>
      <c r="BZ214" s="1354"/>
      <c r="CA214" s="1354"/>
      <c r="CB214" s="1354"/>
      <c r="CC214" s="1354"/>
      <c r="CD214" s="1354"/>
      <c r="CE214" s="1354"/>
      <c r="CF214" s="1354"/>
      <c r="CG214" s="1354"/>
      <c r="CH214" s="1354"/>
      <c r="CI214" s="1354"/>
      <c r="CJ214" s="1354"/>
      <c r="CK214" s="1354"/>
      <c r="CL214" s="1354"/>
      <c r="CM214" s="1354"/>
      <c r="CN214" s="1354"/>
      <c r="CO214" s="1354"/>
      <c r="CP214" s="1354"/>
      <c r="CQ214" s="1354"/>
      <c r="CR214" s="1354"/>
      <c r="CS214" s="1354"/>
      <c r="CT214" s="1354"/>
      <c r="CU214" s="1354"/>
      <c r="CV214" s="1354"/>
      <c r="CW214" s="1354"/>
      <c r="CX214" s="1354"/>
      <c r="CY214" s="1354"/>
      <c r="CZ214" s="1354"/>
      <c r="DA214" s="1354"/>
      <c r="DB214" s="1354"/>
      <c r="DC214" s="1354"/>
      <c r="DD214" s="1354"/>
      <c r="DE214" s="1354"/>
      <c r="DF214" s="1354"/>
      <c r="DG214" s="1354"/>
      <c r="DH214" s="1354"/>
      <c r="DI214" s="1354"/>
      <c r="DJ214" s="1354"/>
      <c r="DK214" s="1354"/>
      <c r="DL214" s="1354"/>
      <c r="DM214" s="1354"/>
      <c r="DN214" s="1354"/>
      <c r="DO214" s="1354"/>
      <c r="DP214" s="1354"/>
      <c r="DQ214" s="1354"/>
    </row>
    <row r="215" spans="1:121" x14ac:dyDescent="0.25">
      <c r="A215" s="1355"/>
      <c r="B215" s="1355"/>
      <c r="C215" s="1355"/>
      <c r="D215" s="1355"/>
      <c r="E215" s="1355"/>
      <c r="F215" s="1355"/>
      <c r="G215" s="1355"/>
      <c r="H215" s="1355"/>
      <c r="I215" s="1355"/>
      <c r="J215" s="1355"/>
      <c r="K215" s="1355"/>
      <c r="L215" s="1355"/>
      <c r="M215" s="1355"/>
      <c r="N215" s="1355"/>
      <c r="O215" s="1355"/>
      <c r="P215" s="1355"/>
      <c r="Q215" s="1355"/>
      <c r="R215" s="1355"/>
      <c r="S215" s="1355"/>
      <c r="T215" s="1355"/>
      <c r="U215" s="1355"/>
      <c r="V215" s="1355"/>
      <c r="W215" s="1355"/>
      <c r="X215" s="1355"/>
      <c r="Y215" s="1355"/>
      <c r="Z215" s="1355"/>
      <c r="AA215" s="1355"/>
      <c r="AB215" s="1355"/>
      <c r="AC215" s="1355"/>
      <c r="AD215" s="1355"/>
      <c r="AE215" s="1355"/>
      <c r="AF215" s="1355"/>
      <c r="AG215" s="1356"/>
      <c r="AH215" s="1356"/>
      <c r="AI215" s="1356"/>
      <c r="AJ215" s="1356"/>
      <c r="AK215" s="1354"/>
      <c r="AL215" s="1354"/>
      <c r="AM215" s="1354"/>
      <c r="AN215" s="1354"/>
      <c r="AO215" s="1354"/>
      <c r="AP215" s="1354"/>
      <c r="AQ215" s="1354"/>
      <c r="AR215" s="1354"/>
      <c r="AS215" s="1354"/>
      <c r="AT215" s="1354"/>
      <c r="AU215" s="1354"/>
      <c r="AV215" s="1354"/>
      <c r="AW215" s="1354"/>
      <c r="AX215" s="1354"/>
      <c r="AY215" s="1354"/>
      <c r="AZ215" s="1354"/>
      <c r="BA215" s="1354"/>
      <c r="BB215" s="1354"/>
      <c r="BC215" s="1354"/>
      <c r="BD215" s="1354"/>
      <c r="BE215" s="1354"/>
      <c r="BF215" s="1354"/>
      <c r="BG215" s="1354"/>
      <c r="BH215" s="1354"/>
      <c r="BI215" s="1354"/>
      <c r="BJ215" s="1354"/>
      <c r="BK215" s="1354"/>
      <c r="BL215" s="1354"/>
      <c r="BM215" s="1354"/>
      <c r="BN215" s="1354"/>
      <c r="BO215" s="1354"/>
      <c r="BP215" s="1354"/>
      <c r="BQ215" s="1354"/>
      <c r="BR215" s="1354"/>
      <c r="BS215" s="1354"/>
      <c r="BT215" s="1354"/>
      <c r="BU215" s="1354"/>
      <c r="BV215" s="1354"/>
      <c r="BW215" s="1354"/>
      <c r="BX215" s="1354"/>
      <c r="BY215" s="1354"/>
      <c r="BZ215" s="1354"/>
      <c r="CA215" s="1354"/>
      <c r="CB215" s="1354"/>
      <c r="CC215" s="1354"/>
      <c r="CD215" s="1354"/>
      <c r="CE215" s="1354"/>
      <c r="CF215" s="1354"/>
      <c r="CG215" s="1354"/>
      <c r="CH215" s="1354"/>
      <c r="CI215" s="1354"/>
      <c r="CJ215" s="1354"/>
      <c r="CK215" s="1354"/>
      <c r="CL215" s="1354"/>
      <c r="CM215" s="1354"/>
      <c r="CN215" s="1354"/>
      <c r="CO215" s="1354"/>
      <c r="CP215" s="1354"/>
      <c r="CQ215" s="1354"/>
      <c r="CR215" s="1354"/>
      <c r="CS215" s="1354"/>
      <c r="CT215" s="1354"/>
      <c r="CU215" s="1354"/>
      <c r="CV215" s="1354"/>
      <c r="CW215" s="1354"/>
      <c r="CX215" s="1354"/>
      <c r="CY215" s="1354"/>
      <c r="CZ215" s="1354"/>
      <c r="DA215" s="1354"/>
      <c r="DB215" s="1354"/>
      <c r="DC215" s="1354"/>
      <c r="DD215" s="1354"/>
      <c r="DE215" s="1354"/>
      <c r="DF215" s="1354"/>
      <c r="DG215" s="1354"/>
      <c r="DH215" s="1354"/>
      <c r="DI215" s="1354"/>
      <c r="DJ215" s="1354"/>
      <c r="DK215" s="1354"/>
      <c r="DL215" s="1354"/>
      <c r="DM215" s="1354"/>
      <c r="DN215" s="1354"/>
      <c r="DO215" s="1354"/>
      <c r="DP215" s="1354"/>
      <c r="DQ215" s="1354"/>
    </row>
    <row r="216" spans="1:121" x14ac:dyDescent="0.25">
      <c r="A216" s="1355"/>
      <c r="B216" s="1355"/>
      <c r="C216" s="1355"/>
      <c r="D216" s="1355"/>
      <c r="E216" s="1355"/>
      <c r="F216" s="1355"/>
      <c r="G216" s="1355"/>
      <c r="H216" s="1355"/>
      <c r="I216" s="1355"/>
      <c r="J216" s="1355"/>
      <c r="K216" s="1355"/>
      <c r="L216" s="1355"/>
      <c r="M216" s="1355"/>
      <c r="N216" s="1355"/>
      <c r="O216" s="1355"/>
      <c r="P216" s="1355"/>
      <c r="Q216" s="1355"/>
      <c r="R216" s="1355"/>
      <c r="S216" s="1355"/>
      <c r="T216" s="1355"/>
      <c r="U216" s="1355"/>
      <c r="V216" s="1355"/>
      <c r="W216" s="1355"/>
      <c r="X216" s="1355"/>
      <c r="Y216" s="1355"/>
      <c r="Z216" s="1355"/>
      <c r="AA216" s="1355"/>
      <c r="AB216" s="1355"/>
      <c r="AC216" s="1355"/>
      <c r="AD216" s="1355"/>
      <c r="AE216" s="1355"/>
      <c r="AF216" s="1355"/>
      <c r="AG216" s="1356"/>
      <c r="AH216" s="1356"/>
      <c r="AI216" s="1356"/>
      <c r="AJ216" s="1356"/>
      <c r="AK216" s="1354"/>
      <c r="AL216" s="1354"/>
      <c r="AM216" s="1354"/>
      <c r="AN216" s="1354"/>
      <c r="AO216" s="1354"/>
      <c r="AP216" s="1354"/>
      <c r="AQ216" s="1354"/>
      <c r="AR216" s="1354"/>
      <c r="AS216" s="1354"/>
      <c r="AT216" s="1354"/>
      <c r="AU216" s="1354"/>
      <c r="AV216" s="1354"/>
      <c r="AW216" s="1354"/>
      <c r="AX216" s="1354"/>
      <c r="AY216" s="1354"/>
      <c r="AZ216" s="1354"/>
      <c r="BA216" s="1354"/>
      <c r="BB216" s="1354"/>
      <c r="BC216" s="1354"/>
      <c r="BD216" s="1354"/>
      <c r="BE216" s="1354"/>
      <c r="BF216" s="1354"/>
      <c r="BG216" s="1354"/>
      <c r="BH216" s="1354"/>
      <c r="BI216" s="1354"/>
      <c r="BJ216" s="1354"/>
      <c r="BK216" s="1354"/>
      <c r="BL216" s="1354"/>
      <c r="BM216" s="1354"/>
      <c r="BN216" s="1354"/>
      <c r="BO216" s="1354"/>
      <c r="BP216" s="1354"/>
      <c r="BQ216" s="1354"/>
      <c r="BR216" s="1354"/>
      <c r="BS216" s="1354"/>
      <c r="BT216" s="1354"/>
      <c r="BU216" s="1354"/>
      <c r="BV216" s="1354"/>
      <c r="BW216" s="1354"/>
      <c r="BX216" s="1354"/>
      <c r="BY216" s="1354"/>
      <c r="BZ216" s="1354"/>
      <c r="CA216" s="1354"/>
      <c r="CB216" s="1354"/>
      <c r="CC216" s="1354"/>
      <c r="CD216" s="1354"/>
      <c r="CE216" s="1354"/>
      <c r="CF216" s="1354"/>
      <c r="CG216" s="1354"/>
      <c r="CH216" s="1354"/>
      <c r="CI216" s="1354"/>
      <c r="CJ216" s="1354"/>
      <c r="CK216" s="1354"/>
      <c r="CL216" s="1354"/>
      <c r="CM216" s="1354"/>
      <c r="CN216" s="1354"/>
      <c r="CO216" s="1354"/>
      <c r="CP216" s="1354"/>
      <c r="CQ216" s="1354"/>
      <c r="CR216" s="1354"/>
      <c r="CS216" s="1354"/>
      <c r="CT216" s="1354"/>
      <c r="CU216" s="1354"/>
      <c r="CV216" s="1354"/>
      <c r="CW216" s="1354"/>
      <c r="CX216" s="1354"/>
      <c r="CY216" s="1354"/>
      <c r="CZ216" s="1354"/>
      <c r="DA216" s="1354"/>
      <c r="DB216" s="1354"/>
      <c r="DC216" s="1354"/>
      <c r="DD216" s="1354"/>
      <c r="DE216" s="1354"/>
      <c r="DF216" s="1354"/>
      <c r="DG216" s="1354"/>
      <c r="DH216" s="1354"/>
      <c r="DI216" s="1354"/>
      <c r="DJ216" s="1354"/>
      <c r="DK216" s="1354"/>
      <c r="DL216" s="1354"/>
      <c r="DM216" s="1354"/>
      <c r="DN216" s="1354"/>
      <c r="DO216" s="1354"/>
      <c r="DP216" s="1354"/>
      <c r="DQ216" s="1354"/>
    </row>
    <row r="217" spans="1:121" x14ac:dyDescent="0.25">
      <c r="A217" s="1355"/>
      <c r="B217" s="1355"/>
      <c r="C217" s="1355"/>
      <c r="D217" s="1355"/>
      <c r="E217" s="1355"/>
      <c r="F217" s="1355"/>
      <c r="G217" s="1355"/>
      <c r="H217" s="1355"/>
      <c r="I217" s="1355"/>
      <c r="J217" s="1355"/>
      <c r="K217" s="1355"/>
      <c r="L217" s="1355"/>
      <c r="M217" s="1355"/>
      <c r="N217" s="1355"/>
      <c r="O217" s="1355"/>
      <c r="P217" s="1355"/>
      <c r="Q217" s="1355"/>
      <c r="R217" s="1355"/>
      <c r="S217" s="1355"/>
      <c r="T217" s="1355"/>
      <c r="U217" s="1355"/>
      <c r="V217" s="1355"/>
      <c r="W217" s="1355"/>
      <c r="X217" s="1355"/>
      <c r="Y217" s="1355"/>
      <c r="Z217" s="1355"/>
      <c r="AA217" s="1355"/>
      <c r="AB217" s="1355"/>
      <c r="AC217" s="1355"/>
      <c r="AD217" s="1355"/>
      <c r="AE217" s="1355"/>
      <c r="AF217" s="1355"/>
      <c r="AG217" s="1356"/>
      <c r="AH217" s="1356"/>
      <c r="AI217" s="1356"/>
      <c r="AJ217" s="1356"/>
      <c r="AK217" s="1354"/>
      <c r="AL217" s="1354"/>
      <c r="AM217" s="1354"/>
      <c r="AN217" s="1354"/>
      <c r="AO217" s="1354"/>
      <c r="AP217" s="1354"/>
      <c r="AQ217" s="1354"/>
      <c r="AR217" s="1354"/>
      <c r="AS217" s="1354"/>
      <c r="AT217" s="1354"/>
      <c r="AU217" s="1354"/>
      <c r="AV217" s="1354"/>
      <c r="AW217" s="1354"/>
      <c r="AX217" s="1354"/>
      <c r="AY217" s="1354"/>
      <c r="AZ217" s="1354"/>
      <c r="BA217" s="1354"/>
      <c r="BB217" s="1354"/>
      <c r="BC217" s="1354"/>
      <c r="BD217" s="1354"/>
      <c r="BE217" s="1354"/>
      <c r="BF217" s="1354"/>
      <c r="BG217" s="1354"/>
      <c r="BH217" s="1354"/>
      <c r="BI217" s="1354"/>
      <c r="BJ217" s="1354"/>
      <c r="BK217" s="1354"/>
      <c r="BL217" s="1354"/>
      <c r="BM217" s="1354"/>
      <c r="BN217" s="1354"/>
      <c r="BO217" s="1354"/>
      <c r="BP217" s="1354"/>
      <c r="BQ217" s="1354"/>
      <c r="BR217" s="1354"/>
      <c r="BS217" s="1354"/>
      <c r="BT217" s="1354"/>
      <c r="BU217" s="1354"/>
      <c r="BV217" s="1354"/>
      <c r="BW217" s="1354"/>
      <c r="BX217" s="1354"/>
      <c r="BY217" s="1354"/>
      <c r="BZ217" s="1354"/>
      <c r="CA217" s="1354"/>
      <c r="CB217" s="1354"/>
      <c r="CC217" s="1354"/>
      <c r="CD217" s="1354"/>
      <c r="CE217" s="1354"/>
      <c r="CF217" s="1354"/>
      <c r="CG217" s="1354"/>
      <c r="CH217" s="1354"/>
      <c r="CI217" s="1354"/>
      <c r="CJ217" s="1354"/>
      <c r="CK217" s="1354"/>
      <c r="CL217" s="1354"/>
      <c r="CM217" s="1354"/>
      <c r="CN217" s="1354"/>
      <c r="CO217" s="1354"/>
      <c r="CP217" s="1354"/>
      <c r="CQ217" s="1354"/>
      <c r="CR217" s="1354"/>
      <c r="CS217" s="1354"/>
      <c r="CT217" s="1354"/>
      <c r="CU217" s="1354"/>
      <c r="CV217" s="1354"/>
      <c r="CW217" s="1354"/>
      <c r="CX217" s="1354"/>
      <c r="CY217" s="1354"/>
      <c r="CZ217" s="1354"/>
      <c r="DA217" s="1354"/>
      <c r="DB217" s="1354"/>
      <c r="DC217" s="1354"/>
      <c r="DD217" s="1354"/>
      <c r="DE217" s="1354"/>
      <c r="DF217" s="1354"/>
      <c r="DG217" s="1354"/>
      <c r="DH217" s="1354"/>
      <c r="DI217" s="1354"/>
      <c r="DJ217" s="1354"/>
      <c r="DK217" s="1354"/>
      <c r="DL217" s="1354"/>
      <c r="DM217" s="1354"/>
      <c r="DN217" s="1354"/>
      <c r="DO217" s="1354"/>
      <c r="DP217" s="1354"/>
      <c r="DQ217" s="1354"/>
    </row>
    <row r="218" spans="1:121" x14ac:dyDescent="0.25">
      <c r="A218" s="1355"/>
      <c r="B218" s="1355"/>
      <c r="C218" s="1355"/>
      <c r="D218" s="1355"/>
      <c r="E218" s="1355"/>
      <c r="F218" s="1355"/>
      <c r="G218" s="1355"/>
      <c r="H218" s="1355"/>
      <c r="I218" s="1355"/>
      <c r="J218" s="1355"/>
      <c r="K218" s="1355"/>
      <c r="L218" s="1355"/>
      <c r="M218" s="1355"/>
      <c r="N218" s="1355"/>
      <c r="O218" s="1355"/>
      <c r="P218" s="1355"/>
      <c r="Q218" s="1355"/>
      <c r="R218" s="1355"/>
      <c r="S218" s="1355"/>
      <c r="T218" s="1355"/>
      <c r="U218" s="1355"/>
      <c r="V218" s="1355"/>
      <c r="W218" s="1355"/>
      <c r="X218" s="1355"/>
      <c r="Y218" s="1355"/>
      <c r="Z218" s="1355"/>
      <c r="AA218" s="1355"/>
      <c r="AB218" s="1355"/>
      <c r="AC218" s="1355"/>
      <c r="AD218" s="1355"/>
      <c r="AE218" s="1355"/>
      <c r="AF218" s="1355"/>
      <c r="AG218" s="1356"/>
      <c r="AH218" s="1356"/>
      <c r="AI218" s="1356"/>
      <c r="AJ218" s="1356"/>
      <c r="AK218" s="1354"/>
      <c r="AL218" s="1354"/>
      <c r="AM218" s="1354"/>
      <c r="AN218" s="1354"/>
      <c r="AO218" s="1354"/>
      <c r="AP218" s="1354"/>
      <c r="AQ218" s="1354"/>
      <c r="AR218" s="1354"/>
      <c r="AS218" s="1354"/>
      <c r="AT218" s="1354"/>
      <c r="AU218" s="1354"/>
      <c r="AV218" s="1354"/>
      <c r="AW218" s="1354"/>
      <c r="AX218" s="1354"/>
      <c r="AY218" s="1354"/>
      <c r="AZ218" s="1354"/>
      <c r="BA218" s="1354"/>
      <c r="BB218" s="1354"/>
      <c r="BC218" s="1354"/>
      <c r="BD218" s="1354"/>
      <c r="BE218" s="1354"/>
      <c r="BF218" s="1354"/>
      <c r="BG218" s="1354"/>
      <c r="BH218" s="1354"/>
      <c r="BI218" s="1354"/>
      <c r="BJ218" s="1354"/>
      <c r="BK218" s="1354"/>
      <c r="BL218" s="1354"/>
      <c r="BM218" s="1354"/>
      <c r="BN218" s="1354"/>
      <c r="BO218" s="1354"/>
      <c r="BP218" s="1354"/>
      <c r="BQ218" s="1354"/>
      <c r="BR218" s="1354"/>
      <c r="BS218" s="1354"/>
      <c r="BT218" s="1354"/>
      <c r="BU218" s="1354"/>
      <c r="BV218" s="1354"/>
      <c r="BW218" s="1354"/>
      <c r="BX218" s="1354"/>
      <c r="BY218" s="1354"/>
      <c r="BZ218" s="1354"/>
      <c r="CA218" s="1354"/>
      <c r="CB218" s="1354"/>
      <c r="CC218" s="1354"/>
      <c r="CD218" s="1354"/>
      <c r="CE218" s="1354"/>
      <c r="CF218" s="1354"/>
      <c r="CG218" s="1354"/>
      <c r="CH218" s="1354"/>
      <c r="CI218" s="1354"/>
      <c r="CJ218" s="1354"/>
      <c r="CK218" s="1354"/>
      <c r="CL218" s="1354"/>
      <c r="CM218" s="1354"/>
      <c r="CN218" s="1354"/>
      <c r="CO218" s="1354"/>
      <c r="CP218" s="1354"/>
      <c r="CQ218" s="1354"/>
      <c r="CR218" s="1354"/>
      <c r="CS218" s="1354"/>
      <c r="CT218" s="1354"/>
      <c r="CU218" s="1354"/>
      <c r="CV218" s="1354"/>
      <c r="CW218" s="1354"/>
      <c r="CX218" s="1354"/>
      <c r="CY218" s="1354"/>
      <c r="CZ218" s="1354"/>
      <c r="DA218" s="1354"/>
      <c r="DB218" s="1354"/>
      <c r="DC218" s="1354"/>
      <c r="DD218" s="1354"/>
      <c r="DE218" s="1354"/>
      <c r="DF218" s="1354"/>
      <c r="DG218" s="1354"/>
      <c r="DH218" s="1354"/>
      <c r="DI218" s="1354"/>
      <c r="DJ218" s="1354"/>
      <c r="DK218" s="1354"/>
      <c r="DL218" s="1354"/>
      <c r="DM218" s="1354"/>
      <c r="DN218" s="1354"/>
      <c r="DO218" s="1354"/>
      <c r="DP218" s="1354"/>
      <c r="DQ218" s="1354"/>
    </row>
    <row r="219" spans="1:121" x14ac:dyDescent="0.25">
      <c r="A219" s="1355"/>
      <c r="B219" s="1355"/>
      <c r="C219" s="1355"/>
      <c r="D219" s="1355"/>
      <c r="E219" s="1355"/>
      <c r="F219" s="1355"/>
      <c r="G219" s="1355"/>
      <c r="H219" s="1355"/>
      <c r="I219" s="1355"/>
      <c r="J219" s="1355"/>
      <c r="K219" s="1355"/>
      <c r="L219" s="1355"/>
      <c r="M219" s="1355"/>
      <c r="N219" s="1355"/>
      <c r="O219" s="1355"/>
      <c r="P219" s="1355"/>
      <c r="Q219" s="1355"/>
      <c r="R219" s="1355"/>
      <c r="S219" s="1355"/>
      <c r="T219" s="1355"/>
      <c r="U219" s="1355"/>
      <c r="V219" s="1355"/>
      <c r="W219" s="1355"/>
      <c r="X219" s="1355"/>
      <c r="Y219" s="1355"/>
      <c r="Z219" s="1355"/>
      <c r="AA219" s="1355"/>
      <c r="AB219" s="1355"/>
      <c r="AC219" s="1355"/>
      <c r="AD219" s="1355"/>
      <c r="AE219" s="1355"/>
      <c r="AF219" s="1355"/>
      <c r="AG219" s="1356"/>
      <c r="AH219" s="1356"/>
      <c r="AI219" s="1356"/>
      <c r="AJ219" s="1356"/>
      <c r="AK219" s="1354"/>
      <c r="AL219" s="1354"/>
      <c r="AM219" s="1354"/>
      <c r="AN219" s="1354"/>
      <c r="AO219" s="1354"/>
      <c r="AP219" s="1354"/>
      <c r="AQ219" s="1354"/>
      <c r="AR219" s="1354"/>
      <c r="AS219" s="1354"/>
      <c r="AT219" s="1354"/>
      <c r="AU219" s="1354"/>
      <c r="AV219" s="1354"/>
      <c r="AW219" s="1354"/>
      <c r="AX219" s="1354"/>
      <c r="AY219" s="1354"/>
      <c r="AZ219" s="1354"/>
      <c r="BA219" s="1354"/>
      <c r="BB219" s="1354"/>
      <c r="BC219" s="1354"/>
      <c r="BD219" s="1354"/>
      <c r="BE219" s="1354"/>
      <c r="BF219" s="1354"/>
      <c r="BG219" s="1354"/>
      <c r="BH219" s="1354"/>
      <c r="BI219" s="1354"/>
      <c r="BJ219" s="1354"/>
      <c r="BK219" s="1354"/>
      <c r="BL219" s="1354"/>
      <c r="BM219" s="1354"/>
      <c r="BN219" s="1354"/>
      <c r="BO219" s="1354"/>
      <c r="BP219" s="1354"/>
      <c r="BQ219" s="1354"/>
      <c r="BR219" s="1354"/>
      <c r="BS219" s="1354"/>
      <c r="BT219" s="1354"/>
      <c r="BU219" s="1354"/>
      <c r="BV219" s="1354"/>
      <c r="BW219" s="1354"/>
      <c r="BX219" s="1354"/>
      <c r="BY219" s="1354"/>
      <c r="BZ219" s="1354"/>
      <c r="CA219" s="1354"/>
      <c r="CB219" s="1354"/>
      <c r="CC219" s="1354"/>
      <c r="CD219" s="1354"/>
      <c r="CE219" s="1354"/>
      <c r="CF219" s="1354"/>
      <c r="CG219" s="1354"/>
      <c r="CH219" s="1354"/>
      <c r="CI219" s="1354"/>
      <c r="CJ219" s="1354"/>
      <c r="CK219" s="1354"/>
      <c r="CL219" s="1354"/>
      <c r="CM219" s="1354"/>
      <c r="CN219" s="1354"/>
      <c r="CO219" s="1354"/>
      <c r="CP219" s="1354"/>
      <c r="CQ219" s="1354"/>
      <c r="CR219" s="1354"/>
      <c r="CS219" s="1354"/>
      <c r="CT219" s="1354"/>
      <c r="CU219" s="1354"/>
      <c r="CV219" s="1354"/>
      <c r="CW219" s="1354"/>
      <c r="CX219" s="1354"/>
      <c r="CY219" s="1354"/>
      <c r="CZ219" s="1354"/>
      <c r="DA219" s="1354"/>
      <c r="DB219" s="1354"/>
      <c r="DC219" s="1354"/>
      <c r="DD219" s="1354"/>
      <c r="DE219" s="1354"/>
      <c r="DF219" s="1354"/>
      <c r="DG219" s="1354"/>
      <c r="DH219" s="1354"/>
      <c r="DI219" s="1354"/>
      <c r="DJ219" s="1354"/>
      <c r="DK219" s="1354"/>
      <c r="DL219" s="1354"/>
      <c r="DM219" s="1354"/>
      <c r="DN219" s="1354"/>
      <c r="DO219" s="1354"/>
      <c r="DP219" s="1354"/>
      <c r="DQ219" s="1354"/>
    </row>
    <row r="220" spans="1:121" x14ac:dyDescent="0.25">
      <c r="A220" s="1355"/>
      <c r="B220" s="1355"/>
      <c r="C220" s="1355"/>
      <c r="D220" s="1355"/>
      <c r="E220" s="1355"/>
      <c r="F220" s="1355"/>
      <c r="G220" s="1355"/>
      <c r="H220" s="1355"/>
      <c r="I220" s="1355"/>
      <c r="J220" s="1355"/>
      <c r="K220" s="1355"/>
      <c r="L220" s="1355"/>
      <c r="M220" s="1355"/>
      <c r="N220" s="1355"/>
      <c r="O220" s="1355"/>
      <c r="P220" s="1355"/>
      <c r="Q220" s="1355"/>
      <c r="R220" s="1355"/>
      <c r="S220" s="1355"/>
      <c r="T220" s="1355"/>
      <c r="U220" s="1355"/>
      <c r="V220" s="1355"/>
      <c r="W220" s="1355"/>
      <c r="X220" s="1355"/>
      <c r="Y220" s="1355"/>
      <c r="Z220" s="1355"/>
      <c r="AA220" s="1355"/>
      <c r="AB220" s="1355"/>
      <c r="AC220" s="1355"/>
      <c r="AD220" s="1355"/>
      <c r="AE220" s="1355"/>
      <c r="AF220" s="1355"/>
      <c r="AG220" s="1356"/>
      <c r="AH220" s="1356"/>
      <c r="AI220" s="1356"/>
      <c r="AJ220" s="1356"/>
      <c r="AK220" s="1354"/>
      <c r="AL220" s="1354"/>
      <c r="AM220" s="1354"/>
      <c r="AN220" s="1354"/>
      <c r="AO220" s="1354"/>
      <c r="AP220" s="1354"/>
      <c r="AQ220" s="1354"/>
      <c r="AR220" s="1354"/>
      <c r="AS220" s="1354"/>
      <c r="AT220" s="1354"/>
      <c r="AU220" s="1354"/>
      <c r="AV220" s="1354"/>
      <c r="AW220" s="1354"/>
      <c r="AX220" s="1354"/>
      <c r="AY220" s="1354"/>
      <c r="AZ220" s="1354"/>
      <c r="BA220" s="1354"/>
      <c r="BB220" s="1354"/>
      <c r="BC220" s="1354"/>
      <c r="BD220" s="1354"/>
      <c r="BE220" s="1354"/>
      <c r="BF220" s="1354"/>
      <c r="BG220" s="1354"/>
      <c r="BH220" s="1354"/>
      <c r="BI220" s="1354"/>
      <c r="BJ220" s="1354"/>
      <c r="BK220" s="1354"/>
      <c r="BL220" s="1354"/>
      <c r="BM220" s="1354"/>
      <c r="BN220" s="1354"/>
      <c r="BO220" s="1354"/>
      <c r="BP220" s="1354"/>
      <c r="BQ220" s="1354"/>
      <c r="BR220" s="1354"/>
      <c r="BS220" s="1354"/>
      <c r="BT220" s="1354"/>
      <c r="BU220" s="1354"/>
      <c r="BV220" s="1354"/>
      <c r="BW220" s="1354"/>
      <c r="BX220" s="1354"/>
      <c r="BY220" s="1354"/>
      <c r="BZ220" s="1354"/>
      <c r="CA220" s="1354"/>
      <c r="CB220" s="1354"/>
      <c r="CC220" s="1354"/>
      <c r="CD220" s="1354"/>
      <c r="CE220" s="1354"/>
      <c r="CF220" s="1354"/>
      <c r="CG220" s="1354"/>
      <c r="CH220" s="1354"/>
      <c r="CI220" s="1354"/>
      <c r="CJ220" s="1354"/>
      <c r="CK220" s="1354"/>
      <c r="CL220" s="1354"/>
      <c r="CM220" s="1354"/>
      <c r="CN220" s="1354"/>
      <c r="CO220" s="1354"/>
      <c r="CP220" s="1354"/>
      <c r="CQ220" s="1354"/>
      <c r="CR220" s="1354"/>
      <c r="CS220" s="1354"/>
      <c r="CT220" s="1354"/>
      <c r="CU220" s="1354"/>
      <c r="CV220" s="1354"/>
      <c r="CW220" s="1354"/>
      <c r="CX220" s="1354"/>
      <c r="CY220" s="1354"/>
      <c r="CZ220" s="1354"/>
      <c r="DA220" s="1354"/>
      <c r="DB220" s="1354"/>
      <c r="DC220" s="1354"/>
      <c r="DD220" s="1354"/>
      <c r="DE220" s="1354"/>
      <c r="DF220" s="1354"/>
      <c r="DG220" s="1354"/>
      <c r="DH220" s="1354"/>
      <c r="DI220" s="1354"/>
      <c r="DJ220" s="1354"/>
      <c r="DK220" s="1354"/>
      <c r="DL220" s="1354"/>
      <c r="DM220" s="1354"/>
      <c r="DN220" s="1354"/>
      <c r="DO220" s="1354"/>
      <c r="DP220" s="1354"/>
      <c r="DQ220" s="1354"/>
    </row>
    <row r="221" spans="1:121" x14ac:dyDescent="0.25">
      <c r="A221" s="1355"/>
      <c r="B221" s="1355"/>
      <c r="C221" s="1355"/>
      <c r="D221" s="1355"/>
      <c r="E221" s="1355"/>
      <c r="F221" s="1355"/>
      <c r="G221" s="1355"/>
      <c r="H221" s="1355"/>
      <c r="I221" s="1355"/>
      <c r="J221" s="1355"/>
      <c r="K221" s="1355"/>
      <c r="L221" s="1355"/>
      <c r="M221" s="1355"/>
      <c r="N221" s="1355"/>
      <c r="O221" s="1355"/>
      <c r="P221" s="1355"/>
      <c r="Q221" s="1355"/>
      <c r="R221" s="1355"/>
      <c r="S221" s="1355"/>
      <c r="T221" s="1355"/>
      <c r="U221" s="1355"/>
      <c r="V221" s="1355"/>
      <c r="W221" s="1355"/>
      <c r="X221" s="1355"/>
      <c r="Y221" s="1355"/>
      <c r="Z221" s="1355"/>
      <c r="AA221" s="1355"/>
      <c r="AB221" s="1355"/>
      <c r="AC221" s="1355"/>
      <c r="AD221" s="1355"/>
      <c r="AE221" s="1355"/>
      <c r="AF221" s="1355"/>
      <c r="AG221" s="1356"/>
      <c r="AH221" s="1356"/>
      <c r="AI221" s="1356"/>
      <c r="AJ221" s="1356"/>
      <c r="AK221" s="1354"/>
      <c r="AL221" s="1354"/>
      <c r="AM221" s="1354"/>
      <c r="AN221" s="1354"/>
      <c r="AO221" s="1354"/>
      <c r="AP221" s="1354"/>
      <c r="AQ221" s="1354"/>
      <c r="AR221" s="1354"/>
      <c r="AS221" s="1354"/>
      <c r="AT221" s="1354"/>
      <c r="AU221" s="1354"/>
      <c r="AV221" s="1354"/>
      <c r="AW221" s="1354"/>
      <c r="AX221" s="1354"/>
      <c r="AY221" s="1354"/>
      <c r="AZ221" s="1354"/>
      <c r="BA221" s="1354"/>
      <c r="BB221" s="1354"/>
      <c r="BC221" s="1354"/>
      <c r="BD221" s="1354"/>
      <c r="BE221" s="1354"/>
      <c r="BF221" s="1354"/>
      <c r="BG221" s="1354"/>
      <c r="BH221" s="1354"/>
      <c r="BI221" s="1354"/>
      <c r="BJ221" s="1354"/>
      <c r="BK221" s="1354"/>
      <c r="BL221" s="1354"/>
      <c r="BM221" s="1354"/>
      <c r="BN221" s="1354"/>
      <c r="BO221" s="1354"/>
      <c r="BP221" s="1354"/>
      <c r="BQ221" s="1354"/>
      <c r="BR221" s="1354"/>
      <c r="BS221" s="1354"/>
      <c r="BT221" s="1354"/>
      <c r="BU221" s="1354"/>
      <c r="BV221" s="1354"/>
      <c r="BW221" s="1354"/>
      <c r="BX221" s="1354"/>
      <c r="BY221" s="1354"/>
      <c r="BZ221" s="1354"/>
      <c r="CA221" s="1354"/>
      <c r="CB221" s="1354"/>
      <c r="CC221" s="1354"/>
      <c r="CD221" s="1354"/>
      <c r="CE221" s="1354"/>
      <c r="CF221" s="1354"/>
      <c r="CG221" s="1354"/>
      <c r="CH221" s="1354"/>
      <c r="CI221" s="1354"/>
      <c r="CJ221" s="1354"/>
      <c r="CK221" s="1354"/>
      <c r="CL221" s="1354"/>
      <c r="CM221" s="1354"/>
      <c r="CN221" s="1354"/>
      <c r="CO221" s="1354"/>
      <c r="CP221" s="1354"/>
      <c r="CQ221" s="1354"/>
      <c r="CR221" s="1354"/>
      <c r="CS221" s="1354"/>
      <c r="CT221" s="1354"/>
      <c r="CU221" s="1354"/>
      <c r="CV221" s="1354"/>
      <c r="CW221" s="1354"/>
      <c r="CX221" s="1354"/>
      <c r="CY221" s="1354"/>
      <c r="CZ221" s="1354"/>
      <c r="DA221" s="1354"/>
      <c r="DB221" s="1354"/>
      <c r="DC221" s="1354"/>
      <c r="DD221" s="1354"/>
      <c r="DE221" s="1354"/>
      <c r="DF221" s="1354"/>
      <c r="DG221" s="1354"/>
      <c r="DH221" s="1354"/>
      <c r="DI221" s="1354"/>
      <c r="DJ221" s="1354"/>
      <c r="DK221" s="1354"/>
      <c r="DL221" s="1354"/>
      <c r="DM221" s="1354"/>
      <c r="DN221" s="1354"/>
      <c r="DO221" s="1354"/>
      <c r="DP221" s="1354"/>
      <c r="DQ221" s="1354"/>
    </row>
    <row r="222" spans="1:121" x14ac:dyDescent="0.25">
      <c r="A222" s="1355"/>
      <c r="B222" s="1355"/>
      <c r="C222" s="1355"/>
      <c r="D222" s="1355"/>
      <c r="E222" s="1355"/>
      <c r="F222" s="1355"/>
      <c r="G222" s="1355"/>
      <c r="H222" s="1355"/>
      <c r="I222" s="1355"/>
      <c r="J222" s="1355"/>
      <c r="K222" s="1355"/>
      <c r="L222" s="1355"/>
      <c r="M222" s="1355"/>
      <c r="N222" s="1355"/>
      <c r="O222" s="1355"/>
      <c r="P222" s="1355"/>
      <c r="Q222" s="1355"/>
      <c r="R222" s="1355"/>
      <c r="S222" s="1355"/>
      <c r="T222" s="1355"/>
      <c r="U222" s="1355"/>
      <c r="V222" s="1355"/>
      <c r="W222" s="1355"/>
      <c r="X222" s="1355"/>
      <c r="Y222" s="1355"/>
      <c r="Z222" s="1355"/>
      <c r="AA222" s="1355"/>
      <c r="AB222" s="1355"/>
      <c r="AC222" s="1355"/>
      <c r="AD222" s="1355"/>
      <c r="AE222" s="1355"/>
      <c r="AF222" s="1355"/>
      <c r="AG222" s="1356"/>
      <c r="AH222" s="1356"/>
      <c r="AI222" s="1356"/>
      <c r="AJ222" s="1356"/>
      <c r="AK222" s="1354"/>
      <c r="AL222" s="1354"/>
      <c r="AM222" s="1354"/>
      <c r="AN222" s="1354"/>
      <c r="AO222" s="1354"/>
      <c r="AP222" s="1354"/>
      <c r="AQ222" s="1354"/>
      <c r="AR222" s="1354"/>
      <c r="AS222" s="1354"/>
      <c r="AT222" s="1354"/>
      <c r="AU222" s="1354"/>
      <c r="AV222" s="1354"/>
      <c r="AW222" s="1354"/>
      <c r="AX222" s="1354"/>
      <c r="AY222" s="1354"/>
      <c r="AZ222" s="1354"/>
      <c r="BA222" s="1354"/>
      <c r="BB222" s="1354"/>
      <c r="BC222" s="1354"/>
      <c r="BD222" s="1354"/>
      <c r="BE222" s="1354"/>
      <c r="BF222" s="1354"/>
      <c r="BG222" s="1354"/>
      <c r="BH222" s="1354"/>
      <c r="BI222" s="1354"/>
      <c r="BJ222" s="1354"/>
      <c r="BK222" s="1354"/>
      <c r="BL222" s="1354"/>
      <c r="BM222" s="1354"/>
      <c r="BN222" s="1354"/>
      <c r="BO222" s="1354"/>
      <c r="BP222" s="1354"/>
      <c r="BQ222" s="1354"/>
      <c r="BR222" s="1354"/>
      <c r="BS222" s="1354"/>
      <c r="BT222" s="1354"/>
      <c r="BU222" s="1354"/>
      <c r="BV222" s="1354"/>
      <c r="BW222" s="1354"/>
      <c r="BX222" s="1354"/>
      <c r="BY222" s="1354"/>
      <c r="BZ222" s="1354"/>
      <c r="CA222" s="1354"/>
      <c r="CB222" s="1354"/>
      <c r="CC222" s="1354"/>
      <c r="CD222" s="1354"/>
      <c r="CE222" s="1354"/>
      <c r="CF222" s="1354"/>
      <c r="CG222" s="1354"/>
      <c r="CH222" s="1354"/>
      <c r="CI222" s="1354"/>
      <c r="CJ222" s="1354"/>
      <c r="CK222" s="1354"/>
      <c r="CL222" s="1354"/>
      <c r="CM222" s="1354"/>
      <c r="CN222" s="1354"/>
      <c r="CO222" s="1354"/>
      <c r="CP222" s="1354"/>
      <c r="CQ222" s="1354"/>
      <c r="CR222" s="1354"/>
      <c r="CS222" s="1354"/>
      <c r="CT222" s="1354"/>
      <c r="CU222" s="1354"/>
      <c r="CV222" s="1354"/>
      <c r="CW222" s="1354"/>
      <c r="CX222" s="1354"/>
      <c r="CY222" s="1354"/>
      <c r="CZ222" s="1354"/>
      <c r="DA222" s="1354"/>
      <c r="DB222" s="1354"/>
      <c r="DC222" s="1354"/>
      <c r="DD222" s="1354"/>
      <c r="DE222" s="1354"/>
      <c r="DF222" s="1354"/>
      <c r="DG222" s="1354"/>
      <c r="DH222" s="1354"/>
      <c r="DI222" s="1354"/>
      <c r="DJ222" s="1354"/>
      <c r="DK222" s="1354"/>
      <c r="DL222" s="1354"/>
      <c r="DM222" s="1354"/>
      <c r="DN222" s="1354"/>
      <c r="DO222" s="1354"/>
      <c r="DP222" s="1354"/>
      <c r="DQ222" s="1354"/>
    </row>
    <row r="223" spans="1:121" x14ac:dyDescent="0.25">
      <c r="A223" s="1355"/>
      <c r="B223" s="1355"/>
      <c r="C223" s="1355"/>
      <c r="D223" s="1355"/>
      <c r="E223" s="1355"/>
      <c r="F223" s="1355"/>
      <c r="G223" s="1355"/>
      <c r="H223" s="1355"/>
      <c r="I223" s="1355"/>
      <c r="J223" s="1355"/>
      <c r="K223" s="1355"/>
      <c r="L223" s="1355"/>
      <c r="M223" s="1355"/>
      <c r="N223" s="1355"/>
      <c r="O223" s="1355"/>
      <c r="P223" s="1355"/>
      <c r="Q223" s="1355"/>
      <c r="R223" s="1355"/>
      <c r="S223" s="1355"/>
      <c r="T223" s="1355"/>
      <c r="U223" s="1355"/>
      <c r="V223" s="1355"/>
      <c r="W223" s="1355"/>
      <c r="X223" s="1355"/>
      <c r="Y223" s="1355"/>
      <c r="Z223" s="1355"/>
      <c r="AA223" s="1355"/>
      <c r="AB223" s="1355"/>
      <c r="AC223" s="1355"/>
      <c r="AD223" s="1355"/>
      <c r="AE223" s="1355"/>
      <c r="AF223" s="1355"/>
      <c r="AG223" s="1356"/>
      <c r="AH223" s="1356"/>
      <c r="AI223" s="1356"/>
      <c r="AJ223" s="1356"/>
      <c r="AK223" s="1354"/>
      <c r="AL223" s="1354"/>
      <c r="AM223" s="1354"/>
      <c r="AN223" s="1354"/>
      <c r="AO223" s="1354"/>
      <c r="AP223" s="1354"/>
      <c r="AQ223" s="1354"/>
      <c r="AR223" s="1354"/>
      <c r="AS223" s="1354"/>
      <c r="AT223" s="1354"/>
      <c r="AU223" s="1354"/>
      <c r="AV223" s="1354"/>
      <c r="AW223" s="1354"/>
      <c r="AX223" s="1354"/>
      <c r="AY223" s="1354"/>
      <c r="AZ223" s="1354"/>
      <c r="BA223" s="1354"/>
      <c r="BB223" s="1354"/>
      <c r="BC223" s="1354"/>
      <c r="BD223" s="1354"/>
      <c r="BE223" s="1354"/>
      <c r="BF223" s="1354"/>
      <c r="BG223" s="1354"/>
      <c r="BH223" s="1354"/>
      <c r="BI223" s="1354"/>
      <c r="BJ223" s="1354"/>
      <c r="BK223" s="1354"/>
      <c r="BL223" s="1354"/>
      <c r="BM223" s="1354"/>
      <c r="BN223" s="1354"/>
      <c r="BO223" s="1354"/>
      <c r="BP223" s="1354"/>
      <c r="BQ223" s="1354"/>
      <c r="BR223" s="1354"/>
      <c r="BS223" s="1354"/>
      <c r="BT223" s="1354"/>
      <c r="BU223" s="1354"/>
      <c r="BV223" s="1354"/>
      <c r="BW223" s="1354"/>
      <c r="BX223" s="1354"/>
      <c r="BY223" s="1354"/>
      <c r="BZ223" s="1354"/>
      <c r="CA223" s="1354"/>
      <c r="CB223" s="1354"/>
      <c r="CC223" s="1354"/>
      <c r="CD223" s="1354"/>
      <c r="CE223" s="1354"/>
      <c r="CF223" s="1354"/>
      <c r="CG223" s="1354"/>
      <c r="CH223" s="1354"/>
      <c r="CI223" s="1354"/>
      <c r="CJ223" s="1354"/>
      <c r="CK223" s="1354"/>
      <c r="CL223" s="1354"/>
      <c r="CM223" s="1354"/>
      <c r="CN223" s="1354"/>
      <c r="CO223" s="1354"/>
      <c r="CP223" s="1354"/>
      <c r="CQ223" s="1354"/>
      <c r="CR223" s="1354"/>
      <c r="CS223" s="1354"/>
      <c r="CT223" s="1354"/>
      <c r="CU223" s="1354"/>
      <c r="CV223" s="1354"/>
      <c r="CW223" s="1354"/>
      <c r="CX223" s="1354"/>
      <c r="CY223" s="1354"/>
      <c r="CZ223" s="1354"/>
      <c r="DA223" s="1354"/>
      <c r="DB223" s="1354"/>
      <c r="DC223" s="1354"/>
      <c r="DD223" s="1354"/>
      <c r="DE223" s="1354"/>
      <c r="DF223" s="1354"/>
      <c r="DG223" s="1354"/>
      <c r="DH223" s="1354"/>
      <c r="DI223" s="1354"/>
      <c r="DJ223" s="1354"/>
      <c r="DK223" s="1354"/>
      <c r="DL223" s="1354"/>
      <c r="DM223" s="1354"/>
      <c r="DN223" s="1354"/>
      <c r="DO223" s="1354"/>
      <c r="DP223" s="1354"/>
      <c r="DQ223" s="1354"/>
    </row>
    <row r="224" spans="1:121" x14ac:dyDescent="0.25">
      <c r="A224" s="1355"/>
      <c r="B224" s="1355"/>
      <c r="C224" s="1355"/>
      <c r="D224" s="1355"/>
      <c r="E224" s="1355"/>
      <c r="F224" s="1355"/>
      <c r="G224" s="1355"/>
      <c r="H224" s="1355"/>
      <c r="I224" s="1355"/>
      <c r="J224" s="1355"/>
      <c r="K224" s="1355"/>
      <c r="L224" s="1355"/>
      <c r="M224" s="1355"/>
      <c r="N224" s="1355"/>
      <c r="O224" s="1355"/>
      <c r="P224" s="1355"/>
      <c r="Q224" s="1355"/>
      <c r="R224" s="1355"/>
      <c r="S224" s="1355"/>
      <c r="T224" s="1355"/>
      <c r="U224" s="1355"/>
      <c r="V224" s="1355"/>
      <c r="W224" s="1355"/>
      <c r="X224" s="1355"/>
      <c r="Y224" s="1355"/>
      <c r="Z224" s="1355"/>
      <c r="AA224" s="1355"/>
      <c r="AB224" s="1355"/>
      <c r="AC224" s="1355"/>
      <c r="AD224" s="1355"/>
      <c r="AE224" s="1355"/>
      <c r="AF224" s="1355"/>
      <c r="AG224" s="1356"/>
      <c r="AH224" s="1356"/>
      <c r="AI224" s="1356"/>
      <c r="AJ224" s="1356"/>
      <c r="AK224" s="1354"/>
      <c r="AL224" s="1354"/>
      <c r="AM224" s="1354"/>
      <c r="AN224" s="1354"/>
      <c r="AO224" s="1354"/>
      <c r="AP224" s="1354"/>
      <c r="AQ224" s="1354"/>
      <c r="AR224" s="1354"/>
      <c r="AS224" s="1354"/>
      <c r="AT224" s="1354"/>
      <c r="AU224" s="1354"/>
      <c r="AV224" s="1354"/>
      <c r="AW224" s="1354"/>
      <c r="AX224" s="1354"/>
      <c r="AY224" s="1354"/>
      <c r="AZ224" s="1354"/>
      <c r="BA224" s="1354"/>
      <c r="BB224" s="1354"/>
      <c r="BC224" s="1354"/>
      <c r="BD224" s="1354"/>
      <c r="BE224" s="1354"/>
      <c r="BF224" s="1354"/>
      <c r="BG224" s="1354"/>
      <c r="BH224" s="1354"/>
      <c r="BI224" s="1354"/>
      <c r="BJ224" s="1354"/>
      <c r="BK224" s="1354"/>
      <c r="BL224" s="1354"/>
      <c r="BM224" s="1354"/>
      <c r="BN224" s="1354"/>
      <c r="BO224" s="1354"/>
      <c r="BP224" s="1354"/>
      <c r="BQ224" s="1354"/>
      <c r="BR224" s="1354"/>
      <c r="BS224" s="1354"/>
      <c r="BT224" s="1354"/>
      <c r="BU224" s="1354"/>
      <c r="BV224" s="1354"/>
      <c r="BW224" s="1354"/>
      <c r="BX224" s="1354"/>
      <c r="BY224" s="1354"/>
      <c r="BZ224" s="1354"/>
      <c r="CA224" s="1354"/>
      <c r="CB224" s="1354"/>
      <c r="CC224" s="1354"/>
      <c r="CD224" s="1354"/>
      <c r="CE224" s="1354"/>
      <c r="CF224" s="1354"/>
      <c r="CG224" s="1354"/>
      <c r="CH224" s="1354"/>
      <c r="CI224" s="1354"/>
      <c r="CJ224" s="1354"/>
      <c r="CK224" s="1354"/>
      <c r="CL224" s="1354"/>
      <c r="CM224" s="1354"/>
      <c r="CN224" s="1354"/>
      <c r="CO224" s="1354"/>
      <c r="CP224" s="1354"/>
      <c r="CQ224" s="1354"/>
      <c r="CR224" s="1354"/>
      <c r="CS224" s="1354"/>
      <c r="CT224" s="1354"/>
      <c r="CU224" s="1354"/>
      <c r="CV224" s="1354"/>
      <c r="CW224" s="1354"/>
      <c r="CX224" s="1354"/>
      <c r="CY224" s="1354"/>
      <c r="CZ224" s="1354"/>
      <c r="DA224" s="1354"/>
      <c r="DB224" s="1354"/>
      <c r="DC224" s="1354"/>
      <c r="DD224" s="1354"/>
      <c r="DE224" s="1354"/>
      <c r="DF224" s="1354"/>
      <c r="DG224" s="1354"/>
      <c r="DH224" s="1354"/>
      <c r="DI224" s="1354"/>
      <c r="DJ224" s="1354"/>
      <c r="DK224" s="1354"/>
      <c r="DL224" s="1354"/>
      <c r="DM224" s="1354"/>
      <c r="DN224" s="1354"/>
      <c r="DO224" s="1354"/>
      <c r="DP224" s="1354"/>
      <c r="DQ224" s="1354"/>
    </row>
    <row r="225" spans="1:121" x14ac:dyDescent="0.25">
      <c r="A225" s="1355"/>
      <c r="B225" s="1355"/>
      <c r="C225" s="1355"/>
      <c r="D225" s="1355"/>
      <c r="E225" s="1355"/>
      <c r="F225" s="1355"/>
      <c r="G225" s="1355"/>
      <c r="H225" s="1355"/>
      <c r="I225" s="1355"/>
      <c r="J225" s="1355"/>
      <c r="K225" s="1355"/>
      <c r="L225" s="1355"/>
      <c r="M225" s="1355"/>
      <c r="N225" s="1355"/>
      <c r="O225" s="1355"/>
      <c r="P225" s="1355"/>
      <c r="Q225" s="1355"/>
      <c r="R225" s="1355"/>
      <c r="S225" s="1355"/>
      <c r="T225" s="1355"/>
      <c r="U225" s="1355"/>
      <c r="V225" s="1355"/>
      <c r="W225" s="1355"/>
      <c r="X225" s="1355"/>
      <c r="Y225" s="1355"/>
      <c r="Z225" s="1355"/>
      <c r="AA225" s="1355"/>
      <c r="AB225" s="1355"/>
      <c r="AC225" s="1355"/>
      <c r="AD225" s="1355"/>
      <c r="AE225" s="1355"/>
      <c r="AF225" s="1355"/>
      <c r="AG225" s="1356"/>
      <c r="AH225" s="1356"/>
      <c r="AI225" s="1356"/>
      <c r="AJ225" s="1356"/>
      <c r="AK225" s="1354"/>
      <c r="AL225" s="1354"/>
      <c r="AM225" s="1354"/>
      <c r="AN225" s="1354"/>
      <c r="AO225" s="1354"/>
      <c r="AP225" s="1354"/>
      <c r="AQ225" s="1354"/>
      <c r="AR225" s="1354"/>
      <c r="AS225" s="1354"/>
      <c r="AT225" s="1354"/>
      <c r="AU225" s="1354"/>
      <c r="AV225" s="1354"/>
      <c r="AW225" s="1354"/>
      <c r="AX225" s="1354"/>
      <c r="AY225" s="1354"/>
      <c r="AZ225" s="1354"/>
      <c r="BA225" s="1354"/>
      <c r="BB225" s="1354"/>
      <c r="BC225" s="1354"/>
      <c r="BD225" s="1354"/>
      <c r="BE225" s="1354"/>
      <c r="BF225" s="1354"/>
      <c r="BG225" s="1354"/>
      <c r="BH225" s="1354"/>
      <c r="BI225" s="1354"/>
      <c r="BJ225" s="1354"/>
      <c r="BK225" s="1354"/>
      <c r="BL225" s="1354"/>
      <c r="BM225" s="1354"/>
      <c r="BN225" s="1354"/>
      <c r="BO225" s="1354"/>
      <c r="BP225" s="1354"/>
      <c r="BQ225" s="1354"/>
      <c r="BR225" s="1354"/>
      <c r="BS225" s="1354"/>
      <c r="BT225" s="1354"/>
      <c r="BU225" s="1354"/>
      <c r="BV225" s="1354"/>
      <c r="BW225" s="1354"/>
      <c r="BX225" s="1354"/>
      <c r="BY225" s="1354"/>
      <c r="BZ225" s="1354"/>
      <c r="CA225" s="1354"/>
      <c r="CB225" s="1354"/>
      <c r="CC225" s="1354"/>
      <c r="CD225" s="1354"/>
      <c r="CE225" s="1354"/>
      <c r="CF225" s="1354"/>
      <c r="CG225" s="1354"/>
      <c r="CH225" s="1354"/>
      <c r="CI225" s="1354"/>
      <c r="CJ225" s="1354"/>
      <c r="CK225" s="1354"/>
      <c r="CL225" s="1354"/>
      <c r="CM225" s="1354"/>
      <c r="CN225" s="1354"/>
      <c r="CO225" s="1354"/>
      <c r="CP225" s="1354"/>
      <c r="CQ225" s="1354"/>
      <c r="CR225" s="1354"/>
      <c r="CS225" s="1354"/>
      <c r="CT225" s="1354"/>
      <c r="CU225" s="1354"/>
      <c r="CV225" s="1354"/>
      <c r="CW225" s="1354"/>
      <c r="CX225" s="1354"/>
      <c r="CY225" s="1354"/>
      <c r="CZ225" s="1354"/>
      <c r="DA225" s="1354"/>
      <c r="DB225" s="1354"/>
      <c r="DC225" s="1354"/>
      <c r="DD225" s="1354"/>
      <c r="DE225" s="1354"/>
      <c r="DF225" s="1354"/>
      <c r="DG225" s="1354"/>
      <c r="DH225" s="1354"/>
      <c r="DI225" s="1354"/>
      <c r="DJ225" s="1354"/>
      <c r="DK225" s="1354"/>
      <c r="DL225" s="1354"/>
      <c r="DM225" s="1354"/>
      <c r="DN225" s="1354"/>
      <c r="DO225" s="1354"/>
      <c r="DP225" s="1354"/>
      <c r="DQ225" s="1354"/>
    </row>
    <row r="226" spans="1:121" x14ac:dyDescent="0.25">
      <c r="A226" s="1355"/>
      <c r="B226" s="1355"/>
      <c r="C226" s="1355"/>
      <c r="D226" s="1355"/>
      <c r="E226" s="1355"/>
      <c r="F226" s="1355"/>
      <c r="G226" s="1355"/>
      <c r="H226" s="1355"/>
      <c r="I226" s="1355"/>
      <c r="J226" s="1355"/>
      <c r="K226" s="1355"/>
      <c r="L226" s="1355"/>
      <c r="M226" s="1355"/>
      <c r="N226" s="1355"/>
      <c r="O226" s="1355"/>
      <c r="P226" s="1355"/>
      <c r="Q226" s="1355"/>
      <c r="R226" s="1355"/>
      <c r="S226" s="1355"/>
      <c r="T226" s="1355"/>
      <c r="U226" s="1355"/>
      <c r="V226" s="1355"/>
      <c r="W226" s="1355"/>
      <c r="X226" s="1355"/>
      <c r="Y226" s="1355"/>
      <c r="Z226" s="1355"/>
      <c r="AA226" s="1355"/>
      <c r="AB226" s="1355"/>
      <c r="AC226" s="1355"/>
      <c r="AD226" s="1355"/>
      <c r="AE226" s="1355"/>
      <c r="AF226" s="1355"/>
      <c r="AG226" s="1356"/>
      <c r="AH226" s="1356"/>
      <c r="AI226" s="1356"/>
      <c r="AJ226" s="1356"/>
      <c r="AK226" s="1354"/>
      <c r="AL226" s="1354"/>
      <c r="AM226" s="1354"/>
      <c r="AN226" s="1354"/>
      <c r="AO226" s="1354"/>
      <c r="AP226" s="1354"/>
      <c r="AQ226" s="1354"/>
      <c r="AR226" s="1354"/>
      <c r="AS226" s="1354"/>
      <c r="AT226" s="1354"/>
      <c r="AU226" s="1354"/>
      <c r="AV226" s="1354"/>
      <c r="AW226" s="1354"/>
      <c r="AX226" s="1354"/>
      <c r="AY226" s="1354"/>
      <c r="AZ226" s="1354"/>
      <c r="BA226" s="1354"/>
      <c r="BB226" s="1354"/>
      <c r="BC226" s="1354"/>
      <c r="BD226" s="1354"/>
      <c r="BE226" s="1354"/>
      <c r="BF226" s="1354"/>
      <c r="BG226" s="1354"/>
      <c r="BH226" s="1354"/>
      <c r="BI226" s="1354"/>
      <c r="BJ226" s="1354"/>
      <c r="BK226" s="1354"/>
      <c r="BL226" s="1354"/>
      <c r="BM226" s="1354"/>
      <c r="BN226" s="1354"/>
      <c r="BO226" s="1354"/>
      <c r="BP226" s="1354"/>
      <c r="BQ226" s="1354"/>
      <c r="BR226" s="1354"/>
      <c r="BS226" s="1354"/>
      <c r="BT226" s="1354"/>
      <c r="BU226" s="1354"/>
      <c r="BV226" s="1354"/>
      <c r="BW226" s="1354"/>
      <c r="BX226" s="1354"/>
      <c r="BY226" s="1354"/>
      <c r="BZ226" s="1354"/>
      <c r="CA226" s="1354"/>
      <c r="CB226" s="1354"/>
      <c r="CC226" s="1354"/>
      <c r="CD226" s="1354"/>
      <c r="CE226" s="1354"/>
      <c r="CF226" s="1354"/>
      <c r="CG226" s="1354"/>
      <c r="CH226" s="1354"/>
      <c r="CI226" s="1354"/>
      <c r="CJ226" s="1354"/>
      <c r="CK226" s="1354"/>
      <c r="CL226" s="1354"/>
      <c r="CM226" s="1354"/>
      <c r="CN226" s="1354"/>
      <c r="CO226" s="1354"/>
      <c r="CP226" s="1354"/>
      <c r="CQ226" s="1354"/>
      <c r="CR226" s="1354"/>
      <c r="CS226" s="1354"/>
      <c r="CT226" s="1354"/>
      <c r="CU226" s="1354"/>
      <c r="CV226" s="1354"/>
      <c r="CW226" s="1354"/>
      <c r="CX226" s="1354"/>
      <c r="CY226" s="1354"/>
      <c r="CZ226" s="1354"/>
      <c r="DA226" s="1354"/>
      <c r="DB226" s="1354"/>
      <c r="DC226" s="1354"/>
      <c r="DD226" s="1354"/>
      <c r="DE226" s="1354"/>
      <c r="DF226" s="1354"/>
      <c r="DG226" s="1354"/>
      <c r="DH226" s="1354"/>
      <c r="DI226" s="1354"/>
      <c r="DJ226" s="1354"/>
      <c r="DK226" s="1354"/>
      <c r="DL226" s="1354"/>
      <c r="DM226" s="1354"/>
      <c r="DN226" s="1354"/>
      <c r="DO226" s="1354"/>
      <c r="DP226" s="1354"/>
      <c r="DQ226" s="1354"/>
    </row>
    <row r="227" spans="1:121" x14ac:dyDescent="0.25">
      <c r="A227" s="1355"/>
      <c r="B227" s="1355"/>
      <c r="C227" s="1355"/>
      <c r="D227" s="1355"/>
      <c r="E227" s="1355"/>
      <c r="F227" s="1355"/>
      <c r="G227" s="1355"/>
      <c r="H227" s="1355"/>
      <c r="I227" s="1355"/>
      <c r="J227" s="1355"/>
      <c r="K227" s="1355"/>
      <c r="L227" s="1355"/>
      <c r="M227" s="1355"/>
      <c r="N227" s="1355"/>
      <c r="O227" s="1355"/>
      <c r="P227" s="1355"/>
      <c r="Q227" s="1355"/>
      <c r="R227" s="1355"/>
      <c r="S227" s="1355"/>
      <c r="T227" s="1355"/>
      <c r="U227" s="1355"/>
      <c r="V227" s="1355"/>
      <c r="W227" s="1355"/>
      <c r="X227" s="1355"/>
      <c r="Y227" s="1355"/>
      <c r="Z227" s="1355"/>
      <c r="AA227" s="1355"/>
      <c r="AB227" s="1355"/>
      <c r="AC227" s="1355"/>
      <c r="AD227" s="1355"/>
      <c r="AE227" s="1355"/>
      <c r="AF227" s="1355"/>
      <c r="AG227" s="1356"/>
      <c r="AH227" s="1356"/>
      <c r="AI227" s="1356"/>
      <c r="AJ227" s="1356"/>
      <c r="AK227" s="1354"/>
      <c r="AL227" s="1354"/>
      <c r="AM227" s="1354"/>
      <c r="AN227" s="1354"/>
      <c r="AO227" s="1354"/>
      <c r="AP227" s="1354"/>
      <c r="AQ227" s="1354"/>
      <c r="AR227" s="1354"/>
      <c r="AS227" s="1354"/>
      <c r="AT227" s="1354"/>
      <c r="AU227" s="1354"/>
      <c r="AV227" s="1354"/>
      <c r="AW227" s="1354"/>
      <c r="AX227" s="1354"/>
      <c r="AY227" s="1354"/>
      <c r="AZ227" s="1354"/>
      <c r="BA227" s="1354"/>
      <c r="BB227" s="1354"/>
      <c r="BC227" s="1354"/>
      <c r="BD227" s="1354"/>
      <c r="BE227" s="1354"/>
      <c r="BF227" s="1354"/>
      <c r="BG227" s="1354"/>
      <c r="BH227" s="1354"/>
      <c r="BI227" s="1354"/>
      <c r="BJ227" s="1354"/>
      <c r="BK227" s="1354"/>
      <c r="BL227" s="1354"/>
      <c r="BM227" s="1354"/>
      <c r="BN227" s="1354"/>
      <c r="BO227" s="1354"/>
      <c r="BP227" s="1354"/>
      <c r="BQ227" s="1354"/>
      <c r="BR227" s="1354"/>
      <c r="BS227" s="1354"/>
      <c r="BT227" s="1354"/>
      <c r="BU227" s="1354"/>
      <c r="BV227" s="1354"/>
      <c r="BW227" s="1354"/>
      <c r="BX227" s="1354"/>
      <c r="BY227" s="1354"/>
      <c r="BZ227" s="1354"/>
      <c r="CA227" s="1354"/>
      <c r="CB227" s="1354"/>
      <c r="CC227" s="1354"/>
      <c r="CD227" s="1354"/>
      <c r="CE227" s="1354"/>
      <c r="CF227" s="1354"/>
      <c r="CG227" s="1354"/>
      <c r="CH227" s="1354"/>
      <c r="CI227" s="1354"/>
      <c r="CJ227" s="1354"/>
      <c r="CK227" s="1354"/>
      <c r="CL227" s="1354"/>
      <c r="CM227" s="1354"/>
      <c r="CN227" s="1354"/>
      <c r="CO227" s="1354"/>
      <c r="CP227" s="1354"/>
      <c r="CQ227" s="1354"/>
      <c r="CR227" s="1354"/>
      <c r="CS227" s="1354"/>
      <c r="CT227" s="1354"/>
      <c r="CU227" s="1354"/>
      <c r="CV227" s="1354"/>
      <c r="CW227" s="1354"/>
      <c r="CX227" s="1354"/>
      <c r="CY227" s="1354"/>
      <c r="CZ227" s="1354"/>
      <c r="DA227" s="1354"/>
      <c r="DB227" s="1354"/>
      <c r="DC227" s="1354"/>
      <c r="DD227" s="1354"/>
      <c r="DE227" s="1354"/>
      <c r="DF227" s="1354"/>
      <c r="DG227" s="1354"/>
      <c r="DH227" s="1354"/>
      <c r="DI227" s="1354"/>
      <c r="DJ227" s="1354"/>
      <c r="DK227" s="1354"/>
      <c r="DL227" s="1354"/>
      <c r="DM227" s="1354"/>
      <c r="DN227" s="1354"/>
      <c r="DO227" s="1354"/>
      <c r="DP227" s="1354"/>
      <c r="DQ227" s="1354"/>
    </row>
    <row r="228" spans="1:121" x14ac:dyDescent="0.25">
      <c r="A228" s="1355"/>
      <c r="B228" s="1355"/>
      <c r="C228" s="1355"/>
      <c r="D228" s="1355"/>
      <c r="E228" s="1355"/>
      <c r="F228" s="1355"/>
      <c r="G228" s="1355"/>
      <c r="H228" s="1355"/>
      <c r="I228" s="1355"/>
      <c r="J228" s="1355"/>
      <c r="K228" s="1355"/>
      <c r="L228" s="1355"/>
      <c r="M228" s="1355"/>
      <c r="N228" s="1355"/>
      <c r="O228" s="1355"/>
      <c r="P228" s="1355"/>
      <c r="Q228" s="1355"/>
      <c r="R228" s="1355"/>
      <c r="S228" s="1355"/>
      <c r="T228" s="1355"/>
      <c r="U228" s="1355"/>
      <c r="V228" s="1355"/>
      <c r="W228" s="1355"/>
      <c r="X228" s="1355"/>
      <c r="Y228" s="1355"/>
      <c r="Z228" s="1355"/>
      <c r="AA228" s="1355"/>
      <c r="AB228" s="1355"/>
      <c r="AC228" s="1355"/>
      <c r="AD228" s="1355"/>
      <c r="AE228" s="1355"/>
      <c r="AF228" s="1355"/>
      <c r="AG228" s="1356"/>
      <c r="AH228" s="1356"/>
      <c r="AI228" s="1356"/>
      <c r="AJ228" s="1356"/>
      <c r="AK228" s="1354"/>
      <c r="AL228" s="1354"/>
      <c r="AM228" s="1354"/>
      <c r="AN228" s="1354"/>
      <c r="AO228" s="1354"/>
      <c r="AP228" s="1354"/>
      <c r="AQ228" s="1354"/>
      <c r="AR228" s="1354"/>
      <c r="AS228" s="1354"/>
      <c r="AT228" s="1354"/>
      <c r="AU228" s="1354"/>
      <c r="AV228" s="1354"/>
      <c r="AW228" s="1354"/>
      <c r="AX228" s="1354"/>
      <c r="AY228" s="1354"/>
      <c r="AZ228" s="1354"/>
      <c r="BA228" s="1354"/>
      <c r="BB228" s="1354"/>
      <c r="BC228" s="1354"/>
      <c r="BD228" s="1354"/>
      <c r="BE228" s="1354"/>
      <c r="BF228" s="1354"/>
      <c r="BG228" s="1354"/>
      <c r="BH228" s="1354"/>
      <c r="BI228" s="1354"/>
      <c r="BJ228" s="1354"/>
      <c r="BK228" s="1354"/>
      <c r="BL228" s="1354"/>
      <c r="BM228" s="1354"/>
      <c r="BN228" s="1354"/>
      <c r="BO228" s="1354"/>
      <c r="BP228" s="1354"/>
      <c r="BQ228" s="1354"/>
      <c r="BR228" s="1354"/>
      <c r="BS228" s="1354"/>
      <c r="BT228" s="1354"/>
      <c r="BU228" s="1354"/>
      <c r="BV228" s="1354"/>
      <c r="BW228" s="1354"/>
      <c r="BX228" s="1354"/>
      <c r="BY228" s="1354"/>
      <c r="BZ228" s="1354"/>
      <c r="CA228" s="1354"/>
      <c r="CB228" s="1354"/>
      <c r="CC228" s="1354"/>
      <c r="CD228" s="1354"/>
      <c r="CE228" s="1354"/>
      <c r="CF228" s="1354"/>
      <c r="CG228" s="1354"/>
      <c r="CH228" s="1354"/>
      <c r="CI228" s="1354"/>
      <c r="CJ228" s="1354"/>
      <c r="CK228" s="1354"/>
      <c r="CL228" s="1354"/>
      <c r="CM228" s="1354"/>
      <c r="CN228" s="1354"/>
      <c r="CO228" s="1354"/>
      <c r="CP228" s="1354"/>
      <c r="CQ228" s="1354"/>
      <c r="CR228" s="1354"/>
      <c r="CS228" s="1354"/>
      <c r="CT228" s="1354"/>
      <c r="CU228" s="1354"/>
      <c r="CV228" s="1354"/>
      <c r="CW228" s="1354"/>
      <c r="CX228" s="1354"/>
      <c r="CY228" s="1354"/>
      <c r="CZ228" s="1354"/>
      <c r="DA228" s="1354"/>
      <c r="DB228" s="1354"/>
      <c r="DC228" s="1354"/>
      <c r="DD228" s="1354"/>
      <c r="DE228" s="1354"/>
      <c r="DF228" s="1354"/>
      <c r="DG228" s="1354"/>
      <c r="DH228" s="1354"/>
      <c r="DI228" s="1354"/>
      <c r="DJ228" s="1354"/>
      <c r="DK228" s="1354"/>
      <c r="DL228" s="1354"/>
      <c r="DM228" s="1354"/>
      <c r="DN228" s="1354"/>
      <c r="DO228" s="1354"/>
      <c r="DP228" s="1354"/>
      <c r="DQ228" s="1354"/>
    </row>
    <row r="229" spans="1:121" x14ac:dyDescent="0.25">
      <c r="A229" s="1355"/>
      <c r="B229" s="1355"/>
      <c r="C229" s="1355"/>
      <c r="D229" s="1355"/>
      <c r="E229" s="1355"/>
      <c r="F229" s="1355"/>
      <c r="G229" s="1355"/>
      <c r="H229" s="1355"/>
      <c r="I229" s="1355"/>
      <c r="J229" s="1355"/>
      <c r="K229" s="1355"/>
      <c r="L229" s="1355"/>
      <c r="M229" s="1355"/>
      <c r="N229" s="1355"/>
      <c r="O229" s="1355"/>
      <c r="P229" s="1355"/>
      <c r="Q229" s="1355"/>
      <c r="R229" s="1355"/>
      <c r="S229" s="1355"/>
      <c r="T229" s="1355"/>
      <c r="U229" s="1355"/>
      <c r="V229" s="1355"/>
      <c r="W229" s="1355"/>
      <c r="X229" s="1355"/>
      <c r="Y229" s="1355"/>
      <c r="Z229" s="1355"/>
      <c r="AA229" s="1355"/>
      <c r="AB229" s="1355"/>
      <c r="AC229" s="1355"/>
      <c r="AD229" s="1355"/>
      <c r="AE229" s="1355"/>
      <c r="AF229" s="1355"/>
      <c r="AG229" s="1356"/>
      <c r="AH229" s="1356"/>
      <c r="AI229" s="1356"/>
      <c r="AJ229" s="1356"/>
      <c r="AK229" s="1354"/>
      <c r="AL229" s="1354"/>
      <c r="AM229" s="1354"/>
      <c r="AN229" s="1354"/>
      <c r="AO229" s="1354"/>
      <c r="AP229" s="1354"/>
      <c r="AQ229" s="1354"/>
      <c r="AR229" s="1354"/>
      <c r="AS229" s="1354"/>
      <c r="AT229" s="1354"/>
      <c r="AU229" s="1354"/>
      <c r="AV229" s="1354"/>
      <c r="AW229" s="1354"/>
      <c r="AX229" s="1354"/>
      <c r="AY229" s="1354"/>
      <c r="AZ229" s="1354"/>
      <c r="BA229" s="1354"/>
      <c r="BB229" s="1354"/>
      <c r="BC229" s="1354"/>
      <c r="BD229" s="1354"/>
      <c r="BE229" s="1354"/>
      <c r="BF229" s="1354"/>
      <c r="BG229" s="1354"/>
      <c r="BH229" s="1354"/>
      <c r="BI229" s="1354"/>
      <c r="BJ229" s="1354"/>
      <c r="BK229" s="1354"/>
      <c r="BL229" s="1354"/>
      <c r="BM229" s="1354"/>
      <c r="BN229" s="1354"/>
      <c r="BO229" s="1354"/>
      <c r="BP229" s="1354"/>
      <c r="BQ229" s="1354"/>
      <c r="BR229" s="1354"/>
      <c r="BS229" s="1354"/>
      <c r="BT229" s="1354"/>
      <c r="BU229" s="1354"/>
      <c r="BV229" s="1354"/>
      <c r="BW229" s="1354"/>
      <c r="BX229" s="1354"/>
      <c r="BY229" s="1354"/>
      <c r="BZ229" s="1354"/>
      <c r="CA229" s="1354"/>
      <c r="CB229" s="1354"/>
      <c r="CC229" s="1354"/>
      <c r="CD229" s="1354"/>
      <c r="CE229" s="1354"/>
      <c r="CF229" s="1354"/>
      <c r="CG229" s="1354"/>
      <c r="CH229" s="1354"/>
      <c r="CI229" s="1354"/>
      <c r="CJ229" s="1354"/>
      <c r="CK229" s="1354"/>
      <c r="CL229" s="1354"/>
      <c r="CM229" s="1354"/>
      <c r="CN229" s="1354"/>
      <c r="CO229" s="1354"/>
      <c r="CP229" s="1354"/>
      <c r="CQ229" s="1354"/>
      <c r="CR229" s="1354"/>
      <c r="CS229" s="1354"/>
      <c r="CT229" s="1354"/>
      <c r="CU229" s="1354"/>
      <c r="CV229" s="1354"/>
      <c r="CW229" s="1354"/>
      <c r="CX229" s="1354"/>
      <c r="CY229" s="1354"/>
      <c r="CZ229" s="1354"/>
      <c r="DA229" s="1354"/>
      <c r="DB229" s="1354"/>
      <c r="DC229" s="1354"/>
      <c r="DD229" s="1354"/>
      <c r="DE229" s="1354"/>
      <c r="DF229" s="1354"/>
      <c r="DG229" s="1354"/>
      <c r="DH229" s="1354"/>
      <c r="DI229" s="1354"/>
      <c r="DJ229" s="1354"/>
      <c r="DK229" s="1354"/>
      <c r="DL229" s="1354"/>
      <c r="DM229" s="1354"/>
      <c r="DN229" s="1354"/>
      <c r="DO229" s="1354"/>
      <c r="DP229" s="1354"/>
      <c r="DQ229" s="1354"/>
    </row>
    <row r="230" spans="1:121" x14ac:dyDescent="0.25">
      <c r="A230" s="1355"/>
      <c r="B230" s="1355"/>
      <c r="C230" s="1355"/>
      <c r="D230" s="1355"/>
      <c r="E230" s="1355"/>
      <c r="F230" s="1355"/>
      <c r="G230" s="1355"/>
      <c r="H230" s="1355"/>
      <c r="I230" s="1355"/>
      <c r="J230" s="1355"/>
      <c r="K230" s="1355"/>
      <c r="L230" s="1355"/>
      <c r="M230" s="1355"/>
      <c r="N230" s="1355"/>
      <c r="O230" s="1355"/>
      <c r="P230" s="1355"/>
      <c r="Q230" s="1355"/>
      <c r="R230" s="1355"/>
      <c r="S230" s="1355"/>
      <c r="T230" s="1355"/>
      <c r="U230" s="1355"/>
      <c r="V230" s="1355"/>
      <c r="W230" s="1355"/>
      <c r="X230" s="1355"/>
      <c r="Y230" s="1355"/>
      <c r="Z230" s="1355"/>
      <c r="AA230" s="1355"/>
      <c r="AB230" s="1355"/>
      <c r="AC230" s="1355"/>
      <c r="AD230" s="1355"/>
      <c r="AE230" s="1355"/>
      <c r="AF230" s="1355"/>
      <c r="AG230" s="1356"/>
      <c r="AH230" s="1356"/>
      <c r="AI230" s="1356"/>
      <c r="AJ230" s="1356"/>
      <c r="AK230" s="1354"/>
      <c r="AL230" s="1354"/>
      <c r="AM230" s="1354"/>
      <c r="AN230" s="1354"/>
      <c r="AO230" s="1354"/>
      <c r="AP230" s="1354"/>
      <c r="AQ230" s="1354"/>
      <c r="AR230" s="1354"/>
      <c r="AS230" s="1354"/>
      <c r="AT230" s="1354"/>
      <c r="AU230" s="1354"/>
      <c r="AV230" s="1354"/>
      <c r="AW230" s="1354"/>
      <c r="AX230" s="1354"/>
      <c r="AY230" s="1354"/>
      <c r="AZ230" s="1354"/>
      <c r="BA230" s="1354"/>
      <c r="BB230" s="1354"/>
      <c r="BC230" s="1354"/>
      <c r="BD230" s="1354"/>
      <c r="BE230" s="1354"/>
      <c r="BF230" s="1354"/>
      <c r="BG230" s="1354"/>
      <c r="BH230" s="1354"/>
      <c r="BI230" s="1354"/>
      <c r="BJ230" s="1354"/>
      <c r="BK230" s="1354"/>
      <c r="BL230" s="1354"/>
      <c r="BM230" s="1354"/>
      <c r="BN230" s="1354"/>
      <c r="BO230" s="1354"/>
      <c r="BP230" s="1354"/>
      <c r="BQ230" s="1354"/>
      <c r="BR230" s="1354"/>
      <c r="BS230" s="1354"/>
      <c r="BT230" s="1354"/>
      <c r="BU230" s="1354"/>
      <c r="BV230" s="1354"/>
      <c r="BW230" s="1354"/>
      <c r="BX230" s="1354"/>
      <c r="BY230" s="1354"/>
      <c r="BZ230" s="1354"/>
      <c r="CA230" s="1354"/>
      <c r="CB230" s="1354"/>
      <c r="CC230" s="1354"/>
      <c r="CD230" s="1354"/>
      <c r="CE230" s="1354"/>
      <c r="CF230" s="1354"/>
      <c r="CG230" s="1354"/>
      <c r="CH230" s="1354"/>
      <c r="CI230" s="1354"/>
      <c r="CJ230" s="1354"/>
      <c r="CK230" s="1354"/>
      <c r="CL230" s="1354"/>
      <c r="CM230" s="1354"/>
      <c r="CN230" s="1354"/>
      <c r="CO230" s="1354"/>
      <c r="CP230" s="1354"/>
      <c r="CQ230" s="1354"/>
      <c r="CR230" s="1354"/>
      <c r="CS230" s="1354"/>
      <c r="CT230" s="1354"/>
      <c r="CU230" s="1354"/>
      <c r="CV230" s="1354"/>
      <c r="CW230" s="1354"/>
      <c r="CX230" s="1354"/>
      <c r="CY230" s="1354"/>
      <c r="CZ230" s="1354"/>
      <c r="DA230" s="1354"/>
      <c r="DB230" s="1354"/>
      <c r="DC230" s="1354"/>
      <c r="DD230" s="1354"/>
      <c r="DE230" s="1354"/>
      <c r="DF230" s="1354"/>
      <c r="DG230" s="1354"/>
      <c r="DH230" s="1354"/>
      <c r="DI230" s="1354"/>
      <c r="DJ230" s="1354"/>
      <c r="DK230" s="1354"/>
      <c r="DL230" s="1354"/>
      <c r="DM230" s="1354"/>
      <c r="DN230" s="1354"/>
      <c r="DO230" s="1354"/>
      <c r="DP230" s="1354"/>
      <c r="DQ230" s="1354"/>
    </row>
    <row r="231" spans="1:121" x14ac:dyDescent="0.25">
      <c r="A231" s="1355"/>
      <c r="B231" s="1355"/>
      <c r="C231" s="1355"/>
      <c r="D231" s="1355"/>
      <c r="E231" s="1355"/>
      <c r="F231" s="1355"/>
      <c r="G231" s="1355"/>
      <c r="H231" s="1355"/>
      <c r="I231" s="1355"/>
      <c r="J231" s="1355"/>
      <c r="K231" s="1355"/>
      <c r="L231" s="1355"/>
      <c r="M231" s="1355"/>
      <c r="N231" s="1355"/>
      <c r="O231" s="1355"/>
      <c r="P231" s="1355"/>
      <c r="Q231" s="1355"/>
      <c r="R231" s="1355"/>
      <c r="S231" s="1355"/>
      <c r="T231" s="1355"/>
      <c r="U231" s="1355"/>
      <c r="V231" s="1355"/>
      <c r="W231" s="1355"/>
      <c r="X231" s="1355"/>
      <c r="Y231" s="1355"/>
      <c r="Z231" s="1355"/>
      <c r="AA231" s="1355"/>
      <c r="AB231" s="1355"/>
      <c r="AC231" s="1355"/>
      <c r="AD231" s="1355"/>
      <c r="AE231" s="1355"/>
      <c r="AF231" s="1355"/>
      <c r="AG231" s="1356"/>
      <c r="AH231" s="1356"/>
      <c r="AI231" s="1356"/>
      <c r="AJ231" s="1356"/>
      <c r="AK231" s="1354"/>
      <c r="AL231" s="1354"/>
      <c r="AM231" s="1354"/>
      <c r="AN231" s="1354"/>
      <c r="AO231" s="1354"/>
      <c r="AP231" s="1354"/>
      <c r="AQ231" s="1354"/>
      <c r="AR231" s="1354"/>
      <c r="AS231" s="1354"/>
      <c r="AT231" s="1354"/>
      <c r="AU231" s="1354"/>
      <c r="AV231" s="1354"/>
      <c r="AW231" s="1354"/>
      <c r="AX231" s="1354"/>
      <c r="AY231" s="1354"/>
      <c r="AZ231" s="1354"/>
      <c r="BA231" s="1354"/>
      <c r="BB231" s="1354"/>
      <c r="BC231" s="1354"/>
      <c r="BD231" s="1354"/>
      <c r="BE231" s="1354"/>
      <c r="BF231" s="1354"/>
      <c r="BG231" s="1354"/>
      <c r="BH231" s="1354"/>
      <c r="BI231" s="1354"/>
      <c r="BJ231" s="1354"/>
      <c r="BK231" s="1354"/>
      <c r="BL231" s="1354"/>
      <c r="BM231" s="1354"/>
      <c r="BN231" s="1354"/>
      <c r="BO231" s="1354"/>
      <c r="BP231" s="1354"/>
      <c r="BQ231" s="1354"/>
      <c r="BR231" s="1354"/>
      <c r="BS231" s="1354"/>
      <c r="BT231" s="1354"/>
      <c r="BU231" s="1354"/>
      <c r="BV231" s="1354"/>
      <c r="BW231" s="1354"/>
      <c r="BX231" s="1354"/>
      <c r="BY231" s="1354"/>
      <c r="BZ231" s="1354"/>
      <c r="CA231" s="1354"/>
      <c r="CB231" s="1354"/>
      <c r="CC231" s="1354"/>
      <c r="CD231" s="1354"/>
      <c r="CE231" s="1354"/>
      <c r="CF231" s="1354"/>
      <c r="CG231" s="1354"/>
      <c r="CH231" s="1354"/>
      <c r="CI231" s="1354"/>
      <c r="CJ231" s="1354"/>
      <c r="CK231" s="1354"/>
      <c r="CL231" s="1354"/>
      <c r="CM231" s="1354"/>
      <c r="CN231" s="1354"/>
      <c r="CO231" s="1354"/>
      <c r="CP231" s="1354"/>
      <c r="CQ231" s="1354"/>
      <c r="CR231" s="1354"/>
      <c r="CS231" s="1354"/>
      <c r="CT231" s="1354"/>
      <c r="CU231" s="1354"/>
      <c r="CV231" s="1354"/>
      <c r="CW231" s="1354"/>
      <c r="CX231" s="1354"/>
      <c r="CY231" s="1354"/>
      <c r="CZ231" s="1354"/>
      <c r="DA231" s="1354"/>
      <c r="DB231" s="1354"/>
      <c r="DC231" s="1354"/>
      <c r="DD231" s="1354"/>
      <c r="DE231" s="1354"/>
      <c r="DF231" s="1354"/>
      <c r="DG231" s="1354"/>
      <c r="DH231" s="1354"/>
      <c r="DI231" s="1354"/>
      <c r="DJ231" s="1354"/>
      <c r="DK231" s="1354"/>
      <c r="DL231" s="1354"/>
      <c r="DM231" s="1354"/>
      <c r="DN231" s="1354"/>
      <c r="DO231" s="1354"/>
      <c r="DP231" s="1354"/>
      <c r="DQ231" s="1354"/>
    </row>
    <row r="232" spans="1:121" x14ac:dyDescent="0.25">
      <c r="A232" s="1355"/>
      <c r="B232" s="1355"/>
      <c r="C232" s="1355"/>
      <c r="D232" s="1355"/>
      <c r="E232" s="1355"/>
      <c r="F232" s="1355"/>
      <c r="G232" s="1355"/>
      <c r="H232" s="1355"/>
      <c r="I232" s="1355"/>
      <c r="J232" s="1355"/>
      <c r="K232" s="1355"/>
      <c r="L232" s="1355"/>
      <c r="M232" s="1355"/>
      <c r="N232" s="1355"/>
      <c r="O232" s="1355"/>
      <c r="P232" s="1355"/>
      <c r="Q232" s="1355"/>
      <c r="R232" s="1355"/>
      <c r="S232" s="1355"/>
      <c r="T232" s="1355"/>
      <c r="U232" s="1355"/>
      <c r="V232" s="1355"/>
      <c r="W232" s="1355"/>
      <c r="X232" s="1355"/>
      <c r="Y232" s="1355"/>
      <c r="Z232" s="1355"/>
      <c r="AA232" s="1355"/>
      <c r="AB232" s="1355"/>
      <c r="AC232" s="1355"/>
      <c r="AD232" s="1355"/>
      <c r="AE232" s="1355"/>
      <c r="AF232" s="1355"/>
      <c r="AG232" s="1356"/>
      <c r="AH232" s="1356"/>
      <c r="AI232" s="1356"/>
      <c r="AJ232" s="1356"/>
      <c r="AK232" s="1354"/>
      <c r="AL232" s="1354"/>
      <c r="AM232" s="1354"/>
      <c r="AN232" s="1354"/>
      <c r="AO232" s="1354"/>
      <c r="AP232" s="1354"/>
      <c r="AQ232" s="1354"/>
      <c r="AR232" s="1354"/>
      <c r="AS232" s="1354"/>
      <c r="AT232" s="1354"/>
      <c r="AU232" s="1354"/>
      <c r="AV232" s="1354"/>
      <c r="AW232" s="1354"/>
      <c r="AX232" s="1354"/>
      <c r="AY232" s="1354"/>
      <c r="AZ232" s="1354"/>
      <c r="BA232" s="1354"/>
      <c r="BB232" s="1354"/>
      <c r="BC232" s="1354"/>
      <c r="BD232" s="1354"/>
      <c r="BE232" s="1354"/>
      <c r="BF232" s="1354"/>
      <c r="BG232" s="1354"/>
      <c r="BH232" s="1354"/>
      <c r="BI232" s="1354"/>
      <c r="BJ232" s="1354"/>
      <c r="BK232" s="1354"/>
      <c r="BL232" s="1354"/>
      <c r="BM232" s="1354"/>
      <c r="BN232" s="1354"/>
      <c r="BO232" s="1354"/>
      <c r="BP232" s="1354"/>
      <c r="BQ232" s="1354"/>
      <c r="BR232" s="1354"/>
      <c r="BS232" s="1354"/>
      <c r="BT232" s="1354"/>
      <c r="BU232" s="1354"/>
      <c r="BV232" s="1354"/>
      <c r="BW232" s="1354"/>
      <c r="BX232" s="1354"/>
      <c r="BY232" s="1354"/>
      <c r="BZ232" s="1354"/>
      <c r="CA232" s="1354"/>
      <c r="CB232" s="1354"/>
      <c r="CC232" s="1354"/>
      <c r="CD232" s="1354"/>
      <c r="CE232" s="1354"/>
      <c r="CF232" s="1354"/>
      <c r="CG232" s="1354"/>
      <c r="CH232" s="1354"/>
      <c r="CI232" s="1354"/>
      <c r="CJ232" s="1354"/>
      <c r="CK232" s="1354"/>
      <c r="CL232" s="1354"/>
      <c r="CM232" s="1354"/>
      <c r="CN232" s="1354"/>
      <c r="CO232" s="1354"/>
      <c r="CP232" s="1354"/>
      <c r="CQ232" s="1354"/>
      <c r="CR232" s="1354"/>
      <c r="CS232" s="1354"/>
      <c r="CT232" s="1354"/>
      <c r="CU232" s="1354"/>
      <c r="CV232" s="1354"/>
      <c r="CW232" s="1354"/>
      <c r="CX232" s="1354"/>
      <c r="CY232" s="1354"/>
      <c r="CZ232" s="1354"/>
      <c r="DA232" s="1354"/>
      <c r="DB232" s="1354"/>
      <c r="DC232" s="1354"/>
      <c r="DD232" s="1354"/>
      <c r="DE232" s="1354"/>
      <c r="DF232" s="1354"/>
      <c r="DG232" s="1354"/>
      <c r="DH232" s="1354"/>
      <c r="DI232" s="1354"/>
      <c r="DJ232" s="1354"/>
      <c r="DK232" s="1354"/>
      <c r="DL232" s="1354"/>
      <c r="DM232" s="1354"/>
      <c r="DN232" s="1354"/>
      <c r="DO232" s="1354"/>
      <c r="DP232" s="1354"/>
      <c r="DQ232" s="1354"/>
    </row>
    <row r="233" spans="1:121" x14ac:dyDescent="0.25">
      <c r="A233" s="1355"/>
      <c r="B233" s="1355"/>
      <c r="C233" s="1355"/>
      <c r="D233" s="1355"/>
      <c r="E233" s="1355"/>
      <c r="F233" s="1355"/>
      <c r="G233" s="1355"/>
      <c r="H233" s="1355"/>
      <c r="I233" s="1355"/>
      <c r="J233" s="1355"/>
      <c r="K233" s="1355"/>
      <c r="L233" s="1355"/>
      <c r="M233" s="1355"/>
      <c r="N233" s="1355"/>
      <c r="O233" s="1355"/>
      <c r="P233" s="1355"/>
      <c r="Q233" s="1355"/>
      <c r="R233" s="1355"/>
      <c r="S233" s="1355"/>
      <c r="T233" s="1355"/>
      <c r="U233" s="1355"/>
      <c r="V233" s="1355"/>
      <c r="W233" s="1355"/>
      <c r="X233" s="1355"/>
      <c r="Y233" s="1355"/>
      <c r="Z233" s="1355"/>
      <c r="AA233" s="1355"/>
      <c r="AB233" s="1355"/>
      <c r="AC233" s="1355"/>
      <c r="AD233" s="1355"/>
      <c r="AE233" s="1355"/>
      <c r="AF233" s="1355"/>
      <c r="AG233" s="1356"/>
      <c r="AH233" s="1356"/>
      <c r="AI233" s="1356"/>
      <c r="AJ233" s="1356"/>
      <c r="AK233" s="1354"/>
      <c r="AL233" s="1354"/>
      <c r="AM233" s="1354"/>
      <c r="AN233" s="1354"/>
      <c r="AO233" s="1354"/>
      <c r="AP233" s="1354"/>
      <c r="AQ233" s="1354"/>
      <c r="AR233" s="1354"/>
      <c r="AS233" s="1354"/>
      <c r="AT233" s="1354"/>
      <c r="AU233" s="1354"/>
      <c r="AV233" s="1354"/>
      <c r="AW233" s="1354"/>
      <c r="AX233" s="1354"/>
      <c r="AY233" s="1354"/>
      <c r="AZ233" s="1354"/>
      <c r="BA233" s="1354"/>
      <c r="BB233" s="1354"/>
      <c r="BC233" s="1354"/>
      <c r="BD233" s="1354"/>
      <c r="BE233" s="1354"/>
      <c r="BF233" s="1354"/>
      <c r="BG233" s="1354"/>
      <c r="BH233" s="1354"/>
      <c r="BI233" s="1354"/>
      <c r="BJ233" s="1354"/>
      <c r="BK233" s="1354"/>
      <c r="BL233" s="1354"/>
      <c r="BM233" s="1354"/>
      <c r="BN233" s="1354"/>
      <c r="BO233" s="1354"/>
      <c r="BP233" s="1354"/>
      <c r="BQ233" s="1354"/>
      <c r="BR233" s="1354"/>
      <c r="BS233" s="1354"/>
      <c r="BT233" s="1354"/>
      <c r="BU233" s="1354"/>
      <c r="BV233" s="1354"/>
      <c r="BW233" s="1354"/>
      <c r="BX233" s="1354"/>
      <c r="BY233" s="1354"/>
      <c r="BZ233" s="1354"/>
      <c r="CA233" s="1354"/>
      <c r="CB233" s="1354"/>
      <c r="CC233" s="1354"/>
      <c r="CD233" s="1354"/>
      <c r="CE233" s="1354"/>
      <c r="CF233" s="1354"/>
      <c r="CG233" s="1354"/>
      <c r="CH233" s="1354"/>
      <c r="CI233" s="1354"/>
      <c r="CJ233" s="1354"/>
      <c r="CK233" s="1354"/>
      <c r="CL233" s="1354"/>
      <c r="CM233" s="1354"/>
      <c r="CN233" s="1354"/>
      <c r="CO233" s="1354"/>
      <c r="CP233" s="1354"/>
      <c r="CQ233" s="1354"/>
      <c r="CR233" s="1354"/>
      <c r="CS233" s="1354"/>
      <c r="CT233" s="1354"/>
      <c r="CU233" s="1354"/>
      <c r="CV233" s="1354"/>
      <c r="CW233" s="1354"/>
      <c r="CX233" s="1354"/>
      <c r="CY233" s="1354"/>
      <c r="CZ233" s="1354"/>
      <c r="DA233" s="1354"/>
      <c r="DB233" s="1354"/>
      <c r="DC233" s="1354"/>
      <c r="DD233" s="1354"/>
      <c r="DE233" s="1354"/>
      <c r="DF233" s="1354"/>
      <c r="DG233" s="1354"/>
      <c r="DH233" s="1354"/>
      <c r="DI233" s="1354"/>
      <c r="DJ233" s="1354"/>
      <c r="DK233" s="1354"/>
      <c r="DL233" s="1354"/>
      <c r="DM233" s="1354"/>
      <c r="DN233" s="1354"/>
      <c r="DO233" s="1354"/>
      <c r="DP233" s="1354"/>
      <c r="DQ233" s="1354"/>
    </row>
    <row r="234" spans="1:121" x14ac:dyDescent="0.25">
      <c r="A234" s="1355"/>
      <c r="B234" s="1355"/>
      <c r="C234" s="1355"/>
      <c r="D234" s="1355"/>
      <c r="E234" s="1355"/>
      <c r="F234" s="1355"/>
      <c r="G234" s="1355"/>
      <c r="H234" s="1355"/>
      <c r="I234" s="1355"/>
      <c r="J234" s="1355"/>
      <c r="K234" s="1355"/>
      <c r="L234" s="1355"/>
      <c r="M234" s="1355"/>
      <c r="N234" s="1355"/>
      <c r="O234" s="1355"/>
      <c r="P234" s="1355"/>
      <c r="Q234" s="1355"/>
      <c r="R234" s="1355"/>
      <c r="S234" s="1355"/>
      <c r="T234" s="1355"/>
      <c r="U234" s="1355"/>
      <c r="V234" s="1355"/>
      <c r="W234" s="1355"/>
      <c r="X234" s="1355"/>
      <c r="Y234" s="1355"/>
      <c r="Z234" s="1355"/>
      <c r="AA234" s="1355"/>
      <c r="AB234" s="1355"/>
      <c r="AC234" s="1355"/>
      <c r="AD234" s="1355"/>
      <c r="AE234" s="1355"/>
      <c r="AF234" s="1355"/>
      <c r="AG234" s="1356"/>
      <c r="AH234" s="1356"/>
      <c r="AI234" s="1356"/>
      <c r="AJ234" s="1356"/>
      <c r="AK234" s="1354"/>
      <c r="AL234" s="1354"/>
      <c r="AM234" s="1354"/>
      <c r="AN234" s="1354"/>
      <c r="AO234" s="1354"/>
      <c r="AP234" s="1354"/>
      <c r="AQ234" s="1354"/>
      <c r="AR234" s="1354"/>
      <c r="AS234" s="1354"/>
      <c r="AT234" s="1354"/>
      <c r="AU234" s="1354"/>
      <c r="AV234" s="1354"/>
      <c r="AW234" s="1354"/>
      <c r="AX234" s="1354"/>
      <c r="AY234" s="1354"/>
      <c r="AZ234" s="1354"/>
      <c r="BA234" s="1354"/>
      <c r="BB234" s="1354"/>
      <c r="BC234" s="1354"/>
      <c r="BD234" s="1354"/>
      <c r="BE234" s="1354"/>
      <c r="BF234" s="1354"/>
      <c r="BG234" s="1354"/>
      <c r="BH234" s="1354"/>
      <c r="BI234" s="1354"/>
      <c r="BJ234" s="1354"/>
      <c r="BK234" s="1354"/>
      <c r="BL234" s="1354"/>
      <c r="BM234" s="1354"/>
      <c r="BN234" s="1354"/>
      <c r="BO234" s="1354"/>
      <c r="BP234" s="1354"/>
      <c r="BQ234" s="1354"/>
      <c r="BR234" s="1354"/>
      <c r="BS234" s="1354"/>
      <c r="BT234" s="1354"/>
      <c r="BU234" s="1354"/>
      <c r="BV234" s="1354"/>
      <c r="BW234" s="1354"/>
      <c r="BX234" s="1354"/>
      <c r="BY234" s="1354"/>
      <c r="BZ234" s="1354"/>
      <c r="CA234" s="1354"/>
      <c r="CB234" s="1354"/>
      <c r="CC234" s="1354"/>
      <c r="CD234" s="1354"/>
      <c r="CE234" s="1354"/>
      <c r="CF234" s="1354"/>
      <c r="CG234" s="1354"/>
      <c r="CH234" s="1354"/>
      <c r="CI234" s="1354"/>
      <c r="CJ234" s="1354"/>
      <c r="CK234" s="1354"/>
      <c r="CL234" s="1354"/>
      <c r="CM234" s="1354"/>
      <c r="CN234" s="1354"/>
      <c r="CO234" s="1354"/>
      <c r="CP234" s="1354"/>
      <c r="CQ234" s="1354"/>
      <c r="CR234" s="1354"/>
      <c r="CS234" s="1354"/>
      <c r="CT234" s="1354"/>
      <c r="CU234" s="1354"/>
      <c r="CV234" s="1354"/>
      <c r="CW234" s="1354"/>
      <c r="CX234" s="1354"/>
      <c r="CY234" s="1354"/>
      <c r="CZ234" s="1354"/>
      <c r="DA234" s="1354"/>
      <c r="DB234" s="1354"/>
      <c r="DC234" s="1354"/>
      <c r="DD234" s="1354"/>
      <c r="DE234" s="1354"/>
      <c r="DF234" s="1354"/>
      <c r="DG234" s="1354"/>
      <c r="DH234" s="1354"/>
      <c r="DI234" s="1354"/>
      <c r="DJ234" s="1354"/>
      <c r="DK234" s="1354"/>
      <c r="DL234" s="1354"/>
      <c r="DM234" s="1354"/>
      <c r="DN234" s="1354"/>
      <c r="DO234" s="1354"/>
      <c r="DP234" s="1354"/>
      <c r="DQ234" s="1354"/>
    </row>
    <row r="235" spans="1:121" x14ac:dyDescent="0.25">
      <c r="A235" s="1355"/>
      <c r="B235" s="1355"/>
      <c r="C235" s="1355"/>
      <c r="D235" s="1355"/>
      <c r="E235" s="1355"/>
      <c r="F235" s="1355"/>
      <c r="G235" s="1355"/>
      <c r="H235" s="1355"/>
      <c r="I235" s="1355"/>
      <c r="J235" s="1355"/>
      <c r="K235" s="1355"/>
      <c r="L235" s="1355"/>
      <c r="M235" s="1355"/>
      <c r="N235" s="1355"/>
      <c r="O235" s="1355"/>
      <c r="P235" s="1355"/>
      <c r="Q235" s="1355"/>
      <c r="R235" s="1355"/>
      <c r="S235" s="1355"/>
      <c r="T235" s="1355"/>
      <c r="U235" s="1355"/>
      <c r="V235" s="1355"/>
      <c r="W235" s="1355"/>
      <c r="X235" s="1355"/>
      <c r="Y235" s="1355"/>
      <c r="Z235" s="1355"/>
      <c r="AA235" s="1355"/>
      <c r="AB235" s="1355"/>
      <c r="AC235" s="1355"/>
      <c r="AD235" s="1355"/>
      <c r="AE235" s="1355"/>
      <c r="AF235" s="1355"/>
      <c r="AG235" s="1356"/>
      <c r="AH235" s="1356"/>
      <c r="AI235" s="1356"/>
      <c r="AJ235" s="1356"/>
      <c r="AK235" s="1354"/>
      <c r="AL235" s="1354"/>
      <c r="AM235" s="1354"/>
      <c r="AN235" s="1354"/>
      <c r="AO235" s="1354"/>
      <c r="AP235" s="1354"/>
      <c r="AQ235" s="1354"/>
      <c r="AR235" s="1354"/>
      <c r="AS235" s="1354"/>
      <c r="AT235" s="1354"/>
      <c r="AU235" s="1354"/>
      <c r="AV235" s="1354"/>
      <c r="AW235" s="1354"/>
      <c r="AX235" s="1354"/>
      <c r="AY235" s="1354"/>
      <c r="AZ235" s="1354"/>
      <c r="BA235" s="1354"/>
      <c r="BB235" s="1354"/>
      <c r="BC235" s="1354"/>
      <c r="BD235" s="1354"/>
      <c r="BE235" s="1354"/>
      <c r="BF235" s="1354"/>
      <c r="BG235" s="1354"/>
      <c r="BH235" s="1354"/>
      <c r="BI235" s="1354"/>
      <c r="BJ235" s="1354"/>
      <c r="BK235" s="1354"/>
      <c r="BL235" s="1354"/>
      <c r="BM235" s="1354"/>
      <c r="BN235" s="1354"/>
      <c r="BO235" s="1354"/>
      <c r="BP235" s="1354"/>
      <c r="BQ235" s="1354"/>
      <c r="BR235" s="1354"/>
      <c r="BS235" s="1354"/>
      <c r="BT235" s="1354"/>
      <c r="BU235" s="1354"/>
      <c r="BV235" s="1354"/>
      <c r="BW235" s="1354"/>
      <c r="BX235" s="1354"/>
      <c r="BY235" s="1354"/>
      <c r="BZ235" s="1354"/>
      <c r="CA235" s="1354"/>
      <c r="CB235" s="1354"/>
      <c r="CC235" s="1354"/>
      <c r="CD235" s="1354"/>
      <c r="CE235" s="1354"/>
      <c r="CF235" s="1354"/>
      <c r="CG235" s="1354"/>
      <c r="CH235" s="1354"/>
      <c r="CI235" s="1354"/>
      <c r="CJ235" s="1354"/>
      <c r="CK235" s="1354"/>
      <c r="CL235" s="1354"/>
      <c r="CM235" s="1354"/>
      <c r="CN235" s="1354"/>
      <c r="CO235" s="1354"/>
      <c r="CP235" s="1354"/>
      <c r="CQ235" s="1354"/>
      <c r="CR235" s="1354"/>
      <c r="CS235" s="1354"/>
      <c r="CT235" s="1354"/>
      <c r="CU235" s="1354"/>
      <c r="CV235" s="1354"/>
      <c r="CW235" s="1354"/>
      <c r="CX235" s="1354"/>
      <c r="CY235" s="1354"/>
      <c r="CZ235" s="1354"/>
      <c r="DA235" s="1354"/>
      <c r="DB235" s="1354"/>
      <c r="DC235" s="1354"/>
      <c r="DD235" s="1354"/>
      <c r="DE235" s="1354"/>
      <c r="DF235" s="1354"/>
      <c r="DG235" s="1354"/>
      <c r="DH235" s="1354"/>
      <c r="DI235" s="1354"/>
      <c r="DJ235" s="1354"/>
      <c r="DK235" s="1354"/>
      <c r="DL235" s="1354"/>
      <c r="DM235" s="1354"/>
      <c r="DN235" s="1354"/>
      <c r="DO235" s="1354"/>
      <c r="DP235" s="1354"/>
      <c r="DQ235" s="1354"/>
    </row>
    <row r="236" spans="1:121" x14ac:dyDescent="0.25">
      <c r="A236" s="1355"/>
      <c r="B236" s="1355"/>
      <c r="C236" s="1355"/>
      <c r="D236" s="1355"/>
      <c r="E236" s="1355"/>
      <c r="F236" s="1355"/>
      <c r="G236" s="1355"/>
      <c r="H236" s="1355"/>
      <c r="I236" s="1355"/>
      <c r="J236" s="1355"/>
      <c r="K236" s="1355"/>
      <c r="L236" s="1355"/>
      <c r="M236" s="1355"/>
      <c r="N236" s="1355"/>
      <c r="O236" s="1355"/>
      <c r="P236" s="1355"/>
      <c r="Q236" s="1355"/>
      <c r="R236" s="1355"/>
      <c r="S236" s="1355"/>
      <c r="T236" s="1355"/>
      <c r="U236" s="1355"/>
      <c r="V236" s="1355"/>
      <c r="W236" s="1355"/>
      <c r="X236" s="1355"/>
      <c r="Y236" s="1355"/>
      <c r="Z236" s="1355"/>
      <c r="AA236" s="1355"/>
      <c r="AB236" s="1355"/>
      <c r="AC236" s="1355"/>
      <c r="AD236" s="1355"/>
      <c r="AE236" s="1355"/>
      <c r="AF236" s="1355"/>
      <c r="AG236" s="1356"/>
      <c r="AH236" s="1356"/>
      <c r="AI236" s="1356"/>
      <c r="AJ236" s="1356"/>
      <c r="AK236" s="1354"/>
      <c r="AL236" s="1354"/>
      <c r="AM236" s="1354"/>
      <c r="AN236" s="1354"/>
      <c r="AO236" s="1354"/>
      <c r="AP236" s="1354"/>
      <c r="AQ236" s="1354"/>
      <c r="AR236" s="1354"/>
      <c r="AS236" s="1354"/>
      <c r="AT236" s="1354"/>
      <c r="AU236" s="1354"/>
      <c r="AV236" s="1354"/>
      <c r="AW236" s="1354"/>
      <c r="AX236" s="1354"/>
      <c r="AY236" s="1354"/>
      <c r="AZ236" s="1354"/>
      <c r="BA236" s="1354"/>
      <c r="BB236" s="1354"/>
      <c r="BC236" s="1354"/>
      <c r="BD236" s="1354"/>
      <c r="BE236" s="1354"/>
      <c r="BF236" s="1354"/>
      <c r="BG236" s="1354"/>
      <c r="BH236" s="1354"/>
      <c r="BI236" s="1354"/>
      <c r="BJ236" s="1354"/>
      <c r="BK236" s="1354"/>
      <c r="BL236" s="1354"/>
      <c r="BM236" s="1354"/>
      <c r="BN236" s="1354"/>
      <c r="BO236" s="1354"/>
      <c r="BP236" s="1354"/>
      <c r="BQ236" s="1354"/>
      <c r="BR236" s="1354"/>
      <c r="BS236" s="1354"/>
      <c r="BT236" s="1354"/>
      <c r="BU236" s="1354"/>
      <c r="BV236" s="1354"/>
      <c r="BW236" s="1354"/>
      <c r="BX236" s="1354"/>
      <c r="BY236" s="1354"/>
      <c r="BZ236" s="1354"/>
      <c r="CA236" s="1354"/>
      <c r="CB236" s="1354"/>
      <c r="CC236" s="1354"/>
      <c r="CD236" s="1354"/>
      <c r="CE236" s="1354"/>
      <c r="CF236" s="1354"/>
      <c r="CG236" s="1354"/>
      <c r="CH236" s="1354"/>
      <c r="CI236" s="1354"/>
      <c r="CJ236" s="1354"/>
      <c r="CK236" s="1354"/>
      <c r="CL236" s="1354"/>
      <c r="CM236" s="1354"/>
      <c r="CN236" s="1354"/>
      <c r="CO236" s="1354"/>
      <c r="CP236" s="1354"/>
      <c r="CQ236" s="1354"/>
      <c r="CR236" s="1354"/>
      <c r="CS236" s="1354"/>
      <c r="CT236" s="1354"/>
      <c r="CU236" s="1354"/>
      <c r="CV236" s="1354"/>
      <c r="CW236" s="1354"/>
      <c r="CX236" s="1354"/>
      <c r="CY236" s="1354"/>
      <c r="CZ236" s="1354"/>
      <c r="DA236" s="1354"/>
      <c r="DB236" s="1354"/>
      <c r="DC236" s="1354"/>
      <c r="DD236" s="1354"/>
      <c r="DE236" s="1354"/>
      <c r="DF236" s="1354"/>
      <c r="DG236" s="1354"/>
      <c r="DH236" s="1354"/>
      <c r="DI236" s="1354"/>
      <c r="DJ236" s="1354"/>
      <c r="DK236" s="1354"/>
      <c r="DL236" s="1354"/>
      <c r="DM236" s="1354"/>
      <c r="DN236" s="1354"/>
      <c r="DO236" s="1354"/>
      <c r="DP236" s="1354"/>
      <c r="DQ236" s="1354"/>
    </row>
    <row r="237" spans="1:121" x14ac:dyDescent="0.25">
      <c r="A237" s="1355"/>
      <c r="B237" s="1355"/>
      <c r="C237" s="1355"/>
      <c r="D237" s="1355"/>
      <c r="E237" s="1355"/>
      <c r="F237" s="1355"/>
      <c r="G237" s="1355"/>
      <c r="H237" s="1355"/>
      <c r="I237" s="1355"/>
      <c r="J237" s="1355"/>
      <c r="K237" s="1355"/>
      <c r="L237" s="1355"/>
      <c r="M237" s="1355"/>
      <c r="N237" s="1355"/>
      <c r="O237" s="1355"/>
      <c r="P237" s="1355"/>
      <c r="Q237" s="1355"/>
      <c r="R237" s="1355"/>
      <c r="S237" s="1355"/>
      <c r="T237" s="1355"/>
      <c r="U237" s="1355"/>
      <c r="V237" s="1355"/>
      <c r="W237" s="1355"/>
      <c r="X237" s="1355"/>
      <c r="Y237" s="1355"/>
      <c r="Z237" s="1355"/>
      <c r="AA237" s="1355"/>
      <c r="AB237" s="1355"/>
      <c r="AC237" s="1355"/>
      <c r="AD237" s="1355"/>
      <c r="AE237" s="1355"/>
      <c r="AF237" s="1355"/>
      <c r="AG237" s="1356"/>
      <c r="AH237" s="1356"/>
      <c r="AI237" s="1356"/>
      <c r="AJ237" s="1356"/>
      <c r="AK237" s="1354"/>
      <c r="AL237" s="1354"/>
      <c r="AM237" s="1354"/>
      <c r="AN237" s="1354"/>
      <c r="AO237" s="1354"/>
      <c r="AP237" s="1354"/>
      <c r="AQ237" s="1354"/>
      <c r="AR237" s="1354"/>
      <c r="AS237" s="1354"/>
      <c r="AT237" s="1354"/>
      <c r="AU237" s="1354"/>
      <c r="AV237" s="1354"/>
      <c r="AW237" s="1354"/>
      <c r="AX237" s="1354"/>
      <c r="AY237" s="1354"/>
      <c r="AZ237" s="1354"/>
      <c r="BA237" s="1354"/>
      <c r="BB237" s="1354"/>
      <c r="BC237" s="1354"/>
      <c r="BD237" s="1354"/>
      <c r="BE237" s="1354"/>
      <c r="BF237" s="1354"/>
      <c r="BG237" s="1354"/>
      <c r="BH237" s="1354"/>
      <c r="BI237" s="1354"/>
      <c r="BJ237" s="1354"/>
      <c r="BK237" s="1354"/>
      <c r="BL237" s="1354"/>
      <c r="BM237" s="1354"/>
      <c r="BN237" s="1354"/>
      <c r="BO237" s="1354"/>
      <c r="BP237" s="1354"/>
      <c r="BQ237" s="1354"/>
      <c r="BR237" s="1354"/>
      <c r="BS237" s="1354"/>
      <c r="BT237" s="1354"/>
      <c r="BU237" s="1354"/>
      <c r="BV237" s="1354"/>
      <c r="BW237" s="1354"/>
      <c r="BX237" s="1354"/>
      <c r="BY237" s="1354"/>
      <c r="BZ237" s="1354"/>
      <c r="CA237" s="1354"/>
      <c r="CB237" s="1354"/>
      <c r="CC237" s="1354"/>
      <c r="CD237" s="1354"/>
      <c r="CE237" s="1354"/>
      <c r="CF237" s="1354"/>
      <c r="CG237" s="1354"/>
      <c r="CH237" s="1354"/>
      <c r="CI237" s="1354"/>
      <c r="CJ237" s="1354"/>
      <c r="CK237" s="1354"/>
      <c r="CL237" s="1354"/>
      <c r="CM237" s="1354"/>
      <c r="CN237" s="1354"/>
      <c r="CO237" s="1354"/>
      <c r="CP237" s="1354"/>
      <c r="CQ237" s="1354"/>
      <c r="CR237" s="1354"/>
      <c r="CS237" s="1354"/>
      <c r="CT237" s="1354"/>
      <c r="CU237" s="1354"/>
      <c r="CV237" s="1354"/>
      <c r="CW237" s="1354"/>
      <c r="CX237" s="1354"/>
      <c r="CY237" s="1354"/>
      <c r="CZ237" s="1354"/>
      <c r="DA237" s="1354"/>
      <c r="DB237" s="1354"/>
      <c r="DC237" s="1354"/>
      <c r="DD237" s="1354"/>
      <c r="DE237" s="1354"/>
      <c r="DF237" s="1354"/>
      <c r="DG237" s="1354"/>
      <c r="DH237" s="1354"/>
      <c r="DI237" s="1354"/>
      <c r="DJ237" s="1354"/>
      <c r="DK237" s="1354"/>
      <c r="DL237" s="1354"/>
      <c r="DM237" s="1354"/>
      <c r="DN237" s="1354"/>
      <c r="DO237" s="1354"/>
      <c r="DP237" s="1354"/>
      <c r="DQ237" s="1354"/>
    </row>
    <row r="238" spans="1:121" x14ac:dyDescent="0.25">
      <c r="A238" s="1355"/>
      <c r="B238" s="1355"/>
      <c r="C238" s="1355"/>
      <c r="D238" s="1355"/>
      <c r="E238" s="1355"/>
      <c r="F238" s="1355"/>
      <c r="G238" s="1355"/>
      <c r="H238" s="1355"/>
      <c r="I238" s="1355"/>
      <c r="J238" s="1355"/>
      <c r="K238" s="1355"/>
      <c r="L238" s="1355"/>
      <c r="M238" s="1355"/>
      <c r="N238" s="1355"/>
      <c r="O238" s="1355"/>
      <c r="P238" s="1355"/>
      <c r="Q238" s="1355"/>
      <c r="R238" s="1355"/>
      <c r="S238" s="1355"/>
      <c r="T238" s="1355"/>
      <c r="U238" s="1355"/>
      <c r="V238" s="1355"/>
      <c r="W238" s="1355"/>
      <c r="X238" s="1355"/>
      <c r="Y238" s="1355"/>
      <c r="Z238" s="1355"/>
      <c r="AA238" s="1355"/>
      <c r="AB238" s="1355"/>
      <c r="AC238" s="1355"/>
      <c r="AD238" s="1355"/>
      <c r="AE238" s="1355"/>
      <c r="AF238" s="1355"/>
      <c r="AG238" s="1356"/>
      <c r="AH238" s="1356"/>
      <c r="AI238" s="1356"/>
      <c r="AJ238" s="1356"/>
      <c r="AK238" s="1354"/>
      <c r="AL238" s="1354"/>
      <c r="AM238" s="1354"/>
      <c r="AN238" s="1354"/>
      <c r="AO238" s="1354"/>
      <c r="AP238" s="1354"/>
      <c r="AQ238" s="1354"/>
      <c r="AR238" s="1354"/>
      <c r="AS238" s="1354"/>
      <c r="AT238" s="1354"/>
      <c r="AU238" s="1354"/>
      <c r="AV238" s="1354"/>
      <c r="AW238" s="1354"/>
      <c r="AX238" s="1354"/>
      <c r="AY238" s="1354"/>
      <c r="AZ238" s="1354"/>
      <c r="BA238" s="1354"/>
      <c r="BB238" s="1354"/>
      <c r="BC238" s="1354"/>
      <c r="BD238" s="1354"/>
      <c r="BE238" s="1354"/>
      <c r="BF238" s="1354"/>
      <c r="BG238" s="1354"/>
      <c r="BH238" s="1354"/>
      <c r="BI238" s="1354"/>
      <c r="BJ238" s="1354"/>
      <c r="BK238" s="1354"/>
      <c r="BL238" s="1354"/>
      <c r="BM238" s="1354"/>
      <c r="BN238" s="1354"/>
      <c r="BO238" s="1354"/>
      <c r="BP238" s="1354"/>
      <c r="BQ238" s="1354"/>
      <c r="BR238" s="1354"/>
      <c r="BS238" s="1354"/>
      <c r="BT238" s="1354"/>
      <c r="BU238" s="1354"/>
      <c r="BV238" s="1354"/>
      <c r="BW238" s="1354"/>
      <c r="BX238" s="1354"/>
      <c r="BY238" s="1354"/>
      <c r="BZ238" s="1354"/>
      <c r="CA238" s="1354"/>
      <c r="CB238" s="1354"/>
      <c r="CC238" s="1354"/>
      <c r="CD238" s="1354"/>
      <c r="CE238" s="1354"/>
      <c r="CF238" s="1354"/>
      <c r="CG238" s="1354"/>
      <c r="CH238" s="1354"/>
      <c r="CI238" s="1354"/>
      <c r="CJ238" s="1354"/>
      <c r="CK238" s="1354"/>
      <c r="CL238" s="1354"/>
      <c r="CM238" s="1354"/>
      <c r="CN238" s="1354"/>
      <c r="CO238" s="1354"/>
      <c r="CP238" s="1354"/>
      <c r="CQ238" s="1354"/>
      <c r="CR238" s="1354"/>
      <c r="CS238" s="1354"/>
      <c r="CT238" s="1354"/>
      <c r="CU238" s="1354"/>
      <c r="CV238" s="1354"/>
      <c r="CW238" s="1354"/>
      <c r="CX238" s="1354"/>
      <c r="CY238" s="1354"/>
      <c r="CZ238" s="1354"/>
      <c r="DA238" s="1354"/>
      <c r="DB238" s="1354"/>
      <c r="DC238" s="1354"/>
      <c r="DD238" s="1354"/>
      <c r="DE238" s="1354"/>
      <c r="DF238" s="1354"/>
      <c r="DG238" s="1354"/>
      <c r="DH238" s="1354"/>
      <c r="DI238" s="1354"/>
      <c r="DJ238" s="1354"/>
      <c r="DK238" s="1354"/>
      <c r="DL238" s="1354"/>
      <c r="DM238" s="1354"/>
      <c r="DN238" s="1354"/>
      <c r="DO238" s="1354"/>
      <c r="DP238" s="1354"/>
      <c r="DQ238" s="1354"/>
    </row>
    <row r="239" spans="1:121" x14ac:dyDescent="0.25">
      <c r="A239" s="1355"/>
      <c r="B239" s="1355"/>
      <c r="C239" s="1355"/>
      <c r="D239" s="1355"/>
      <c r="E239" s="1355"/>
      <c r="F239" s="1355"/>
      <c r="G239" s="1355"/>
      <c r="H239" s="1355"/>
      <c r="I239" s="1355"/>
      <c r="J239" s="1355"/>
      <c r="K239" s="1355"/>
      <c r="L239" s="1355"/>
      <c r="M239" s="1355"/>
      <c r="N239" s="1355"/>
      <c r="O239" s="1355"/>
      <c r="P239" s="1355"/>
      <c r="Q239" s="1355"/>
      <c r="R239" s="1355"/>
      <c r="S239" s="1355"/>
      <c r="T239" s="1355"/>
      <c r="U239" s="1355"/>
      <c r="V239" s="1355"/>
      <c r="W239" s="1355"/>
      <c r="X239" s="1355"/>
      <c r="Y239" s="1355"/>
      <c r="Z239" s="1355"/>
      <c r="AA239" s="1355"/>
      <c r="AB239" s="1355"/>
      <c r="AC239" s="1355"/>
      <c r="AD239" s="1355"/>
      <c r="AE239" s="1355"/>
      <c r="AF239" s="1355"/>
      <c r="AG239" s="1356"/>
      <c r="AH239" s="1356"/>
      <c r="AI239" s="1356"/>
      <c r="AJ239" s="1356"/>
      <c r="AK239" s="1354"/>
      <c r="AL239" s="1354"/>
      <c r="AM239" s="1354"/>
      <c r="AN239" s="1354"/>
      <c r="AO239" s="1354"/>
      <c r="AP239" s="1354"/>
      <c r="AQ239" s="1354"/>
      <c r="AR239" s="1354"/>
      <c r="AS239" s="1354"/>
      <c r="AT239" s="1354"/>
      <c r="AU239" s="1354"/>
      <c r="AV239" s="1354"/>
      <c r="AW239" s="1354"/>
      <c r="AX239" s="1354"/>
      <c r="AY239" s="1354"/>
      <c r="AZ239" s="1354"/>
      <c r="BA239" s="1354"/>
      <c r="BB239" s="1354"/>
      <c r="BC239" s="1354"/>
      <c r="BD239" s="1354"/>
      <c r="BE239" s="1354"/>
      <c r="BF239" s="1354"/>
      <c r="BG239" s="1354"/>
      <c r="BH239" s="1354"/>
      <c r="BI239" s="1354"/>
      <c r="BJ239" s="1354"/>
      <c r="BK239" s="1354"/>
      <c r="BL239" s="1354"/>
      <c r="BM239" s="1354"/>
      <c r="BN239" s="1354"/>
      <c r="BO239" s="1354"/>
      <c r="BP239" s="1354"/>
      <c r="BQ239" s="1354"/>
      <c r="BR239" s="1354"/>
      <c r="BS239" s="1354"/>
      <c r="BT239" s="1354"/>
      <c r="BU239" s="1354"/>
      <c r="BV239" s="1354"/>
      <c r="BW239" s="1354"/>
      <c r="BX239" s="1354"/>
      <c r="BY239" s="1354"/>
      <c r="BZ239" s="1354"/>
      <c r="CA239" s="1354"/>
      <c r="CB239" s="1354"/>
      <c r="CC239" s="1354"/>
      <c r="CD239" s="1354"/>
      <c r="CE239" s="1354"/>
      <c r="CF239" s="1354"/>
      <c r="CG239" s="1354"/>
      <c r="CH239" s="1354"/>
      <c r="CI239" s="1354"/>
      <c r="CJ239" s="1354"/>
      <c r="CK239" s="1354"/>
      <c r="CL239" s="1354"/>
      <c r="CM239" s="1354"/>
      <c r="CN239" s="1354"/>
      <c r="CO239" s="1354"/>
      <c r="CP239" s="1354"/>
      <c r="CQ239" s="1354"/>
      <c r="CR239" s="1354"/>
      <c r="CS239" s="1354"/>
      <c r="CT239" s="1354"/>
      <c r="CU239" s="1354"/>
      <c r="CV239" s="1354"/>
      <c r="CW239" s="1354"/>
      <c r="CX239" s="1354"/>
      <c r="CY239" s="1354"/>
      <c r="CZ239" s="1354"/>
      <c r="DA239" s="1354"/>
      <c r="DB239" s="1354"/>
      <c r="DC239" s="1354"/>
      <c r="DD239" s="1354"/>
      <c r="DE239" s="1354"/>
      <c r="DF239" s="1354"/>
      <c r="DG239" s="1354"/>
      <c r="DH239" s="1354"/>
      <c r="DI239" s="1354"/>
      <c r="DJ239" s="1354"/>
      <c r="DK239" s="1354"/>
      <c r="DL239" s="1354"/>
      <c r="DM239" s="1354"/>
      <c r="DN239" s="1354"/>
      <c r="DO239" s="1354"/>
      <c r="DP239" s="1354"/>
      <c r="DQ239" s="1354"/>
    </row>
    <row r="240" spans="1:121" x14ac:dyDescent="0.25">
      <c r="A240" s="1355"/>
      <c r="B240" s="1355"/>
      <c r="C240" s="1355"/>
      <c r="D240" s="1355"/>
      <c r="E240" s="1355"/>
      <c r="F240" s="1355"/>
      <c r="G240" s="1355"/>
      <c r="H240" s="1355"/>
      <c r="I240" s="1355"/>
      <c r="J240" s="1355"/>
      <c r="K240" s="1355"/>
      <c r="L240" s="1355"/>
      <c r="M240" s="1355"/>
      <c r="N240" s="1355"/>
      <c r="O240" s="1355"/>
      <c r="P240" s="1355"/>
      <c r="Q240" s="1355"/>
      <c r="R240" s="1355"/>
      <c r="S240" s="1355"/>
      <c r="T240" s="1355"/>
      <c r="U240" s="1355"/>
      <c r="V240" s="1355"/>
      <c r="W240" s="1355"/>
      <c r="X240" s="1355"/>
      <c r="Y240" s="1355"/>
      <c r="Z240" s="1355"/>
      <c r="AA240" s="1355"/>
      <c r="AB240" s="1355"/>
      <c r="AC240" s="1355"/>
      <c r="AD240" s="1355"/>
      <c r="AE240" s="1355"/>
      <c r="AF240" s="1355"/>
      <c r="AG240" s="1356"/>
      <c r="AH240" s="1356"/>
      <c r="AI240" s="1356"/>
      <c r="AJ240" s="1356"/>
      <c r="AK240" s="1354"/>
      <c r="AL240" s="1354"/>
      <c r="AM240" s="1354"/>
      <c r="AN240" s="1354"/>
      <c r="AO240" s="1354"/>
      <c r="AP240" s="1354"/>
      <c r="AQ240" s="1354"/>
      <c r="AR240" s="1354"/>
      <c r="AS240" s="1354"/>
      <c r="AT240" s="1354"/>
      <c r="AU240" s="1354"/>
      <c r="AV240" s="1354"/>
      <c r="AW240" s="1354"/>
      <c r="AX240" s="1354"/>
      <c r="AY240" s="1354"/>
      <c r="AZ240" s="1354"/>
      <c r="BA240" s="1354"/>
      <c r="BB240" s="1354"/>
      <c r="BC240" s="1354"/>
      <c r="BD240" s="1354"/>
      <c r="BE240" s="1354"/>
      <c r="BF240" s="1354"/>
      <c r="BG240" s="1354"/>
      <c r="BH240" s="1354"/>
      <c r="BI240" s="1354"/>
      <c r="BJ240" s="1354"/>
      <c r="BK240" s="1354"/>
      <c r="BL240" s="1354"/>
      <c r="BM240" s="1354"/>
      <c r="BN240" s="1354"/>
      <c r="BO240" s="1354"/>
      <c r="BP240" s="1354"/>
      <c r="BQ240" s="1354"/>
      <c r="BR240" s="1354"/>
      <c r="BS240" s="1354"/>
      <c r="BT240" s="1354"/>
      <c r="BU240" s="1354"/>
      <c r="BV240" s="1354"/>
      <c r="BW240" s="1354"/>
      <c r="BX240" s="1354"/>
      <c r="BY240" s="1354"/>
      <c r="BZ240" s="1354"/>
      <c r="CA240" s="1354"/>
      <c r="CB240" s="1354"/>
      <c r="CC240" s="1354"/>
      <c r="CD240" s="1354"/>
      <c r="CE240" s="1354"/>
      <c r="CF240" s="1354"/>
      <c r="CG240" s="1354"/>
      <c r="CH240" s="1354"/>
      <c r="CI240" s="1354"/>
      <c r="CJ240" s="1354"/>
      <c r="CK240" s="1354"/>
      <c r="CL240" s="1354"/>
      <c r="CM240" s="1354"/>
      <c r="CN240" s="1354"/>
      <c r="CO240" s="1354"/>
      <c r="CP240" s="1354"/>
      <c r="CQ240" s="1354"/>
      <c r="CR240" s="1354"/>
      <c r="CS240" s="1354"/>
      <c r="CT240" s="1354"/>
      <c r="CU240" s="1354"/>
      <c r="CV240" s="1354"/>
      <c r="CW240" s="1354"/>
      <c r="CX240" s="1354"/>
      <c r="CY240" s="1354"/>
      <c r="CZ240" s="1354"/>
      <c r="DA240" s="1354"/>
      <c r="DB240" s="1354"/>
      <c r="DC240" s="1354"/>
      <c r="DD240" s="1354"/>
      <c r="DE240" s="1354"/>
      <c r="DF240" s="1354"/>
      <c r="DG240" s="1354"/>
      <c r="DH240" s="1354"/>
      <c r="DI240" s="1354"/>
      <c r="DJ240" s="1354"/>
      <c r="DK240" s="1354"/>
      <c r="DL240" s="1354"/>
      <c r="DM240" s="1354"/>
      <c r="DN240" s="1354"/>
      <c r="DO240" s="1354"/>
      <c r="DP240" s="1354"/>
      <c r="DQ240" s="1354"/>
    </row>
    <row r="241" spans="1:121" x14ac:dyDescent="0.25">
      <c r="A241" s="1355"/>
      <c r="B241" s="1355"/>
      <c r="C241" s="1355"/>
      <c r="D241" s="1355"/>
      <c r="E241" s="1355"/>
      <c r="F241" s="1355"/>
      <c r="G241" s="1355"/>
      <c r="H241" s="1355"/>
      <c r="I241" s="1355"/>
      <c r="J241" s="1355"/>
      <c r="K241" s="1355"/>
      <c r="L241" s="1355"/>
      <c r="M241" s="1355"/>
      <c r="N241" s="1355"/>
      <c r="O241" s="1355"/>
      <c r="P241" s="1355"/>
      <c r="Q241" s="1355"/>
      <c r="R241" s="1355"/>
      <c r="S241" s="1355"/>
      <c r="T241" s="1355"/>
      <c r="U241" s="1355"/>
      <c r="V241" s="1355"/>
      <c r="W241" s="1355"/>
      <c r="X241" s="1355"/>
      <c r="Y241" s="1355"/>
      <c r="Z241" s="1355"/>
      <c r="AA241" s="1355"/>
      <c r="AB241" s="1355"/>
      <c r="AC241" s="1355"/>
      <c r="AD241" s="1355"/>
      <c r="AE241" s="1355"/>
      <c r="AF241" s="1355"/>
      <c r="AG241" s="1356"/>
      <c r="AH241" s="1356"/>
      <c r="AI241" s="1356"/>
      <c r="AJ241" s="1356"/>
      <c r="AK241" s="1354"/>
      <c r="AL241" s="1354"/>
      <c r="AM241" s="1354"/>
      <c r="AN241" s="1354"/>
      <c r="AO241" s="1354"/>
      <c r="AP241" s="1354"/>
      <c r="AQ241" s="1354"/>
      <c r="AR241" s="1354"/>
      <c r="AS241" s="1354"/>
      <c r="AT241" s="1354"/>
      <c r="AU241" s="1354"/>
      <c r="AV241" s="1354"/>
      <c r="AW241" s="1354"/>
      <c r="AX241" s="1354"/>
      <c r="AY241" s="1354"/>
      <c r="AZ241" s="1354"/>
      <c r="BA241" s="1354"/>
      <c r="BB241" s="1354"/>
      <c r="BC241" s="1354"/>
      <c r="BD241" s="1354"/>
      <c r="BE241" s="1354"/>
      <c r="BF241" s="1354"/>
      <c r="BG241" s="1354"/>
      <c r="BH241" s="1354"/>
      <c r="BI241" s="1354"/>
      <c r="BJ241" s="1354"/>
      <c r="BK241" s="1354"/>
      <c r="BL241" s="1354"/>
      <c r="BM241" s="1354"/>
      <c r="BN241" s="1354"/>
      <c r="BO241" s="1354"/>
      <c r="BP241" s="1354"/>
      <c r="BQ241" s="1354"/>
      <c r="BR241" s="1354"/>
      <c r="BS241" s="1354"/>
      <c r="BT241" s="1354"/>
      <c r="BU241" s="1354"/>
      <c r="BV241" s="1354"/>
      <c r="BW241" s="1354"/>
      <c r="BX241" s="1354"/>
      <c r="BY241" s="1354"/>
      <c r="BZ241" s="1354"/>
      <c r="CA241" s="1354"/>
      <c r="CB241" s="1354"/>
      <c r="CC241" s="1354"/>
      <c r="CD241" s="1354"/>
      <c r="CE241" s="1354"/>
      <c r="CF241" s="1354"/>
      <c r="CG241" s="1354"/>
      <c r="CH241" s="1354"/>
      <c r="CI241" s="1354"/>
      <c r="CJ241" s="1354"/>
      <c r="CK241" s="1354"/>
      <c r="CL241" s="1354"/>
      <c r="CM241" s="1354"/>
      <c r="CN241" s="1354"/>
      <c r="CO241" s="1354"/>
      <c r="CP241" s="1354"/>
      <c r="CQ241" s="1354"/>
      <c r="CR241" s="1354"/>
      <c r="CS241" s="1354"/>
      <c r="CT241" s="1354"/>
      <c r="CU241" s="1354"/>
      <c r="CV241" s="1354"/>
      <c r="CW241" s="1354"/>
      <c r="CX241" s="1354"/>
      <c r="CY241" s="1354"/>
      <c r="CZ241" s="1354"/>
      <c r="DA241" s="1354"/>
      <c r="DB241" s="1354"/>
      <c r="DC241" s="1354"/>
      <c r="DD241" s="1354"/>
      <c r="DE241" s="1354"/>
      <c r="DF241" s="1354"/>
      <c r="DG241" s="1354"/>
      <c r="DH241" s="1354"/>
      <c r="DI241" s="1354"/>
      <c r="DJ241" s="1354"/>
      <c r="DK241" s="1354"/>
      <c r="DL241" s="1354"/>
      <c r="DM241" s="1354"/>
      <c r="DN241" s="1354"/>
      <c r="DO241" s="1354"/>
      <c r="DP241" s="1354"/>
      <c r="DQ241" s="1354"/>
    </row>
    <row r="242" spans="1:121" x14ac:dyDescent="0.25">
      <c r="A242" s="1355"/>
      <c r="B242" s="1355"/>
      <c r="C242" s="1355"/>
      <c r="D242" s="1355"/>
      <c r="E242" s="1355"/>
      <c r="F242" s="1355"/>
      <c r="G242" s="1355"/>
      <c r="H242" s="1355"/>
      <c r="I242" s="1355"/>
      <c r="J242" s="1355"/>
      <c r="K242" s="1355"/>
      <c r="L242" s="1355"/>
      <c r="M242" s="1355"/>
      <c r="N242" s="1355"/>
      <c r="O242" s="1355"/>
      <c r="P242" s="1355"/>
      <c r="Q242" s="1355"/>
      <c r="R242" s="1355"/>
      <c r="S242" s="1355"/>
      <c r="T242" s="1355"/>
      <c r="U242" s="1355"/>
      <c r="V242" s="1355"/>
      <c r="W242" s="1355"/>
      <c r="X242" s="1355"/>
      <c r="Y242" s="1355"/>
      <c r="Z242" s="1355"/>
      <c r="AA242" s="1355"/>
      <c r="AB242" s="1355"/>
      <c r="AC242" s="1355"/>
      <c r="AD242" s="1355"/>
      <c r="AE242" s="1355"/>
      <c r="AF242" s="1355"/>
      <c r="AG242" s="1356"/>
      <c r="AH242" s="1356"/>
      <c r="AI242" s="1356"/>
      <c r="AJ242" s="1356"/>
      <c r="AK242" s="1354"/>
      <c r="AL242" s="1354"/>
      <c r="AM242" s="1354"/>
      <c r="AN242" s="1354"/>
      <c r="AO242" s="1354"/>
      <c r="AP242" s="1354"/>
      <c r="AQ242" s="1354"/>
      <c r="AR242" s="1354"/>
      <c r="AS242" s="1354"/>
      <c r="AT242" s="1354"/>
      <c r="AU242" s="1354"/>
      <c r="AV242" s="1354"/>
      <c r="AW242" s="1354"/>
      <c r="AX242" s="1354"/>
      <c r="AY242" s="1354"/>
      <c r="AZ242" s="1354"/>
      <c r="BA242" s="1354"/>
      <c r="BB242" s="1354"/>
      <c r="BC242" s="1354"/>
      <c r="BD242" s="1354"/>
      <c r="BE242" s="1354"/>
      <c r="BF242" s="1354"/>
      <c r="BG242" s="1354"/>
      <c r="BH242" s="1354"/>
      <c r="BI242" s="1354"/>
      <c r="BJ242" s="1354"/>
      <c r="BK242" s="1354"/>
      <c r="BL242" s="1354"/>
      <c r="BM242" s="1354"/>
      <c r="BN242" s="1354"/>
      <c r="BO242" s="1354"/>
      <c r="BP242" s="1354"/>
      <c r="BQ242" s="1354"/>
      <c r="BR242" s="1354"/>
      <c r="BS242" s="1354"/>
      <c r="BT242" s="1354"/>
      <c r="BU242" s="1354"/>
      <c r="BV242" s="1354"/>
      <c r="BW242" s="1354"/>
      <c r="BX242" s="1354"/>
      <c r="BY242" s="1354"/>
      <c r="BZ242" s="1354"/>
      <c r="CA242" s="1354"/>
      <c r="CB242" s="1354"/>
      <c r="CC242" s="1354"/>
      <c r="CD242" s="1354"/>
      <c r="CE242" s="1354"/>
      <c r="CF242" s="1354"/>
      <c r="CG242" s="1354"/>
      <c r="CH242" s="1354"/>
      <c r="CI242" s="1354"/>
      <c r="CJ242" s="1354"/>
      <c r="CK242" s="1354"/>
      <c r="CL242" s="1354"/>
      <c r="CM242" s="1354"/>
      <c r="CN242" s="1354"/>
      <c r="CO242" s="1354"/>
      <c r="CP242" s="1354"/>
      <c r="CQ242" s="1354"/>
      <c r="CR242" s="1354"/>
      <c r="CS242" s="1354"/>
      <c r="CT242" s="1354"/>
      <c r="CU242" s="1354"/>
      <c r="CV242" s="1354"/>
      <c r="CW242" s="1354"/>
      <c r="CX242" s="1354"/>
      <c r="CY242" s="1354"/>
      <c r="CZ242" s="1354"/>
      <c r="DA242" s="1354"/>
      <c r="DB242" s="1354"/>
      <c r="DC242" s="1354"/>
      <c r="DD242" s="1354"/>
      <c r="DE242" s="1354"/>
      <c r="DF242" s="1354"/>
      <c r="DG242" s="1354"/>
      <c r="DH242" s="1354"/>
      <c r="DI242" s="1354"/>
      <c r="DJ242" s="1354"/>
      <c r="DK242" s="1354"/>
      <c r="DL242" s="1354"/>
      <c r="DM242" s="1354"/>
      <c r="DN242" s="1354"/>
      <c r="DO242" s="1354"/>
      <c r="DP242" s="1354"/>
      <c r="DQ242" s="1354"/>
    </row>
    <row r="243" spans="1:121" x14ac:dyDescent="0.25">
      <c r="A243" s="1355"/>
      <c r="B243" s="1355"/>
      <c r="C243" s="1355"/>
      <c r="D243" s="1355"/>
      <c r="E243" s="1355"/>
      <c r="F243" s="1355"/>
      <c r="G243" s="1355"/>
      <c r="H243" s="1355"/>
      <c r="I243" s="1355"/>
      <c r="J243" s="1355"/>
      <c r="K243" s="1355"/>
      <c r="L243" s="1355"/>
      <c r="M243" s="1355"/>
      <c r="N243" s="1355"/>
      <c r="O243" s="1355"/>
      <c r="P243" s="1355"/>
      <c r="Q243" s="1355"/>
      <c r="R243" s="1355"/>
      <c r="S243" s="1355"/>
      <c r="T243" s="1355"/>
      <c r="U243" s="1355"/>
      <c r="V243" s="1355"/>
      <c r="W243" s="1355"/>
      <c r="X243" s="1355"/>
      <c r="Y243" s="1355"/>
      <c r="Z243" s="1355"/>
      <c r="AA243" s="1355"/>
      <c r="AB243" s="1355"/>
      <c r="AC243" s="1355"/>
      <c r="AD243" s="1355"/>
      <c r="AE243" s="1355"/>
      <c r="AF243" s="1355"/>
      <c r="AG243" s="1356"/>
      <c r="AH243" s="1356"/>
      <c r="AI243" s="1356"/>
      <c r="AJ243" s="1356"/>
      <c r="AK243" s="1354"/>
      <c r="AL243" s="1354"/>
      <c r="AM243" s="1354"/>
      <c r="AN243" s="1354"/>
      <c r="AO243" s="1354"/>
      <c r="AP243" s="1354"/>
      <c r="AQ243" s="1354"/>
      <c r="AR243" s="1354"/>
      <c r="AS243" s="1354"/>
      <c r="AT243" s="1354"/>
      <c r="AU243" s="1354"/>
      <c r="AV243" s="1354"/>
      <c r="AW243" s="1354"/>
      <c r="AX243" s="1354"/>
      <c r="AY243" s="1354"/>
      <c r="AZ243" s="1354"/>
      <c r="BA243" s="1354"/>
      <c r="BB243" s="1354"/>
      <c r="BC243" s="1354"/>
      <c r="BD243" s="1354"/>
      <c r="BE243" s="1354"/>
      <c r="BF243" s="1354"/>
      <c r="BG243" s="1354"/>
      <c r="BH243" s="1354"/>
      <c r="BI243" s="1354"/>
      <c r="BJ243" s="1354"/>
      <c r="BK243" s="1354"/>
      <c r="BL243" s="1354"/>
      <c r="BM243" s="1354"/>
      <c r="BN243" s="1354"/>
      <c r="BO243" s="1354"/>
      <c r="BP243" s="1354"/>
      <c r="BQ243" s="1354"/>
      <c r="BR243" s="1354"/>
      <c r="BS243" s="1354"/>
      <c r="BT243" s="1354"/>
      <c r="BU243" s="1354"/>
      <c r="BV243" s="1354"/>
      <c r="BW243" s="1354"/>
      <c r="BX243" s="1354"/>
      <c r="BY243" s="1354"/>
      <c r="BZ243" s="1354"/>
      <c r="CA243" s="1354"/>
      <c r="CB243" s="1354"/>
      <c r="CC243" s="1354"/>
      <c r="CD243" s="1354"/>
      <c r="CE243" s="1354"/>
      <c r="CF243" s="1354"/>
      <c r="CG243" s="1354"/>
      <c r="CH243" s="1354"/>
      <c r="CI243" s="1354"/>
      <c r="CJ243" s="1354"/>
      <c r="CK243" s="1354"/>
      <c r="CL243" s="1354"/>
      <c r="CM243" s="1354"/>
      <c r="CN243" s="1354"/>
      <c r="CO243" s="1354"/>
      <c r="CP243" s="1354"/>
      <c r="CQ243" s="1354"/>
      <c r="CR243" s="1354"/>
      <c r="CS243" s="1354"/>
      <c r="CT243" s="1354"/>
      <c r="CU243" s="1354"/>
      <c r="CV243" s="1354"/>
      <c r="CW243" s="1354"/>
      <c r="CX243" s="1354"/>
      <c r="CY243" s="1354"/>
      <c r="CZ243" s="1354"/>
      <c r="DA243" s="1354"/>
      <c r="DB243" s="1354"/>
      <c r="DC243" s="1354"/>
      <c r="DD243" s="1354"/>
      <c r="DE243" s="1354"/>
      <c r="DF243" s="1354"/>
      <c r="DG243" s="1354"/>
      <c r="DH243" s="1354"/>
      <c r="DI243" s="1354"/>
      <c r="DJ243" s="1354"/>
      <c r="DK243" s="1354"/>
      <c r="DL243" s="1354"/>
      <c r="DM243" s="1354"/>
      <c r="DN243" s="1354"/>
      <c r="DO243" s="1354"/>
      <c r="DP243" s="1354"/>
      <c r="DQ243" s="1354"/>
    </row>
    <row r="244" spans="1:121" x14ac:dyDescent="0.25">
      <c r="A244" s="1355"/>
      <c r="B244" s="1355"/>
      <c r="C244" s="1355"/>
      <c r="D244" s="1355"/>
      <c r="E244" s="1355"/>
      <c r="F244" s="1355"/>
      <c r="G244" s="1355"/>
      <c r="H244" s="1355"/>
      <c r="I244" s="1355"/>
      <c r="J244" s="1355"/>
      <c r="K244" s="1355"/>
      <c r="L244" s="1355"/>
      <c r="M244" s="1355"/>
      <c r="N244" s="1355"/>
      <c r="O244" s="1355"/>
      <c r="P244" s="1355"/>
      <c r="Q244" s="1355"/>
      <c r="R244" s="1355"/>
      <c r="S244" s="1355"/>
      <c r="T244" s="1355"/>
      <c r="U244" s="1355"/>
      <c r="V244" s="1355"/>
      <c r="W244" s="1355"/>
      <c r="X244" s="1355"/>
      <c r="Y244" s="1355"/>
      <c r="Z244" s="1355"/>
      <c r="AA244" s="1355"/>
      <c r="AB244" s="1355"/>
      <c r="AC244" s="1355"/>
      <c r="AD244" s="1355"/>
      <c r="AE244" s="1355"/>
      <c r="AF244" s="1355"/>
      <c r="AG244" s="1356"/>
      <c r="AH244" s="1356"/>
      <c r="AI244" s="1356"/>
      <c r="AJ244" s="1356"/>
      <c r="AK244" s="1354"/>
      <c r="AL244" s="1354"/>
      <c r="AM244" s="1354"/>
      <c r="AN244" s="1354"/>
      <c r="AO244" s="1354"/>
      <c r="AP244" s="1354"/>
      <c r="AQ244" s="1354"/>
      <c r="AR244" s="1354"/>
      <c r="AS244" s="1354"/>
      <c r="AT244" s="1354"/>
      <c r="AU244" s="1354"/>
      <c r="AV244" s="1354"/>
      <c r="AW244" s="1354"/>
      <c r="AX244" s="1354"/>
      <c r="AY244" s="1354"/>
      <c r="AZ244" s="1354"/>
      <c r="BA244" s="1354"/>
      <c r="BB244" s="1354"/>
      <c r="BC244" s="1354"/>
      <c r="BD244" s="1354"/>
      <c r="BE244" s="1354"/>
      <c r="BF244" s="1354"/>
      <c r="BG244" s="1354"/>
      <c r="BH244" s="1354"/>
      <c r="BI244" s="1354"/>
      <c r="BJ244" s="1354"/>
      <c r="BK244" s="1354"/>
      <c r="BL244" s="1354"/>
      <c r="BM244" s="1354"/>
      <c r="BN244" s="1354"/>
      <c r="BO244" s="1354"/>
      <c r="BP244" s="1354"/>
      <c r="BQ244" s="1354"/>
      <c r="BR244" s="1354"/>
      <c r="BS244" s="1354"/>
      <c r="BT244" s="1354"/>
      <c r="BU244" s="1354"/>
      <c r="BV244" s="1354"/>
      <c r="BW244" s="1354"/>
      <c r="BX244" s="1354"/>
      <c r="BY244" s="1354"/>
      <c r="BZ244" s="1354"/>
      <c r="CA244" s="1354"/>
      <c r="CB244" s="1354"/>
      <c r="CC244" s="1354"/>
      <c r="CD244" s="1354"/>
      <c r="CE244" s="1354"/>
      <c r="CF244" s="1354"/>
      <c r="CG244" s="1354"/>
      <c r="CH244" s="1354"/>
      <c r="CI244" s="1354"/>
      <c r="CJ244" s="1354"/>
      <c r="CK244" s="1354"/>
      <c r="CL244" s="1354"/>
      <c r="CM244" s="1354"/>
      <c r="CN244" s="1354"/>
      <c r="CO244" s="1354"/>
      <c r="CP244" s="1354"/>
      <c r="CQ244" s="1354"/>
      <c r="CR244" s="1354"/>
      <c r="CS244" s="1354"/>
      <c r="CT244" s="1354"/>
      <c r="CU244" s="1354"/>
      <c r="CV244" s="1354"/>
      <c r="CW244" s="1354"/>
      <c r="CX244" s="1354"/>
      <c r="CY244" s="1354"/>
      <c r="CZ244" s="1354"/>
      <c r="DA244" s="1354"/>
      <c r="DB244" s="1354"/>
      <c r="DC244" s="1354"/>
      <c r="DD244" s="1354"/>
      <c r="DE244" s="1354"/>
      <c r="DF244" s="1354"/>
      <c r="DG244" s="1354"/>
      <c r="DH244" s="1354"/>
      <c r="DI244" s="1354"/>
      <c r="DJ244" s="1354"/>
      <c r="DK244" s="1354"/>
      <c r="DL244" s="1354"/>
      <c r="DM244" s="1354"/>
      <c r="DN244" s="1354"/>
      <c r="DO244" s="1354"/>
      <c r="DP244" s="1354"/>
      <c r="DQ244" s="1354"/>
    </row>
    <row r="245" spans="1:121" x14ac:dyDescent="0.25">
      <c r="A245" s="1355"/>
      <c r="B245" s="1355"/>
      <c r="C245" s="1355"/>
      <c r="D245" s="1355"/>
      <c r="E245" s="1355"/>
      <c r="F245" s="1355"/>
      <c r="G245" s="1355"/>
      <c r="H245" s="1355"/>
      <c r="I245" s="1355"/>
      <c r="J245" s="1355"/>
      <c r="K245" s="1355"/>
      <c r="L245" s="1355"/>
      <c r="M245" s="1355"/>
      <c r="N245" s="1355"/>
      <c r="O245" s="1355"/>
      <c r="P245" s="1355"/>
      <c r="Q245" s="1355"/>
      <c r="R245" s="1355"/>
      <c r="S245" s="1355"/>
      <c r="T245" s="1355"/>
      <c r="U245" s="1355"/>
      <c r="V245" s="1355"/>
      <c r="W245" s="1355"/>
      <c r="X245" s="1355"/>
      <c r="Y245" s="1355"/>
      <c r="Z245" s="1355"/>
      <c r="AA245" s="1355"/>
      <c r="AB245" s="1355"/>
      <c r="AC245" s="1355"/>
      <c r="AD245" s="1355"/>
      <c r="AE245" s="1355"/>
      <c r="AF245" s="1355"/>
      <c r="AG245" s="1356"/>
      <c r="AH245" s="1356"/>
      <c r="AI245" s="1356"/>
      <c r="AJ245" s="1356"/>
      <c r="AK245" s="1354"/>
      <c r="AL245" s="1354"/>
      <c r="AM245" s="1354"/>
      <c r="AN245" s="1354"/>
      <c r="AO245" s="1354"/>
      <c r="AP245" s="1354"/>
      <c r="AQ245" s="1354"/>
      <c r="AR245" s="1354"/>
      <c r="AS245" s="1354"/>
      <c r="AT245" s="1354"/>
      <c r="AU245" s="1354"/>
      <c r="AV245" s="1354"/>
      <c r="AW245" s="1354"/>
      <c r="AX245" s="1354"/>
      <c r="AY245" s="1354"/>
      <c r="AZ245" s="1354"/>
      <c r="BA245" s="1354"/>
      <c r="BB245" s="1354"/>
      <c r="BC245" s="1354"/>
      <c r="BD245" s="1354"/>
      <c r="BE245" s="1354"/>
      <c r="BF245" s="1354"/>
      <c r="BG245" s="1354"/>
      <c r="BH245" s="1354"/>
      <c r="BI245" s="1354"/>
      <c r="BJ245" s="1354"/>
      <c r="BK245" s="1354"/>
      <c r="BL245" s="1354"/>
      <c r="BM245" s="1354"/>
      <c r="BN245" s="1354"/>
      <c r="BO245" s="1354"/>
      <c r="BP245" s="1354"/>
      <c r="BQ245" s="1354"/>
      <c r="BR245" s="1354"/>
      <c r="BS245" s="1354"/>
      <c r="BT245" s="1354"/>
      <c r="BU245" s="1354"/>
      <c r="BV245" s="1354"/>
      <c r="BW245" s="1354"/>
      <c r="BX245" s="1354"/>
      <c r="BY245" s="1354"/>
      <c r="BZ245" s="1354"/>
      <c r="CA245" s="1354"/>
      <c r="CB245" s="1354"/>
      <c r="CC245" s="1354"/>
      <c r="CD245" s="1354"/>
      <c r="CE245" s="1354"/>
      <c r="CF245" s="1354"/>
      <c r="CG245" s="1354"/>
      <c r="CH245" s="1354"/>
      <c r="CI245" s="1354"/>
      <c r="CJ245" s="1354"/>
      <c r="CK245" s="1354"/>
      <c r="CL245" s="1354"/>
      <c r="CM245" s="1354"/>
      <c r="CN245" s="1354"/>
      <c r="CO245" s="1354"/>
      <c r="CP245" s="1354"/>
      <c r="CQ245" s="1354"/>
      <c r="CR245" s="1354"/>
      <c r="CS245" s="1354"/>
      <c r="CT245" s="1354"/>
      <c r="CU245" s="1354"/>
      <c r="CV245" s="1354"/>
      <c r="CW245" s="1354"/>
      <c r="CX245" s="1354"/>
      <c r="CY245" s="1354"/>
      <c r="CZ245" s="1354"/>
      <c r="DA245" s="1354"/>
      <c r="DB245" s="1354"/>
      <c r="DC245" s="1354"/>
      <c r="DD245" s="1354"/>
      <c r="DE245" s="1354"/>
      <c r="DF245" s="1354"/>
      <c r="DG245" s="1354"/>
      <c r="DH245" s="1354"/>
      <c r="DI245" s="1354"/>
      <c r="DJ245" s="1354"/>
      <c r="DK245" s="1354"/>
      <c r="DL245" s="1354"/>
      <c r="DM245" s="1354"/>
      <c r="DN245" s="1354"/>
      <c r="DO245" s="1354"/>
      <c r="DP245" s="1354"/>
      <c r="DQ245" s="1354"/>
    </row>
    <row r="246" spans="1:121" x14ac:dyDescent="0.25">
      <c r="A246" s="1355"/>
      <c r="B246" s="1355"/>
      <c r="C246" s="1355"/>
      <c r="D246" s="1355"/>
      <c r="E246" s="1355"/>
      <c r="F246" s="1355"/>
      <c r="G246" s="1355"/>
      <c r="H246" s="1355"/>
      <c r="I246" s="1355"/>
      <c r="J246" s="1355"/>
      <c r="K246" s="1355"/>
      <c r="L246" s="1355"/>
      <c r="M246" s="1355"/>
      <c r="N246" s="1355"/>
      <c r="O246" s="1355"/>
      <c r="P246" s="1355"/>
      <c r="Q246" s="1355"/>
      <c r="R246" s="1355"/>
      <c r="S246" s="1355"/>
      <c r="T246" s="1355"/>
      <c r="U246" s="1355"/>
      <c r="V246" s="1355"/>
      <c r="W246" s="1355"/>
      <c r="X246" s="1355"/>
      <c r="Y246" s="1355"/>
      <c r="Z246" s="1355"/>
      <c r="AA246" s="1355"/>
      <c r="AB246" s="1355"/>
      <c r="AC246" s="1355"/>
      <c r="AD246" s="1355"/>
      <c r="AE246" s="1355"/>
      <c r="AF246" s="1355"/>
      <c r="AG246" s="1356"/>
      <c r="AH246" s="1356"/>
      <c r="AI246" s="1356"/>
      <c r="AJ246" s="1356"/>
      <c r="AK246" s="1354"/>
      <c r="AL246" s="1354"/>
      <c r="AM246" s="1354"/>
      <c r="AN246" s="1354"/>
      <c r="AO246" s="1354"/>
      <c r="AP246" s="1354"/>
      <c r="AQ246" s="1354"/>
      <c r="AR246" s="1354"/>
      <c r="AS246" s="1354"/>
      <c r="AT246" s="1354"/>
      <c r="AU246" s="1354"/>
      <c r="AV246" s="1354"/>
      <c r="AW246" s="1354"/>
      <c r="AX246" s="1354"/>
      <c r="AY246" s="1354"/>
      <c r="AZ246" s="1354"/>
      <c r="BA246" s="1354"/>
      <c r="BB246" s="1354"/>
      <c r="BC246" s="1354"/>
      <c r="BD246" s="1354"/>
      <c r="BE246" s="1354"/>
      <c r="BF246" s="1354"/>
      <c r="BG246" s="1354"/>
      <c r="BH246" s="1354"/>
      <c r="BI246" s="1354"/>
      <c r="BJ246" s="1354"/>
      <c r="BK246" s="1354"/>
      <c r="BL246" s="1354"/>
      <c r="BM246" s="1354"/>
      <c r="BN246" s="1354"/>
      <c r="BO246" s="1354"/>
      <c r="BP246" s="1354"/>
      <c r="BQ246" s="1354"/>
      <c r="BR246" s="1354"/>
      <c r="BS246" s="1354"/>
      <c r="BT246" s="1354"/>
      <c r="BU246" s="1354"/>
      <c r="BV246" s="1354"/>
      <c r="BW246" s="1354"/>
      <c r="BX246" s="1354"/>
      <c r="BY246" s="1354"/>
      <c r="BZ246" s="1354"/>
      <c r="CA246" s="1354"/>
      <c r="CB246" s="1354"/>
      <c r="CC246" s="1354"/>
      <c r="CD246" s="1354"/>
      <c r="CE246" s="1354"/>
      <c r="CF246" s="1354"/>
      <c r="CG246" s="1354"/>
      <c r="CH246" s="1354"/>
      <c r="CI246" s="1354"/>
      <c r="CJ246" s="1354"/>
      <c r="CK246" s="1354"/>
      <c r="CL246" s="1354"/>
      <c r="CM246" s="1354"/>
      <c r="CN246" s="1354"/>
      <c r="CO246" s="1354"/>
      <c r="CP246" s="1354"/>
      <c r="CQ246" s="1354"/>
      <c r="CR246" s="1354"/>
      <c r="CS246" s="1354"/>
      <c r="CT246" s="1354"/>
      <c r="CU246" s="1354"/>
      <c r="CV246" s="1354"/>
      <c r="CW246" s="1354"/>
      <c r="CX246" s="1354"/>
      <c r="CY246" s="1354"/>
      <c r="CZ246" s="1354"/>
      <c r="DA246" s="1354"/>
      <c r="DB246" s="1354"/>
      <c r="DC246" s="1354"/>
      <c r="DD246" s="1354"/>
      <c r="DE246" s="1354"/>
      <c r="DF246" s="1354"/>
      <c r="DG246" s="1354"/>
      <c r="DH246" s="1354"/>
      <c r="DI246" s="1354"/>
      <c r="DJ246" s="1354"/>
      <c r="DK246" s="1354"/>
      <c r="DL246" s="1354"/>
      <c r="DM246" s="1354"/>
      <c r="DN246" s="1354"/>
      <c r="DO246" s="1354"/>
      <c r="DP246" s="1354"/>
      <c r="DQ246" s="1354"/>
    </row>
    <row r="247" spans="1:121" x14ac:dyDescent="0.25">
      <c r="A247" s="1355"/>
      <c r="B247" s="1355"/>
      <c r="C247" s="1355"/>
      <c r="D247" s="1355"/>
      <c r="E247" s="1355"/>
      <c r="F247" s="1355"/>
      <c r="G247" s="1355"/>
      <c r="H247" s="1355"/>
      <c r="I247" s="1355"/>
      <c r="J247" s="1355"/>
      <c r="K247" s="1355"/>
      <c r="L247" s="1355"/>
      <c r="M247" s="1355"/>
      <c r="N247" s="1355"/>
      <c r="O247" s="1355"/>
      <c r="P247" s="1355"/>
      <c r="Q247" s="1355"/>
      <c r="R247" s="1355"/>
      <c r="S247" s="1355"/>
      <c r="T247" s="1355"/>
      <c r="U247" s="1355"/>
      <c r="V247" s="1355"/>
      <c r="W247" s="1355"/>
      <c r="X247" s="1355"/>
      <c r="Y247" s="1355"/>
      <c r="Z247" s="1355"/>
      <c r="AA247" s="1355"/>
      <c r="AB247" s="1355"/>
      <c r="AC247" s="1355"/>
      <c r="AD247" s="1355"/>
      <c r="AE247" s="1355"/>
      <c r="AF247" s="1355"/>
      <c r="AG247" s="1356"/>
      <c r="AH247" s="1356"/>
      <c r="AI247" s="1356"/>
      <c r="AJ247" s="1356"/>
      <c r="AK247" s="1354"/>
      <c r="AL247" s="1354"/>
      <c r="AM247" s="1354"/>
      <c r="AN247" s="1354"/>
      <c r="AO247" s="1354"/>
      <c r="AP247" s="1354"/>
      <c r="AQ247" s="1354"/>
      <c r="AR247" s="1354"/>
      <c r="AS247" s="1354"/>
      <c r="AT247" s="1354"/>
      <c r="AU247" s="1354"/>
      <c r="AV247" s="1354"/>
      <c r="AW247" s="1354"/>
      <c r="AX247" s="1354"/>
      <c r="AY247" s="1354"/>
      <c r="AZ247" s="1354"/>
      <c r="BA247" s="1354"/>
      <c r="BB247" s="1354"/>
      <c r="BC247" s="1354"/>
      <c r="BD247" s="1354"/>
      <c r="BE247" s="1354"/>
      <c r="BF247" s="1354"/>
      <c r="BG247" s="1354"/>
      <c r="BH247" s="1354"/>
      <c r="BI247" s="1354"/>
      <c r="BJ247" s="1354"/>
      <c r="BK247" s="1354"/>
      <c r="BL247" s="1354"/>
      <c r="BM247" s="1354"/>
      <c r="BN247" s="1354"/>
      <c r="BO247" s="1354"/>
      <c r="BP247" s="1354"/>
      <c r="BQ247" s="1354"/>
      <c r="BR247" s="1354"/>
      <c r="BS247" s="1354"/>
      <c r="BT247" s="1354"/>
      <c r="BU247" s="1354"/>
      <c r="BV247" s="1354"/>
      <c r="BW247" s="1354"/>
      <c r="BX247" s="1354"/>
      <c r="BY247" s="1354"/>
      <c r="BZ247" s="1354"/>
      <c r="CA247" s="1354"/>
      <c r="CB247" s="1354"/>
      <c r="CC247" s="1354"/>
      <c r="CD247" s="1354"/>
      <c r="CE247" s="1354"/>
      <c r="CF247" s="1354"/>
      <c r="CG247" s="1354"/>
      <c r="CH247" s="1354"/>
      <c r="CI247" s="1354"/>
      <c r="CJ247" s="1354"/>
      <c r="CK247" s="1354"/>
      <c r="CL247" s="1354"/>
      <c r="CM247" s="1354"/>
      <c r="CN247" s="1354"/>
      <c r="CO247" s="1354"/>
      <c r="CP247" s="1354"/>
      <c r="CQ247" s="1354"/>
      <c r="CR247" s="1354"/>
      <c r="CS247" s="1354"/>
      <c r="CT247" s="1354"/>
      <c r="CU247" s="1354"/>
      <c r="CV247" s="1354"/>
      <c r="CW247" s="1354"/>
      <c r="CX247" s="1354"/>
      <c r="CY247" s="1354"/>
      <c r="CZ247" s="1354"/>
      <c r="DA247" s="1354"/>
      <c r="DB247" s="1354"/>
      <c r="DC247" s="1354"/>
      <c r="DD247" s="1354"/>
      <c r="DE247" s="1354"/>
      <c r="DF247" s="1354"/>
      <c r="DG247" s="1354"/>
      <c r="DH247" s="1354"/>
      <c r="DI247" s="1354"/>
      <c r="DJ247" s="1354"/>
      <c r="DK247" s="1354"/>
      <c r="DL247" s="1354"/>
      <c r="DM247" s="1354"/>
      <c r="DN247" s="1354"/>
      <c r="DO247" s="1354"/>
      <c r="DP247" s="1354"/>
      <c r="DQ247" s="1354"/>
    </row>
    <row r="248" spans="1:121" x14ac:dyDescent="0.25">
      <c r="A248" s="1355"/>
      <c r="B248" s="1355"/>
      <c r="C248" s="1355"/>
      <c r="D248" s="1355"/>
      <c r="E248" s="1355"/>
      <c r="F248" s="1355"/>
      <c r="G248" s="1355"/>
      <c r="H248" s="1355"/>
      <c r="I248" s="1355"/>
      <c r="J248" s="1355"/>
      <c r="K248" s="1355"/>
      <c r="L248" s="1355"/>
      <c r="M248" s="1355"/>
      <c r="N248" s="1355"/>
      <c r="O248" s="1355"/>
      <c r="P248" s="1355"/>
      <c r="Q248" s="1355"/>
      <c r="R248" s="1355"/>
      <c r="S248" s="1355"/>
      <c r="T248" s="1355"/>
      <c r="U248" s="1355"/>
      <c r="V248" s="1355"/>
      <c r="W248" s="1355"/>
      <c r="X248" s="1355"/>
      <c r="Y248" s="1355"/>
      <c r="Z248" s="1355"/>
      <c r="AA248" s="1355"/>
      <c r="AB248" s="1355"/>
      <c r="AC248" s="1355"/>
      <c r="AD248" s="1355"/>
      <c r="AE248" s="1355"/>
      <c r="AF248" s="1355"/>
      <c r="AG248" s="1356"/>
      <c r="AH248" s="1356"/>
      <c r="AI248" s="1356"/>
      <c r="AJ248" s="1356"/>
      <c r="AK248" s="1354"/>
      <c r="AL248" s="1354"/>
      <c r="AM248" s="1354"/>
      <c r="AN248" s="1354"/>
      <c r="AO248" s="1354"/>
      <c r="AP248" s="1354"/>
      <c r="AQ248" s="1354"/>
      <c r="AR248" s="1354"/>
      <c r="AS248" s="1354"/>
      <c r="AT248" s="1354"/>
      <c r="AU248" s="1354"/>
      <c r="AV248" s="1354"/>
      <c r="AW248" s="1354"/>
      <c r="AX248" s="1354"/>
      <c r="AY248" s="1354"/>
      <c r="AZ248" s="1354"/>
      <c r="BA248" s="1354"/>
      <c r="BB248" s="1354"/>
      <c r="BC248" s="1354"/>
      <c r="BD248" s="1354"/>
      <c r="BE248" s="1354"/>
      <c r="BF248" s="1354"/>
      <c r="BG248" s="1354"/>
      <c r="BH248" s="1354"/>
      <c r="BI248" s="1354"/>
      <c r="BJ248" s="1354"/>
      <c r="BK248" s="1354"/>
      <c r="BL248" s="1354"/>
      <c r="BM248" s="1354"/>
      <c r="BN248" s="1354"/>
      <c r="BO248" s="1354"/>
      <c r="BP248" s="1354"/>
      <c r="BQ248" s="1354"/>
      <c r="BR248" s="1354"/>
      <c r="BS248" s="1354"/>
      <c r="BT248" s="1354"/>
      <c r="BU248" s="1354"/>
      <c r="BV248" s="1354"/>
      <c r="BW248" s="1354"/>
      <c r="BX248" s="1354"/>
      <c r="BY248" s="1354"/>
      <c r="BZ248" s="1354"/>
      <c r="CA248" s="1354"/>
      <c r="CB248" s="1354"/>
      <c r="CC248" s="1354"/>
      <c r="CD248" s="1354"/>
      <c r="CE248" s="1354"/>
      <c r="CF248" s="1354"/>
      <c r="CG248" s="1354"/>
      <c r="CH248" s="1354"/>
      <c r="CI248" s="1354"/>
      <c r="CJ248" s="1354"/>
      <c r="CK248" s="1354"/>
      <c r="CL248" s="1354"/>
      <c r="CM248" s="1354"/>
      <c r="CN248" s="1354"/>
      <c r="CO248" s="1354"/>
      <c r="CP248" s="1354"/>
      <c r="CQ248" s="1354"/>
      <c r="CR248" s="1354"/>
      <c r="CS248" s="1354"/>
      <c r="CT248" s="1354"/>
      <c r="CU248" s="1354"/>
      <c r="CV248" s="1354"/>
      <c r="CW248" s="1354"/>
      <c r="CX248" s="1354"/>
      <c r="CY248" s="1354"/>
      <c r="CZ248" s="1354"/>
      <c r="DA248" s="1354"/>
      <c r="DB248" s="1354"/>
      <c r="DC248" s="1354"/>
      <c r="DD248" s="1354"/>
      <c r="DE248" s="1354"/>
      <c r="DF248" s="1354"/>
      <c r="DG248" s="1354"/>
      <c r="DH248" s="1354"/>
      <c r="DI248" s="1354"/>
      <c r="DJ248" s="1354"/>
      <c r="DK248" s="1354"/>
      <c r="DL248" s="1354"/>
      <c r="DM248" s="1354"/>
      <c r="DN248" s="1354"/>
      <c r="DO248" s="1354"/>
      <c r="DP248" s="1354"/>
      <c r="DQ248" s="1354"/>
    </row>
    <row r="249" spans="1:121" x14ac:dyDescent="0.25">
      <c r="A249" s="1355"/>
      <c r="B249" s="1355"/>
      <c r="C249" s="1355"/>
      <c r="D249" s="1355"/>
      <c r="E249" s="1355"/>
      <c r="F249" s="1355"/>
      <c r="G249" s="1355"/>
      <c r="H249" s="1355"/>
      <c r="I249" s="1355"/>
      <c r="J249" s="1355"/>
      <c r="K249" s="1355"/>
      <c r="L249" s="1355"/>
      <c r="M249" s="1355"/>
      <c r="N249" s="1355"/>
      <c r="O249" s="1355"/>
      <c r="P249" s="1355"/>
      <c r="Q249" s="1355"/>
      <c r="R249" s="1355"/>
      <c r="S249" s="1355"/>
      <c r="T249" s="1355"/>
      <c r="U249" s="1355"/>
      <c r="V249" s="1355"/>
      <c r="W249" s="1355"/>
      <c r="X249" s="1355"/>
      <c r="Y249" s="1355"/>
      <c r="Z249" s="1355"/>
      <c r="AA249" s="1355"/>
      <c r="AB249" s="1355"/>
      <c r="AC249" s="1355"/>
      <c r="AD249" s="1355"/>
      <c r="AE249" s="1355"/>
      <c r="AF249" s="1355"/>
      <c r="AG249" s="1356"/>
      <c r="AH249" s="1356"/>
      <c r="AI249" s="1356"/>
      <c r="AJ249" s="1356"/>
      <c r="AK249" s="1354"/>
      <c r="AL249" s="1354"/>
      <c r="AM249" s="1354"/>
      <c r="AN249" s="1354"/>
      <c r="AO249" s="1354"/>
      <c r="AP249" s="1354"/>
      <c r="AQ249" s="1354"/>
      <c r="AR249" s="1354"/>
      <c r="AS249" s="1354"/>
      <c r="AT249" s="1354"/>
      <c r="AU249" s="1354"/>
      <c r="AV249" s="1354"/>
      <c r="AW249" s="1354"/>
      <c r="AX249" s="1354"/>
      <c r="AY249" s="1354"/>
      <c r="AZ249" s="1354"/>
      <c r="BA249" s="1354"/>
      <c r="BB249" s="1354"/>
      <c r="BC249" s="1354"/>
      <c r="BD249" s="1354"/>
      <c r="BE249" s="1354"/>
      <c r="BF249" s="1354"/>
      <c r="BG249" s="1354"/>
      <c r="BH249" s="1354"/>
      <c r="BI249" s="1354"/>
      <c r="BJ249" s="1354"/>
      <c r="BK249" s="1354"/>
      <c r="BL249" s="1354"/>
      <c r="BM249" s="1354"/>
      <c r="BN249" s="1354"/>
      <c r="BO249" s="1354"/>
      <c r="BP249" s="1354"/>
      <c r="BQ249" s="1354"/>
      <c r="BR249" s="1354"/>
      <c r="BS249" s="1354"/>
      <c r="BT249" s="1354"/>
      <c r="BU249" s="1354"/>
      <c r="BV249" s="1354"/>
      <c r="BW249" s="1354"/>
      <c r="BX249" s="1354"/>
      <c r="BY249" s="1354"/>
      <c r="BZ249" s="1354"/>
      <c r="CA249" s="1354"/>
      <c r="CB249" s="1354"/>
      <c r="CC249" s="1354"/>
      <c r="CD249" s="1354"/>
      <c r="CE249" s="1354"/>
      <c r="CF249" s="1354"/>
      <c r="CG249" s="1354"/>
      <c r="CH249" s="1354"/>
      <c r="CI249" s="1354"/>
      <c r="CJ249" s="1354"/>
      <c r="CK249" s="1354"/>
      <c r="CL249" s="1354"/>
      <c r="CM249" s="1354"/>
      <c r="CN249" s="1354"/>
      <c r="CO249" s="1354"/>
      <c r="CP249" s="1354"/>
      <c r="CQ249" s="1354"/>
      <c r="CR249" s="1354"/>
      <c r="CS249" s="1354"/>
      <c r="CT249" s="1354"/>
      <c r="CU249" s="1354"/>
      <c r="CV249" s="1354"/>
      <c r="CW249" s="1354"/>
      <c r="CX249" s="1354"/>
      <c r="CY249" s="1354"/>
      <c r="CZ249" s="1354"/>
      <c r="DA249" s="1354"/>
      <c r="DB249" s="1354"/>
      <c r="DC249" s="1354"/>
      <c r="DD249" s="1354"/>
      <c r="DE249" s="1354"/>
      <c r="DF249" s="1354"/>
      <c r="DG249" s="1354"/>
      <c r="DH249" s="1354"/>
      <c r="DI249" s="1354"/>
      <c r="DJ249" s="1354"/>
      <c r="DK249" s="1354"/>
      <c r="DL249" s="1354"/>
      <c r="DM249" s="1354"/>
      <c r="DN249" s="1354"/>
      <c r="DO249" s="1354"/>
      <c r="DP249" s="1354"/>
      <c r="DQ249" s="1354"/>
    </row>
    <row r="250" spans="1:121" x14ac:dyDescent="0.25">
      <c r="A250" s="1355"/>
      <c r="B250" s="1355"/>
      <c r="C250" s="1355"/>
      <c r="D250" s="1355"/>
      <c r="E250" s="1355"/>
      <c r="F250" s="1355"/>
      <c r="G250" s="1355"/>
      <c r="H250" s="1355"/>
      <c r="I250" s="1355"/>
      <c r="J250" s="1355"/>
      <c r="K250" s="1355"/>
      <c r="L250" s="1355"/>
      <c r="M250" s="1355"/>
      <c r="N250" s="1355"/>
      <c r="O250" s="1355"/>
      <c r="P250" s="1355"/>
      <c r="Q250" s="1355"/>
      <c r="R250" s="1355"/>
      <c r="S250" s="1355"/>
      <c r="T250" s="1355"/>
      <c r="U250" s="1355"/>
      <c r="V250" s="1355"/>
      <c r="W250" s="1355"/>
      <c r="X250" s="1355"/>
      <c r="Y250" s="1355"/>
      <c r="Z250" s="1355"/>
      <c r="AA250" s="1355"/>
      <c r="AB250" s="1355"/>
      <c r="AC250" s="1355"/>
      <c r="AD250" s="1355"/>
      <c r="AE250" s="1355"/>
      <c r="AF250" s="1355"/>
      <c r="AG250" s="1356"/>
      <c r="AH250" s="1356"/>
      <c r="AI250" s="1356"/>
      <c r="AJ250" s="1356"/>
      <c r="AK250" s="1354"/>
      <c r="AL250" s="1354"/>
      <c r="AM250" s="1354"/>
      <c r="AN250" s="1354"/>
      <c r="AO250" s="1354"/>
      <c r="AP250" s="1354"/>
      <c r="AQ250" s="1354"/>
      <c r="AR250" s="1354"/>
      <c r="AS250" s="1354"/>
      <c r="AT250" s="1354"/>
      <c r="AU250" s="1354"/>
      <c r="AV250" s="1354"/>
      <c r="AW250" s="1354"/>
      <c r="AX250" s="1354"/>
      <c r="AY250" s="1354"/>
      <c r="AZ250" s="1354"/>
      <c r="BA250" s="1354"/>
      <c r="BB250" s="1354"/>
      <c r="BC250" s="1354"/>
      <c r="BD250" s="1354"/>
      <c r="BE250" s="1354"/>
      <c r="BF250" s="1354"/>
      <c r="BG250" s="1354"/>
      <c r="BH250" s="1354"/>
      <c r="BI250" s="1354"/>
      <c r="BJ250" s="1354"/>
      <c r="BK250" s="1354"/>
      <c r="BL250" s="1354"/>
      <c r="BM250" s="1354"/>
      <c r="BN250" s="1354"/>
      <c r="BO250" s="1354"/>
      <c r="BP250" s="1354"/>
      <c r="BQ250" s="1354"/>
      <c r="BR250" s="1354"/>
      <c r="BS250" s="1354"/>
      <c r="BT250" s="1354"/>
      <c r="BU250" s="1354"/>
      <c r="BV250" s="1354"/>
      <c r="BW250" s="1354"/>
      <c r="BX250" s="1354"/>
      <c r="BY250" s="1354"/>
      <c r="BZ250" s="1354"/>
      <c r="CA250" s="1354"/>
      <c r="CB250" s="1354"/>
      <c r="CC250" s="1354"/>
      <c r="CD250" s="1354"/>
      <c r="CE250" s="1354"/>
      <c r="CF250" s="1354"/>
      <c r="CG250" s="1354"/>
      <c r="CH250" s="1354"/>
      <c r="CI250" s="1354"/>
      <c r="CJ250" s="1354"/>
      <c r="CK250" s="1354"/>
      <c r="CL250" s="1354"/>
      <c r="CM250" s="1354"/>
      <c r="CN250" s="1354"/>
      <c r="CO250" s="1354"/>
      <c r="CP250" s="1354"/>
      <c r="CQ250" s="1354"/>
      <c r="CR250" s="1354"/>
      <c r="CS250" s="1354"/>
      <c r="CT250" s="1354"/>
      <c r="CU250" s="1354"/>
      <c r="CV250" s="1354"/>
      <c r="CW250" s="1354"/>
      <c r="CX250" s="1354"/>
      <c r="CY250" s="1354"/>
      <c r="CZ250" s="1354"/>
      <c r="DA250" s="1354"/>
      <c r="DB250" s="1354"/>
      <c r="DC250" s="1354"/>
      <c r="DD250" s="1354"/>
      <c r="DE250" s="1354"/>
      <c r="DF250" s="1354"/>
      <c r="DG250" s="1354"/>
      <c r="DH250" s="1354"/>
      <c r="DI250" s="1354"/>
      <c r="DJ250" s="1354"/>
      <c r="DK250" s="1354"/>
      <c r="DL250" s="1354"/>
      <c r="DM250" s="1354"/>
      <c r="DN250" s="1354"/>
      <c r="DO250" s="1354"/>
      <c r="DP250" s="1354"/>
      <c r="DQ250" s="1354"/>
    </row>
    <row r="251" spans="1:121" x14ac:dyDescent="0.25">
      <c r="A251" s="1355"/>
      <c r="B251" s="1355"/>
      <c r="C251" s="1355"/>
      <c r="D251" s="1355"/>
      <c r="E251" s="1355"/>
      <c r="F251" s="1355"/>
      <c r="G251" s="1355"/>
      <c r="H251" s="1355"/>
      <c r="I251" s="1355"/>
      <c r="J251" s="1355"/>
      <c r="K251" s="1355"/>
      <c r="L251" s="1355"/>
      <c r="M251" s="1355"/>
      <c r="N251" s="1355"/>
      <c r="O251" s="1355"/>
      <c r="P251" s="1355"/>
      <c r="Q251" s="1355"/>
      <c r="R251" s="1355"/>
      <c r="S251" s="1355"/>
      <c r="T251" s="1355"/>
      <c r="U251" s="1355"/>
      <c r="V251" s="1355"/>
      <c r="W251" s="1355"/>
      <c r="X251" s="1355"/>
      <c r="Y251" s="1355"/>
      <c r="Z251" s="1355"/>
      <c r="AA251" s="1355"/>
      <c r="AB251" s="1355"/>
      <c r="AC251" s="1355"/>
      <c r="AD251" s="1355"/>
      <c r="AE251" s="1355"/>
      <c r="AF251" s="1355"/>
      <c r="AG251" s="1356"/>
      <c r="AH251" s="1356"/>
      <c r="AI251" s="1356"/>
      <c r="AJ251" s="1356"/>
      <c r="AK251" s="1354"/>
      <c r="AL251" s="1354"/>
      <c r="AM251" s="1354"/>
      <c r="AN251" s="1354"/>
      <c r="AO251" s="1354"/>
      <c r="AP251" s="1354"/>
      <c r="AQ251" s="1354"/>
      <c r="AR251" s="1354"/>
      <c r="AS251" s="1354"/>
      <c r="AT251" s="1354"/>
      <c r="AU251" s="1354"/>
      <c r="AV251" s="1354"/>
      <c r="AW251" s="1354"/>
      <c r="AX251" s="1354"/>
      <c r="AY251" s="1354"/>
      <c r="AZ251" s="1354"/>
      <c r="BA251" s="1354"/>
      <c r="BB251" s="1354"/>
      <c r="BC251" s="1354"/>
      <c r="BD251" s="1354"/>
      <c r="BE251" s="1354"/>
      <c r="BF251" s="1354"/>
      <c r="BG251" s="1354"/>
      <c r="BH251" s="1354"/>
      <c r="BI251" s="1354"/>
      <c r="BJ251" s="1354"/>
      <c r="BK251" s="1354"/>
      <c r="BL251" s="1354"/>
      <c r="BM251" s="1354"/>
      <c r="BN251" s="1354"/>
      <c r="BO251" s="1354"/>
      <c r="BP251" s="1354"/>
      <c r="BQ251" s="1354"/>
      <c r="BR251" s="1354"/>
      <c r="BS251" s="1354"/>
      <c r="BT251" s="1354"/>
      <c r="BU251" s="1354"/>
      <c r="BV251" s="1354"/>
      <c r="BW251" s="1354"/>
      <c r="BX251" s="1354"/>
      <c r="BY251" s="1354"/>
      <c r="BZ251" s="1354"/>
      <c r="CA251" s="1354"/>
      <c r="CB251" s="1354"/>
      <c r="CC251" s="1354"/>
      <c r="CD251" s="1354"/>
      <c r="CE251" s="1354"/>
      <c r="CF251" s="1354"/>
      <c r="CG251" s="1354"/>
      <c r="CH251" s="1354"/>
      <c r="CI251" s="1354"/>
      <c r="CJ251" s="1354"/>
      <c r="CK251" s="1354"/>
      <c r="CL251" s="1354"/>
      <c r="CM251" s="1354"/>
      <c r="CN251" s="1354"/>
      <c r="CO251" s="1354"/>
      <c r="CP251" s="1354"/>
      <c r="CQ251" s="1354"/>
      <c r="CR251" s="1354"/>
      <c r="CS251" s="1354"/>
      <c r="CT251" s="1354"/>
      <c r="CU251" s="1354"/>
      <c r="CV251" s="1354"/>
      <c r="CW251" s="1354"/>
      <c r="CX251" s="1354"/>
      <c r="CY251" s="1354"/>
      <c r="CZ251" s="1354"/>
      <c r="DA251" s="1354"/>
      <c r="DB251" s="1354"/>
      <c r="DC251" s="1354"/>
      <c r="DD251" s="1354"/>
      <c r="DE251" s="1354"/>
      <c r="DF251" s="1354"/>
      <c r="DG251" s="1354"/>
      <c r="DH251" s="1354"/>
      <c r="DI251" s="1354"/>
      <c r="DJ251" s="1354"/>
      <c r="DK251" s="1354"/>
      <c r="DL251" s="1354"/>
      <c r="DM251" s="1354"/>
      <c r="DN251" s="1354"/>
      <c r="DO251" s="1354"/>
      <c r="DP251" s="1354"/>
      <c r="DQ251" s="1354"/>
    </row>
    <row r="252" spans="1:121" x14ac:dyDescent="0.25">
      <c r="A252" s="1355"/>
      <c r="B252" s="1355"/>
      <c r="C252" s="1355"/>
      <c r="D252" s="1355"/>
      <c r="E252" s="1355"/>
      <c r="F252" s="1355"/>
      <c r="G252" s="1355"/>
      <c r="H252" s="1355"/>
      <c r="I252" s="1355"/>
      <c r="J252" s="1355"/>
      <c r="K252" s="1355"/>
      <c r="L252" s="1355"/>
      <c r="M252" s="1355"/>
      <c r="N252" s="1355"/>
      <c r="O252" s="1355"/>
      <c r="P252" s="1355"/>
      <c r="Q252" s="1355"/>
      <c r="R252" s="1355"/>
      <c r="S252" s="1355"/>
      <c r="T252" s="1355"/>
      <c r="U252" s="1355"/>
      <c r="V252" s="1355"/>
      <c r="W252" s="1355"/>
      <c r="X252" s="1355"/>
      <c r="Y252" s="1355"/>
      <c r="Z252" s="1355"/>
      <c r="AA252" s="1355"/>
      <c r="AB252" s="1355"/>
      <c r="AC252" s="1355"/>
      <c r="AD252" s="1355"/>
      <c r="AE252" s="1355"/>
      <c r="AF252" s="1355"/>
      <c r="AG252" s="1356"/>
      <c r="AH252" s="1356"/>
      <c r="AI252" s="1356"/>
      <c r="AJ252" s="1356"/>
      <c r="AK252" s="1354"/>
      <c r="AL252" s="1354"/>
      <c r="AM252" s="1354"/>
      <c r="AN252" s="1354"/>
      <c r="AO252" s="1354"/>
      <c r="AP252" s="1354"/>
      <c r="AQ252" s="1354"/>
      <c r="AR252" s="1354"/>
      <c r="AS252" s="1354"/>
      <c r="AT252" s="1354"/>
      <c r="AU252" s="1354"/>
      <c r="AV252" s="1354"/>
      <c r="AW252" s="1354"/>
      <c r="AX252" s="1354"/>
      <c r="AY252" s="1354"/>
      <c r="AZ252" s="1354"/>
      <c r="BA252" s="1354"/>
      <c r="BB252" s="1354"/>
      <c r="BC252" s="1354"/>
      <c r="BD252" s="1354"/>
      <c r="BE252" s="1354"/>
      <c r="BF252" s="1354"/>
      <c r="BG252" s="1354"/>
      <c r="BH252" s="1354"/>
      <c r="BI252" s="1354"/>
      <c r="BJ252" s="1354"/>
      <c r="BK252" s="1354"/>
      <c r="BL252" s="1354"/>
      <c r="BM252" s="1354"/>
      <c r="BN252" s="1354"/>
      <c r="BO252" s="1354"/>
      <c r="BP252" s="1354"/>
      <c r="BQ252" s="1354"/>
      <c r="BR252" s="1354"/>
      <c r="BS252" s="1354"/>
      <c r="BT252" s="1354"/>
      <c r="BU252" s="1354"/>
      <c r="BV252" s="1354"/>
      <c r="BW252" s="1354"/>
      <c r="BX252" s="1354"/>
      <c r="BY252" s="1354"/>
      <c r="BZ252" s="1354"/>
      <c r="CA252" s="1354"/>
      <c r="CB252" s="1354"/>
      <c r="CC252" s="1354"/>
      <c r="CD252" s="1354"/>
      <c r="CE252" s="1354"/>
      <c r="CF252" s="1354"/>
      <c r="CG252" s="1354"/>
      <c r="CH252" s="1354"/>
      <c r="CI252" s="1354"/>
      <c r="CJ252" s="1354"/>
      <c r="CK252" s="1354"/>
      <c r="CL252" s="1354"/>
      <c r="CM252" s="1354"/>
      <c r="CN252" s="1354"/>
      <c r="CO252" s="1354"/>
      <c r="CP252" s="1354"/>
      <c r="CQ252" s="1354"/>
      <c r="CR252" s="1354"/>
      <c r="CS252" s="1354"/>
      <c r="CT252" s="1354"/>
      <c r="CU252" s="1354"/>
      <c r="CV252" s="1354"/>
      <c r="CW252" s="1354"/>
      <c r="CX252" s="1354"/>
      <c r="CY252" s="1354"/>
      <c r="CZ252" s="1354"/>
      <c r="DA252" s="1354"/>
      <c r="DB252" s="1354"/>
      <c r="DC252" s="1354"/>
      <c r="DD252" s="1354"/>
      <c r="DE252" s="1354"/>
      <c r="DF252" s="1354"/>
      <c r="DG252" s="1354"/>
      <c r="DH252" s="1354"/>
      <c r="DI252" s="1354"/>
      <c r="DJ252" s="1354"/>
      <c r="DK252" s="1354"/>
      <c r="DL252" s="1354"/>
      <c r="DM252" s="1354"/>
      <c r="DN252" s="1354"/>
      <c r="DO252" s="1354"/>
      <c r="DP252" s="1354"/>
      <c r="DQ252" s="1354"/>
    </row>
    <row r="253" spans="1:121" x14ac:dyDescent="0.25">
      <c r="A253" s="1355"/>
      <c r="B253" s="1355"/>
      <c r="C253" s="1355"/>
      <c r="D253" s="1355"/>
      <c r="E253" s="1355"/>
      <c r="F253" s="1355"/>
      <c r="G253" s="1355"/>
      <c r="H253" s="1355"/>
      <c r="I253" s="1355"/>
      <c r="J253" s="1355"/>
      <c r="K253" s="1355"/>
      <c r="L253" s="1355"/>
      <c r="M253" s="1355"/>
      <c r="N253" s="1355"/>
      <c r="O253" s="1355"/>
      <c r="P253" s="1355"/>
      <c r="Q253" s="1355"/>
      <c r="R253" s="1355"/>
      <c r="S253" s="1355"/>
      <c r="T253" s="1355"/>
      <c r="U253" s="1355"/>
      <c r="V253" s="1355"/>
      <c r="W253" s="1355"/>
      <c r="X253" s="1355"/>
      <c r="Y253" s="1355"/>
      <c r="Z253" s="1355"/>
      <c r="AA253" s="1355"/>
      <c r="AB253" s="1355"/>
      <c r="AC253" s="1355"/>
      <c r="AD253" s="1355"/>
      <c r="AE253" s="1355"/>
      <c r="AF253" s="1355"/>
      <c r="AG253" s="1356"/>
      <c r="AH253" s="1356"/>
      <c r="AI253" s="1356"/>
      <c r="AJ253" s="1356"/>
      <c r="AK253" s="1354"/>
      <c r="AL253" s="1354"/>
      <c r="AM253" s="1354"/>
      <c r="AN253" s="1354"/>
      <c r="AO253" s="1354"/>
      <c r="AP253" s="1354"/>
      <c r="AQ253" s="1354"/>
      <c r="AR253" s="1354"/>
      <c r="AS253" s="1354"/>
      <c r="AT253" s="1354"/>
      <c r="AU253" s="1354"/>
      <c r="AV253" s="1354"/>
      <c r="AW253" s="1354"/>
      <c r="AX253" s="1354"/>
      <c r="AY253" s="1354"/>
      <c r="AZ253" s="1354"/>
      <c r="BA253" s="1354"/>
      <c r="BB253" s="1354"/>
      <c r="BC253" s="1354"/>
      <c r="BD253" s="1354"/>
      <c r="BE253" s="1354"/>
      <c r="BF253" s="1354"/>
      <c r="BG253" s="1354"/>
      <c r="BH253" s="1354"/>
      <c r="BI253" s="1354"/>
      <c r="BJ253" s="1354"/>
      <c r="BK253" s="1354"/>
      <c r="BL253" s="1354"/>
      <c r="BM253" s="1354"/>
      <c r="BN253" s="1354"/>
      <c r="BO253" s="1354"/>
      <c r="BP253" s="1354"/>
      <c r="BQ253" s="1354"/>
      <c r="BR253" s="1354"/>
      <c r="BS253" s="1354"/>
      <c r="BT253" s="1354"/>
      <c r="BU253" s="1354"/>
      <c r="BV253" s="1354"/>
      <c r="BW253" s="1354"/>
      <c r="BX253" s="1354"/>
      <c r="BY253" s="1354"/>
      <c r="BZ253" s="1354"/>
      <c r="CA253" s="1354"/>
      <c r="CB253" s="1354"/>
      <c r="CC253" s="1354"/>
      <c r="CD253" s="1354"/>
      <c r="CE253" s="1354"/>
      <c r="CF253" s="1354"/>
      <c r="CG253" s="1354"/>
      <c r="CH253" s="1354"/>
      <c r="CI253" s="1354"/>
      <c r="CJ253" s="1354"/>
      <c r="CK253" s="1354"/>
      <c r="CL253" s="1354"/>
      <c r="CM253" s="1354"/>
      <c r="CN253" s="1354"/>
      <c r="CO253" s="1354"/>
      <c r="CP253" s="1354"/>
      <c r="CQ253" s="1354"/>
      <c r="CR253" s="1354"/>
      <c r="CS253" s="1354"/>
      <c r="CT253" s="1354"/>
      <c r="CU253" s="1354"/>
      <c r="CV253" s="1354"/>
      <c r="CW253" s="1354"/>
      <c r="CX253" s="1354"/>
      <c r="CY253" s="1354"/>
      <c r="CZ253" s="1354"/>
      <c r="DA253" s="1354"/>
      <c r="DB253" s="1354"/>
      <c r="DC253" s="1354"/>
      <c r="DD253" s="1354"/>
      <c r="DE253" s="1354"/>
      <c r="DF253" s="1354"/>
      <c r="DG253" s="1354"/>
      <c r="DH253" s="1354"/>
      <c r="DI253" s="1354"/>
      <c r="DJ253" s="1354"/>
      <c r="DK253" s="1354"/>
      <c r="DL253" s="1354"/>
      <c r="DM253" s="1354"/>
      <c r="DN253" s="1354"/>
      <c r="DO253" s="1354"/>
      <c r="DP253" s="1354"/>
      <c r="DQ253" s="1354"/>
    </row>
    <row r="254" spans="1:121" x14ac:dyDescent="0.25">
      <c r="A254" s="1355"/>
      <c r="B254" s="1355"/>
      <c r="C254" s="1355"/>
      <c r="D254" s="1355"/>
      <c r="E254" s="1355"/>
      <c r="F254" s="1355"/>
      <c r="G254" s="1355"/>
      <c r="H254" s="1355"/>
      <c r="I254" s="1355"/>
      <c r="J254" s="1355"/>
      <c r="K254" s="1355"/>
      <c r="L254" s="1355"/>
      <c r="M254" s="1355"/>
      <c r="N254" s="1355"/>
      <c r="O254" s="1355"/>
      <c r="P254" s="1355"/>
      <c r="Q254" s="1355"/>
      <c r="R254" s="1355"/>
      <c r="S254" s="1355"/>
      <c r="T254" s="1355"/>
      <c r="U254" s="1355"/>
      <c r="V254" s="1355"/>
      <c r="W254" s="1355"/>
      <c r="X254" s="1355"/>
      <c r="Y254" s="1355"/>
      <c r="Z254" s="1355"/>
      <c r="AA254" s="1355"/>
      <c r="AB254" s="1355"/>
      <c r="AC254" s="1355"/>
      <c r="AD254" s="1355"/>
      <c r="AE254" s="1355"/>
      <c r="AF254" s="1355"/>
      <c r="AG254" s="1356"/>
      <c r="AH254" s="1356"/>
      <c r="AI254" s="1356"/>
      <c r="AJ254" s="1356"/>
      <c r="AK254" s="1354"/>
      <c r="AL254" s="1354"/>
      <c r="AM254" s="1354"/>
      <c r="AN254" s="1354"/>
      <c r="AO254" s="1354"/>
      <c r="AP254" s="1354"/>
      <c r="AQ254" s="1354"/>
      <c r="AR254" s="1354"/>
      <c r="AS254" s="1354"/>
      <c r="AT254" s="1354"/>
      <c r="AU254" s="1354"/>
      <c r="AV254" s="1354"/>
      <c r="AW254" s="1354"/>
      <c r="AX254" s="1354"/>
      <c r="AY254" s="1354"/>
      <c r="AZ254" s="1354"/>
      <c r="BA254" s="1354"/>
      <c r="BB254" s="1354"/>
      <c r="BC254" s="1354"/>
      <c r="BD254" s="1354"/>
      <c r="BE254" s="1354"/>
      <c r="BF254" s="1354"/>
      <c r="BG254" s="1354"/>
      <c r="BH254" s="1354"/>
      <c r="BI254" s="1354"/>
      <c r="BJ254" s="1354"/>
      <c r="BK254" s="1354"/>
      <c r="BL254" s="1354"/>
      <c r="BM254" s="1354"/>
      <c r="BN254" s="1354"/>
      <c r="BO254" s="1354"/>
      <c r="BP254" s="1354"/>
      <c r="BQ254" s="1354"/>
      <c r="BR254" s="1354"/>
      <c r="BS254" s="1354"/>
      <c r="BT254" s="1354"/>
      <c r="BU254" s="1354"/>
      <c r="BV254" s="1354"/>
      <c r="BW254" s="1354"/>
      <c r="BX254" s="1354"/>
      <c r="BY254" s="1354"/>
      <c r="BZ254" s="1354"/>
      <c r="CA254" s="1354"/>
      <c r="CB254" s="1354"/>
      <c r="CC254" s="1354"/>
      <c r="CD254" s="1354"/>
      <c r="CE254" s="1354"/>
      <c r="CF254" s="1354"/>
      <c r="CG254" s="1354"/>
      <c r="CH254" s="1354"/>
      <c r="CI254" s="1354"/>
      <c r="CJ254" s="1354"/>
      <c r="CK254" s="1354"/>
      <c r="CL254" s="1354"/>
      <c r="CM254" s="1354"/>
      <c r="CN254" s="1354"/>
      <c r="CO254" s="1354"/>
      <c r="CP254" s="1354"/>
      <c r="CQ254" s="1354"/>
      <c r="CR254" s="1354"/>
      <c r="CS254" s="1354"/>
      <c r="CT254" s="1354"/>
      <c r="CU254" s="1354"/>
      <c r="CV254" s="1354"/>
      <c r="CW254" s="1354"/>
      <c r="CX254" s="1354"/>
      <c r="CY254" s="1354"/>
      <c r="CZ254" s="1354"/>
      <c r="DA254" s="1354"/>
      <c r="DB254" s="1354"/>
      <c r="DC254" s="1354"/>
      <c r="DD254" s="1354"/>
      <c r="DE254" s="1354"/>
      <c r="DF254" s="1354"/>
      <c r="DG254" s="1354"/>
      <c r="DH254" s="1354"/>
      <c r="DI254" s="1354"/>
      <c r="DJ254" s="1354"/>
      <c r="DK254" s="1354"/>
      <c r="DL254" s="1354"/>
      <c r="DM254" s="1354"/>
      <c r="DN254" s="1354"/>
      <c r="DO254" s="1354"/>
      <c r="DP254" s="1354"/>
      <c r="DQ254" s="1354"/>
    </row>
    <row r="255" spans="1:121" x14ac:dyDescent="0.25">
      <c r="A255" s="1355"/>
      <c r="B255" s="1355"/>
      <c r="C255" s="1355"/>
      <c r="D255" s="1355"/>
      <c r="E255" s="1355"/>
      <c r="F255" s="1355"/>
      <c r="G255" s="1355"/>
      <c r="H255" s="1355"/>
      <c r="I255" s="1355"/>
      <c r="J255" s="1355"/>
      <c r="K255" s="1355"/>
      <c r="L255" s="1355"/>
      <c r="M255" s="1355"/>
      <c r="N255" s="1355"/>
      <c r="O255" s="1355"/>
      <c r="P255" s="1355"/>
      <c r="Q255" s="1355"/>
      <c r="R255" s="1355"/>
      <c r="S255" s="1355"/>
      <c r="T255" s="1355"/>
      <c r="U255" s="1355"/>
      <c r="V255" s="1355"/>
      <c r="W255" s="1355"/>
      <c r="X255" s="1355"/>
      <c r="Y255" s="1355"/>
      <c r="Z255" s="1355"/>
      <c r="AA255" s="1355"/>
      <c r="AB255" s="1355"/>
      <c r="AC255" s="1355"/>
      <c r="AD255" s="1355"/>
      <c r="AE255" s="1355"/>
      <c r="AF255" s="1355"/>
      <c r="AG255" s="1356"/>
      <c r="AH255" s="1356"/>
      <c r="AI255" s="1356"/>
      <c r="AJ255" s="1356"/>
      <c r="AK255" s="1354"/>
      <c r="AL255" s="1354"/>
      <c r="AM255" s="1354"/>
      <c r="AN255" s="1354"/>
      <c r="AO255" s="1354"/>
      <c r="AP255" s="1354"/>
      <c r="AQ255" s="1354"/>
      <c r="AR255" s="1354"/>
      <c r="AS255" s="1354"/>
      <c r="AT255" s="1354"/>
      <c r="AU255" s="1354"/>
      <c r="AV255" s="1354"/>
      <c r="AW255" s="1354"/>
      <c r="AX255" s="1354"/>
      <c r="AY255" s="1354"/>
      <c r="AZ255" s="1354"/>
      <c r="BA255" s="1354"/>
      <c r="BB255" s="1354"/>
      <c r="BC255" s="1354"/>
      <c r="BD255" s="1354"/>
      <c r="BE255" s="1354"/>
      <c r="BF255" s="1354"/>
      <c r="BG255" s="1354"/>
      <c r="BH255" s="1354"/>
      <c r="BI255" s="1354"/>
      <c r="BJ255" s="1354"/>
      <c r="BK255" s="1354"/>
      <c r="BL255" s="1354"/>
      <c r="BM255" s="1354"/>
      <c r="BN255" s="1354"/>
      <c r="BO255" s="1354"/>
      <c r="BP255" s="1354"/>
      <c r="BQ255" s="1354"/>
      <c r="BR255" s="1354"/>
      <c r="BS255" s="1354"/>
      <c r="BT255" s="1354"/>
      <c r="BU255" s="1354"/>
      <c r="BV255" s="1354"/>
      <c r="BW255" s="1354"/>
      <c r="BX255" s="1354"/>
      <c r="BY255" s="1354"/>
      <c r="BZ255" s="1354"/>
      <c r="CA255" s="1354"/>
      <c r="CB255" s="1354"/>
      <c r="CC255" s="1354"/>
      <c r="CD255" s="1354"/>
      <c r="CE255" s="1354"/>
      <c r="CF255" s="1354"/>
      <c r="CG255" s="1354"/>
      <c r="CH255" s="1354"/>
      <c r="CI255" s="1354"/>
      <c r="CJ255" s="1354"/>
      <c r="CK255" s="1354"/>
      <c r="CL255" s="1354"/>
      <c r="CM255" s="1354"/>
      <c r="CN255" s="1354"/>
      <c r="CO255" s="1354"/>
      <c r="CP255" s="1354"/>
      <c r="CQ255" s="1354"/>
      <c r="CR255" s="1354"/>
      <c r="CS255" s="1354"/>
      <c r="CT255" s="1354"/>
      <c r="CU255" s="1354"/>
      <c r="CV255" s="1354"/>
      <c r="CW255" s="1354"/>
      <c r="CX255" s="1354"/>
      <c r="CY255" s="1354"/>
      <c r="CZ255" s="1354"/>
      <c r="DA255" s="1354"/>
      <c r="DB255" s="1354"/>
      <c r="DC255" s="1354"/>
      <c r="DD255" s="1354"/>
      <c r="DE255" s="1354"/>
      <c r="DF255" s="1354"/>
      <c r="DG255" s="1354"/>
      <c r="DH255" s="1354"/>
      <c r="DI255" s="1354"/>
      <c r="DJ255" s="1354"/>
      <c r="DK255" s="1354"/>
      <c r="DL255" s="1354"/>
      <c r="DM255" s="1354"/>
      <c r="DN255" s="1354"/>
      <c r="DO255" s="1354"/>
      <c r="DP255" s="1354"/>
      <c r="DQ255" s="1354"/>
    </row>
    <row r="256" spans="1:121" x14ac:dyDescent="0.25">
      <c r="A256" s="1355"/>
      <c r="B256" s="1355"/>
      <c r="C256" s="1355"/>
      <c r="D256" s="1355"/>
      <c r="E256" s="1355"/>
      <c r="F256" s="1355"/>
      <c r="G256" s="1355"/>
      <c r="H256" s="1355"/>
      <c r="I256" s="1355"/>
      <c r="J256" s="1355"/>
      <c r="K256" s="1355"/>
      <c r="L256" s="1355"/>
      <c r="M256" s="1355"/>
      <c r="N256" s="1355"/>
      <c r="O256" s="1355"/>
      <c r="P256" s="1355"/>
      <c r="Q256" s="1355"/>
      <c r="R256" s="1355"/>
      <c r="S256" s="1355"/>
      <c r="T256" s="1355"/>
      <c r="U256" s="1355"/>
      <c r="V256" s="1355"/>
      <c r="W256" s="1355"/>
      <c r="X256" s="1355"/>
      <c r="Y256" s="1355"/>
      <c r="Z256" s="1355"/>
      <c r="AA256" s="1355"/>
      <c r="AB256" s="1355"/>
      <c r="AC256" s="1355"/>
      <c r="AD256" s="1355"/>
      <c r="AE256" s="1355"/>
      <c r="AF256" s="1355"/>
      <c r="AG256" s="1356"/>
      <c r="AH256" s="1356"/>
      <c r="AI256" s="1356"/>
      <c r="AJ256" s="1356"/>
      <c r="AK256" s="1354"/>
      <c r="AL256" s="1354"/>
      <c r="AM256" s="1354"/>
      <c r="AN256" s="1354"/>
      <c r="AO256" s="1354"/>
      <c r="AP256" s="1354"/>
      <c r="AQ256" s="1354"/>
      <c r="AR256" s="1354"/>
      <c r="AS256" s="1354"/>
      <c r="AT256" s="1354"/>
      <c r="AU256" s="1354"/>
      <c r="AV256" s="1354"/>
      <c r="AW256" s="1354"/>
      <c r="AX256" s="1354"/>
      <c r="AY256" s="1354"/>
      <c r="AZ256" s="1354"/>
      <c r="BA256" s="1354"/>
      <c r="BB256" s="1354"/>
      <c r="BC256" s="1354"/>
      <c r="BD256" s="1354"/>
      <c r="BE256" s="1354"/>
      <c r="BF256" s="1354"/>
      <c r="BG256" s="1354"/>
      <c r="BH256" s="1354"/>
      <c r="BI256" s="1354"/>
      <c r="BJ256" s="1354"/>
      <c r="BK256" s="1354"/>
      <c r="BL256" s="1354"/>
      <c r="BM256" s="1354"/>
      <c r="BN256" s="1354"/>
      <c r="BO256" s="1354"/>
      <c r="BP256" s="1354"/>
      <c r="BQ256" s="1354"/>
      <c r="BR256" s="1354"/>
      <c r="BS256" s="1354"/>
      <c r="BT256" s="1354"/>
      <c r="BU256" s="1354"/>
      <c r="BV256" s="1354"/>
      <c r="BW256" s="1354"/>
      <c r="BX256" s="1354"/>
      <c r="BY256" s="1354"/>
      <c r="BZ256" s="1354"/>
      <c r="CA256" s="1354"/>
      <c r="CB256" s="1354"/>
      <c r="CC256" s="1354"/>
      <c r="CD256" s="1354"/>
      <c r="CE256" s="1354"/>
      <c r="CF256" s="1354"/>
      <c r="CG256" s="1354"/>
      <c r="CH256" s="1354"/>
      <c r="CI256" s="1354"/>
      <c r="CJ256" s="1354"/>
      <c r="CK256" s="1354"/>
      <c r="CL256" s="1354"/>
      <c r="CM256" s="1354"/>
      <c r="CN256" s="1354"/>
      <c r="CO256" s="1354"/>
      <c r="CP256" s="1354"/>
      <c r="CQ256" s="1354"/>
      <c r="CR256" s="1354"/>
      <c r="CS256" s="1354"/>
      <c r="CT256" s="1354"/>
      <c r="CU256" s="1354"/>
      <c r="CV256" s="1354"/>
      <c r="CW256" s="1354"/>
      <c r="CX256" s="1354"/>
      <c r="CY256" s="1354"/>
      <c r="CZ256" s="1354"/>
      <c r="DA256" s="1354"/>
      <c r="DB256" s="1354"/>
      <c r="DC256" s="1354"/>
      <c r="DD256" s="1354"/>
      <c r="DE256" s="1354"/>
      <c r="DF256" s="1354"/>
      <c r="DG256" s="1354"/>
      <c r="DH256" s="1354"/>
      <c r="DI256" s="1354"/>
      <c r="DJ256" s="1354"/>
      <c r="DK256" s="1354"/>
      <c r="DL256" s="1354"/>
      <c r="DM256" s="1354"/>
      <c r="DN256" s="1354"/>
      <c r="DO256" s="1354"/>
      <c r="DP256" s="1354"/>
      <c r="DQ256" s="1354"/>
    </row>
    <row r="257" spans="1:121" x14ac:dyDescent="0.25">
      <c r="A257" s="1355"/>
      <c r="B257" s="1355"/>
      <c r="C257" s="1355"/>
      <c r="D257" s="1355"/>
      <c r="E257" s="1355"/>
      <c r="F257" s="1355"/>
      <c r="G257" s="1355"/>
      <c r="H257" s="1355"/>
      <c r="I257" s="1355"/>
      <c r="J257" s="1355"/>
      <c r="K257" s="1355"/>
      <c r="L257" s="1355"/>
      <c r="M257" s="1355"/>
      <c r="N257" s="1355"/>
      <c r="O257" s="1355"/>
      <c r="P257" s="1355"/>
      <c r="Q257" s="1355"/>
      <c r="R257" s="1355"/>
      <c r="S257" s="1355"/>
      <c r="T257" s="1355"/>
      <c r="U257" s="1355"/>
      <c r="V257" s="1355"/>
      <c r="W257" s="1355"/>
      <c r="X257" s="1355"/>
      <c r="Y257" s="1355"/>
      <c r="Z257" s="1355"/>
      <c r="AA257" s="1355"/>
      <c r="AB257" s="1355"/>
      <c r="AC257" s="1355"/>
      <c r="AD257" s="1355"/>
      <c r="AE257" s="1355"/>
      <c r="AF257" s="1355"/>
      <c r="AG257" s="1356"/>
      <c r="AH257" s="1356"/>
      <c r="AI257" s="1356"/>
      <c r="AJ257" s="1356"/>
      <c r="AK257" s="1354"/>
      <c r="AL257" s="1354"/>
      <c r="AM257" s="1354"/>
      <c r="AN257" s="1354"/>
      <c r="AO257" s="1354"/>
      <c r="AP257" s="1354"/>
      <c r="AQ257" s="1354"/>
      <c r="AR257" s="1354"/>
      <c r="AS257" s="1354"/>
      <c r="AT257" s="1354"/>
      <c r="AU257" s="1354"/>
      <c r="AV257" s="1354"/>
      <c r="AW257" s="1354"/>
      <c r="AX257" s="1354"/>
      <c r="AY257" s="1354"/>
      <c r="AZ257" s="1354"/>
      <c r="BA257" s="1354"/>
      <c r="BB257" s="1354"/>
      <c r="BC257" s="1354"/>
      <c r="BD257" s="1354"/>
      <c r="BE257" s="1354"/>
      <c r="BF257" s="1354"/>
      <c r="BG257" s="1354"/>
      <c r="BH257" s="1354"/>
      <c r="BI257" s="1354"/>
      <c r="BJ257" s="1354"/>
      <c r="BK257" s="1354"/>
      <c r="BL257" s="1354"/>
      <c r="BM257" s="1354"/>
      <c r="BN257" s="1354"/>
      <c r="BO257" s="1354"/>
      <c r="BP257" s="1354"/>
      <c r="BQ257" s="1354"/>
      <c r="BR257" s="1354"/>
      <c r="BS257" s="1354"/>
      <c r="BT257" s="1354"/>
      <c r="BU257" s="1354"/>
      <c r="BV257" s="1354"/>
      <c r="BW257" s="1354"/>
      <c r="BX257" s="1354"/>
      <c r="BY257" s="1354"/>
      <c r="BZ257" s="1354"/>
      <c r="CA257" s="1354"/>
      <c r="CB257" s="1354"/>
      <c r="CC257" s="1354"/>
      <c r="CD257" s="1354"/>
      <c r="CE257" s="1354"/>
      <c r="CF257" s="1354"/>
      <c r="CG257" s="1354"/>
      <c r="CH257" s="1354"/>
      <c r="CI257" s="1354"/>
      <c r="CJ257" s="1354"/>
      <c r="CK257" s="1354"/>
      <c r="CL257" s="1354"/>
      <c r="CM257" s="1354"/>
      <c r="CN257" s="1354"/>
      <c r="CO257" s="1354"/>
      <c r="CP257" s="1354"/>
      <c r="CQ257" s="1354"/>
      <c r="CR257" s="1354"/>
      <c r="CS257" s="1354"/>
      <c r="CT257" s="1354"/>
      <c r="CU257" s="1354"/>
      <c r="CV257" s="1354"/>
      <c r="CW257" s="1354"/>
      <c r="CX257" s="1354"/>
      <c r="CY257" s="1354"/>
      <c r="CZ257" s="1354"/>
      <c r="DA257" s="1354"/>
      <c r="DB257" s="1354"/>
      <c r="DC257" s="1354"/>
      <c r="DD257" s="1354"/>
      <c r="DE257" s="1354"/>
      <c r="DF257" s="1354"/>
      <c r="DG257" s="1354"/>
      <c r="DH257" s="1354"/>
      <c r="DI257" s="1354"/>
      <c r="DJ257" s="1354"/>
      <c r="DK257" s="1354"/>
      <c r="DL257" s="1354"/>
      <c r="DM257" s="1354"/>
      <c r="DN257" s="1354"/>
      <c r="DO257" s="1354"/>
      <c r="DP257" s="1354"/>
      <c r="DQ257" s="1354"/>
    </row>
    <row r="258" spans="1:121" x14ac:dyDescent="0.25">
      <c r="A258" s="1355"/>
      <c r="B258" s="1355"/>
      <c r="C258" s="1355"/>
      <c r="D258" s="1355"/>
      <c r="E258" s="1355"/>
      <c r="F258" s="1355"/>
      <c r="G258" s="1355"/>
      <c r="H258" s="1355"/>
      <c r="I258" s="1355"/>
      <c r="J258" s="1355"/>
      <c r="K258" s="1355"/>
      <c r="L258" s="1355"/>
      <c r="M258" s="1355"/>
      <c r="N258" s="1355"/>
      <c r="O258" s="1355"/>
      <c r="P258" s="1355"/>
      <c r="Q258" s="1355"/>
      <c r="R258" s="1355"/>
      <c r="S258" s="1355"/>
      <c r="T258" s="1355"/>
      <c r="U258" s="1355"/>
      <c r="V258" s="1355"/>
      <c r="W258" s="1355"/>
      <c r="X258" s="1355"/>
      <c r="Y258" s="1355"/>
      <c r="Z258" s="1355"/>
      <c r="AA258" s="1355"/>
      <c r="AB258" s="1355"/>
      <c r="AC258" s="1355"/>
      <c r="AD258" s="1355"/>
      <c r="AE258" s="1355"/>
      <c r="AF258" s="1355"/>
      <c r="AG258" s="1356"/>
      <c r="AH258" s="1356"/>
      <c r="AI258" s="1356"/>
      <c r="AJ258" s="1356"/>
      <c r="AK258" s="1354"/>
      <c r="AL258" s="1354"/>
      <c r="AM258" s="1354"/>
      <c r="AN258" s="1354"/>
      <c r="AO258" s="1354"/>
      <c r="AP258" s="1354"/>
      <c r="AQ258" s="1354"/>
      <c r="AR258" s="1354"/>
      <c r="AS258" s="1354"/>
      <c r="AT258" s="1354"/>
      <c r="AU258" s="1354"/>
      <c r="AV258" s="1354"/>
      <c r="AW258" s="1354"/>
      <c r="AX258" s="1354"/>
      <c r="AY258" s="1354"/>
      <c r="AZ258" s="1354"/>
      <c r="BA258" s="1354"/>
      <c r="BB258" s="1354"/>
      <c r="BC258" s="1354"/>
      <c r="BD258" s="1354"/>
      <c r="BE258" s="1354"/>
      <c r="BF258" s="1354"/>
      <c r="BG258" s="1354"/>
      <c r="BH258" s="1354"/>
      <c r="BI258" s="1354"/>
      <c r="BJ258" s="1354"/>
      <c r="BK258" s="1354"/>
      <c r="BL258" s="1354"/>
      <c r="BM258" s="1354"/>
      <c r="BN258" s="1354"/>
      <c r="BO258" s="1354"/>
      <c r="BP258" s="1354"/>
      <c r="BQ258" s="1354"/>
      <c r="BR258" s="1354"/>
      <c r="BS258" s="1354"/>
      <c r="BT258" s="1354"/>
      <c r="BU258" s="1354"/>
      <c r="BV258" s="1354"/>
      <c r="BW258" s="1354"/>
      <c r="BX258" s="1354"/>
      <c r="BY258" s="1354"/>
      <c r="BZ258" s="1354"/>
      <c r="CA258" s="1354"/>
      <c r="CB258" s="1354"/>
      <c r="CC258" s="1354"/>
      <c r="CD258" s="1354"/>
      <c r="CE258" s="1354"/>
      <c r="CF258" s="1354"/>
      <c r="CG258" s="1354"/>
      <c r="CH258" s="1354"/>
      <c r="CI258" s="1354"/>
      <c r="CJ258" s="1354"/>
      <c r="CK258" s="1354"/>
      <c r="CL258" s="1354"/>
      <c r="CM258" s="1354"/>
      <c r="CN258" s="1354"/>
      <c r="CO258" s="1354"/>
      <c r="CP258" s="1354"/>
      <c r="CQ258" s="1354"/>
      <c r="CR258" s="1354"/>
      <c r="CS258" s="1354"/>
      <c r="CT258" s="1354"/>
      <c r="CU258" s="1354"/>
      <c r="CV258" s="1354"/>
      <c r="CW258" s="1354"/>
      <c r="CX258" s="1354"/>
      <c r="CY258" s="1354"/>
      <c r="CZ258" s="1354"/>
      <c r="DA258" s="1354"/>
      <c r="DB258" s="1354"/>
      <c r="DC258" s="1354"/>
      <c r="DD258" s="1354"/>
      <c r="DE258" s="1354"/>
      <c r="DF258" s="1354"/>
      <c r="DG258" s="1354"/>
      <c r="DH258" s="1354"/>
      <c r="DI258" s="1354"/>
      <c r="DJ258" s="1354"/>
      <c r="DK258" s="1354"/>
      <c r="DL258" s="1354"/>
      <c r="DM258" s="1354"/>
      <c r="DN258" s="1354"/>
      <c r="DO258" s="1354"/>
      <c r="DP258" s="1354"/>
      <c r="DQ258" s="1354"/>
    </row>
    <row r="259" spans="1:121" x14ac:dyDescent="0.25">
      <c r="A259" s="1355"/>
      <c r="B259" s="1355"/>
      <c r="C259" s="1355"/>
      <c r="D259" s="1355"/>
      <c r="E259" s="1355"/>
      <c r="F259" s="1355"/>
      <c r="G259" s="1355"/>
      <c r="H259" s="1355"/>
      <c r="I259" s="1355"/>
      <c r="J259" s="1355"/>
      <c r="K259" s="1355"/>
      <c r="L259" s="1355"/>
      <c r="M259" s="1355"/>
      <c r="N259" s="1355"/>
      <c r="O259" s="1355"/>
      <c r="P259" s="1355"/>
      <c r="Q259" s="1355"/>
      <c r="R259" s="1355"/>
      <c r="S259" s="1355"/>
      <c r="T259" s="1355"/>
      <c r="U259" s="1355"/>
      <c r="V259" s="1355"/>
      <c r="W259" s="1355"/>
      <c r="X259" s="1355"/>
      <c r="Y259" s="1355"/>
      <c r="Z259" s="1355"/>
      <c r="AA259" s="1355"/>
      <c r="AB259" s="1355"/>
      <c r="AC259" s="1355"/>
      <c r="AD259" s="1355"/>
      <c r="AE259" s="1355"/>
      <c r="AF259" s="1355"/>
      <c r="AG259" s="1356"/>
      <c r="AH259" s="1356"/>
      <c r="AI259" s="1356"/>
      <c r="AJ259" s="1356"/>
      <c r="AK259" s="1354"/>
      <c r="AL259" s="1354"/>
      <c r="AM259" s="1354"/>
      <c r="AN259" s="1354"/>
      <c r="AO259" s="1354"/>
      <c r="AP259" s="1354"/>
      <c r="AQ259" s="1354"/>
      <c r="AR259" s="1354"/>
      <c r="AS259" s="1354"/>
      <c r="AT259" s="1354"/>
      <c r="AU259" s="1354"/>
      <c r="AV259" s="1354"/>
      <c r="AW259" s="1354"/>
      <c r="AX259" s="1354"/>
      <c r="AY259" s="1354"/>
      <c r="AZ259" s="1354"/>
      <c r="BA259" s="1354"/>
      <c r="BB259" s="1354"/>
      <c r="BC259" s="1354"/>
      <c r="BD259" s="1354"/>
      <c r="BE259" s="1354"/>
      <c r="BF259" s="1354"/>
      <c r="BG259" s="1354"/>
      <c r="BH259" s="1354"/>
      <c r="BI259" s="1354"/>
      <c r="BJ259" s="1354"/>
      <c r="BK259" s="1354"/>
      <c r="BL259" s="1354"/>
      <c r="BM259" s="1354"/>
      <c r="BN259" s="1354"/>
      <c r="BO259" s="1354"/>
      <c r="BP259" s="1354"/>
      <c r="BQ259" s="1354"/>
      <c r="BR259" s="1354"/>
      <c r="BS259" s="1354"/>
      <c r="BT259" s="1354"/>
      <c r="BU259" s="1354"/>
      <c r="BV259" s="1354"/>
      <c r="BW259" s="1354"/>
      <c r="BX259" s="1354"/>
      <c r="BY259" s="1354"/>
      <c r="BZ259" s="1354"/>
      <c r="CA259" s="1354"/>
      <c r="CB259" s="1354"/>
      <c r="CC259" s="1354"/>
      <c r="CD259" s="1354"/>
      <c r="CE259" s="1354"/>
      <c r="CF259" s="1354"/>
      <c r="CG259" s="1354"/>
      <c r="CH259" s="1354"/>
      <c r="CI259" s="1354"/>
      <c r="CJ259" s="1354"/>
      <c r="CK259" s="1354"/>
      <c r="CL259" s="1354"/>
      <c r="CM259" s="1354"/>
      <c r="CN259" s="1354"/>
      <c r="CO259" s="1354"/>
      <c r="CP259" s="1354"/>
      <c r="CQ259" s="1354"/>
      <c r="CR259" s="1354"/>
      <c r="CS259" s="1354"/>
      <c r="CT259" s="1354"/>
      <c r="CU259" s="1354"/>
      <c r="CV259" s="1354"/>
      <c r="CW259" s="1354"/>
      <c r="CX259" s="1354"/>
      <c r="CY259" s="1354"/>
      <c r="CZ259" s="1354"/>
      <c r="DA259" s="1354"/>
      <c r="DB259" s="1354"/>
      <c r="DC259" s="1354"/>
      <c r="DD259" s="1354"/>
      <c r="DE259" s="1354"/>
      <c r="DF259" s="1354"/>
      <c r="DG259" s="1354"/>
      <c r="DH259" s="1354"/>
      <c r="DI259" s="1354"/>
      <c r="DJ259" s="1354"/>
      <c r="DK259" s="1354"/>
      <c r="DL259" s="1354"/>
      <c r="DM259" s="1354"/>
      <c r="DN259" s="1354"/>
      <c r="DO259" s="1354"/>
      <c r="DP259" s="1354"/>
      <c r="DQ259" s="1354"/>
    </row>
    <row r="260" spans="1:121" x14ac:dyDescent="0.25">
      <c r="A260" s="1355"/>
      <c r="B260" s="1355"/>
      <c r="C260" s="1355"/>
      <c r="D260" s="1355"/>
      <c r="E260" s="1355"/>
      <c r="F260" s="1355"/>
      <c r="G260" s="1355"/>
      <c r="H260" s="1355"/>
      <c r="I260" s="1355"/>
      <c r="J260" s="1355"/>
      <c r="K260" s="1355"/>
      <c r="L260" s="1355"/>
      <c r="M260" s="1355"/>
      <c r="N260" s="1355"/>
      <c r="O260" s="1355"/>
      <c r="P260" s="1355"/>
      <c r="Q260" s="1355"/>
      <c r="R260" s="1355"/>
      <c r="S260" s="1355"/>
      <c r="T260" s="1355"/>
      <c r="U260" s="1355"/>
      <c r="V260" s="1355"/>
      <c r="W260" s="1355"/>
      <c r="X260" s="1355"/>
      <c r="Y260" s="1355"/>
      <c r="Z260" s="1355"/>
      <c r="AA260" s="1355"/>
      <c r="AB260" s="1355"/>
      <c r="AC260" s="1355"/>
      <c r="AD260" s="1355"/>
      <c r="AE260" s="1355"/>
      <c r="AF260" s="1355"/>
      <c r="AG260" s="1356"/>
      <c r="AH260" s="1356"/>
      <c r="AI260" s="1356"/>
      <c r="AJ260" s="1356"/>
      <c r="AK260" s="1354"/>
      <c r="AL260" s="1354"/>
      <c r="AM260" s="1354"/>
      <c r="AN260" s="1354"/>
      <c r="AO260" s="1354"/>
      <c r="AP260" s="1354"/>
      <c r="AQ260" s="1354"/>
      <c r="AR260" s="1354"/>
      <c r="AS260" s="1354"/>
      <c r="AT260" s="1354"/>
      <c r="AU260" s="1354"/>
      <c r="AV260" s="1354"/>
      <c r="AW260" s="1354"/>
      <c r="AX260" s="1354"/>
      <c r="AY260" s="1354"/>
      <c r="AZ260" s="1354"/>
      <c r="BA260" s="1354"/>
      <c r="BB260" s="1354"/>
      <c r="BC260" s="1354"/>
      <c r="BD260" s="1354"/>
      <c r="BE260" s="1354"/>
      <c r="BF260" s="1354"/>
      <c r="BG260" s="1354"/>
      <c r="BH260" s="1354"/>
      <c r="BI260" s="1354"/>
      <c r="BJ260" s="1354"/>
      <c r="BK260" s="1354"/>
      <c r="BL260" s="1354"/>
      <c r="BM260" s="1354"/>
      <c r="BN260" s="1354"/>
      <c r="BO260" s="1354"/>
      <c r="BP260" s="1354"/>
      <c r="BQ260" s="1354"/>
      <c r="BR260" s="1354"/>
      <c r="BS260" s="1354"/>
      <c r="BT260" s="1354"/>
      <c r="BU260" s="1354"/>
      <c r="BV260" s="1354"/>
      <c r="BW260" s="1354"/>
      <c r="BX260" s="1354"/>
      <c r="BY260" s="1354"/>
      <c r="BZ260" s="1354"/>
      <c r="CA260" s="1354"/>
      <c r="CB260" s="1354"/>
      <c r="CC260" s="1354"/>
      <c r="CD260" s="1354"/>
      <c r="CE260" s="1354"/>
      <c r="CF260" s="1354"/>
      <c r="CG260" s="1354"/>
      <c r="CH260" s="1354"/>
      <c r="CI260" s="1354"/>
      <c r="CJ260" s="1354"/>
      <c r="CK260" s="1354"/>
      <c r="CL260" s="1354"/>
      <c r="CM260" s="1354"/>
      <c r="CN260" s="1354"/>
      <c r="CO260" s="1354"/>
      <c r="CP260" s="1354"/>
      <c r="CQ260" s="1354"/>
      <c r="CR260" s="1354"/>
      <c r="CS260" s="1354"/>
      <c r="CT260" s="1354"/>
      <c r="CU260" s="1354"/>
      <c r="CV260" s="1354"/>
      <c r="CW260" s="1354"/>
      <c r="CX260" s="1354"/>
      <c r="CY260" s="1354"/>
      <c r="CZ260" s="1354"/>
      <c r="DA260" s="1354"/>
      <c r="DB260" s="1354"/>
      <c r="DC260" s="1354"/>
      <c r="DD260" s="1354"/>
      <c r="DE260" s="1354"/>
      <c r="DF260" s="1354"/>
      <c r="DG260" s="1354"/>
      <c r="DH260" s="1354"/>
      <c r="DI260" s="1354"/>
      <c r="DJ260" s="1354"/>
      <c r="DK260" s="1354"/>
      <c r="DL260" s="1354"/>
      <c r="DM260" s="1354"/>
      <c r="DN260" s="1354"/>
      <c r="DO260" s="1354"/>
      <c r="DP260" s="1354"/>
      <c r="DQ260" s="1354"/>
    </row>
    <row r="261" spans="1:121" x14ac:dyDescent="0.25">
      <c r="A261" s="1355"/>
      <c r="B261" s="1355"/>
      <c r="C261" s="1355"/>
      <c r="D261" s="1355"/>
      <c r="E261" s="1355"/>
      <c r="F261" s="1355"/>
      <c r="G261" s="1355"/>
      <c r="H261" s="1355"/>
      <c r="I261" s="1355"/>
      <c r="J261" s="1355"/>
      <c r="K261" s="1355"/>
      <c r="L261" s="1355"/>
      <c r="M261" s="1355"/>
      <c r="N261" s="1355"/>
      <c r="O261" s="1355"/>
      <c r="P261" s="1355"/>
      <c r="Q261" s="1355"/>
      <c r="R261" s="1355"/>
      <c r="S261" s="1355"/>
      <c r="T261" s="1355"/>
      <c r="U261" s="1355"/>
      <c r="V261" s="1355"/>
      <c r="W261" s="1355"/>
      <c r="X261" s="1355"/>
      <c r="Y261" s="1355"/>
      <c r="Z261" s="1355"/>
      <c r="AA261" s="1355"/>
      <c r="AB261" s="1355"/>
      <c r="AC261" s="1355"/>
      <c r="AD261" s="1355"/>
      <c r="AE261" s="1355"/>
      <c r="AF261" s="1355"/>
      <c r="AG261" s="1356"/>
      <c r="AH261" s="1356"/>
      <c r="AI261" s="1356"/>
      <c r="AJ261" s="1356"/>
      <c r="AK261" s="1354"/>
      <c r="AL261" s="1354"/>
      <c r="AM261" s="1354"/>
      <c r="AN261" s="1354"/>
      <c r="AO261" s="1354"/>
      <c r="AP261" s="1354"/>
      <c r="AQ261" s="1354"/>
      <c r="AR261" s="1354"/>
      <c r="AS261" s="1354"/>
      <c r="AT261" s="1354"/>
      <c r="AU261" s="1354"/>
      <c r="AV261" s="1354"/>
      <c r="AW261" s="1354"/>
      <c r="AX261" s="1354"/>
      <c r="AY261" s="1354"/>
      <c r="AZ261" s="1354"/>
      <c r="BA261" s="1354"/>
      <c r="BB261" s="1354"/>
      <c r="BC261" s="1354"/>
      <c r="BD261" s="1354"/>
      <c r="BE261" s="1354"/>
      <c r="BF261" s="1354"/>
      <c r="BG261" s="1354"/>
      <c r="BH261" s="1354"/>
      <c r="BI261" s="1354"/>
      <c r="BJ261" s="1354"/>
      <c r="BK261" s="1354"/>
      <c r="BL261" s="1354"/>
      <c r="BM261" s="1354"/>
      <c r="BN261" s="1354"/>
      <c r="BO261" s="1354"/>
      <c r="BP261" s="1354"/>
      <c r="BQ261" s="1354"/>
      <c r="BR261" s="1354"/>
      <c r="BS261" s="1354"/>
      <c r="BT261" s="1354"/>
      <c r="BU261" s="1354"/>
      <c r="BV261" s="1354"/>
      <c r="BW261" s="1354"/>
      <c r="BX261" s="1354"/>
      <c r="BY261" s="1354"/>
      <c r="BZ261" s="1354"/>
      <c r="CA261" s="1354"/>
      <c r="CB261" s="1354"/>
      <c r="CC261" s="1354"/>
      <c r="CD261" s="1354"/>
      <c r="CE261" s="1354"/>
      <c r="CF261" s="1354"/>
      <c r="CG261" s="1354"/>
      <c r="CH261" s="1354"/>
      <c r="CI261" s="1354"/>
      <c r="CJ261" s="1354"/>
      <c r="CK261" s="1354"/>
      <c r="CL261" s="1354"/>
      <c r="CM261" s="1354"/>
      <c r="CN261" s="1354"/>
      <c r="CO261" s="1354"/>
      <c r="CP261" s="1354"/>
      <c r="CQ261" s="1354"/>
      <c r="CR261" s="1354"/>
      <c r="CS261" s="1354"/>
      <c r="CT261" s="1354"/>
      <c r="CU261" s="1354"/>
      <c r="CV261" s="1354"/>
      <c r="CW261" s="1354"/>
      <c r="CX261" s="1354"/>
      <c r="CY261" s="1354"/>
      <c r="CZ261" s="1354"/>
      <c r="DA261" s="1354"/>
      <c r="DB261" s="1354"/>
      <c r="DC261" s="1354"/>
      <c r="DD261" s="1354"/>
      <c r="DE261" s="1354"/>
      <c r="DF261" s="1354"/>
      <c r="DG261" s="1354"/>
      <c r="DH261" s="1354"/>
      <c r="DI261" s="1354"/>
      <c r="DJ261" s="1354"/>
      <c r="DK261" s="1354"/>
      <c r="DL261" s="1354"/>
      <c r="DM261" s="1354"/>
      <c r="DN261" s="1354"/>
      <c r="DO261" s="1354"/>
      <c r="DP261" s="1354"/>
      <c r="DQ261" s="1354"/>
    </row>
    <row r="262" spans="1:121" x14ac:dyDescent="0.25">
      <c r="A262" s="1355"/>
      <c r="B262" s="1355"/>
      <c r="C262" s="1355"/>
      <c r="D262" s="1355"/>
      <c r="E262" s="1355"/>
      <c r="F262" s="1355"/>
      <c r="G262" s="1355"/>
      <c r="H262" s="1355"/>
      <c r="I262" s="1355"/>
      <c r="J262" s="1355"/>
      <c r="K262" s="1355"/>
      <c r="L262" s="1355"/>
      <c r="M262" s="1355"/>
      <c r="N262" s="1355"/>
      <c r="O262" s="1355"/>
      <c r="P262" s="1355"/>
      <c r="Q262" s="1355"/>
      <c r="R262" s="1355"/>
      <c r="S262" s="1355"/>
      <c r="T262" s="1355"/>
      <c r="U262" s="1355"/>
      <c r="V262" s="1355"/>
      <c r="W262" s="1355"/>
      <c r="X262" s="1355"/>
      <c r="Y262" s="1355"/>
      <c r="Z262" s="1355"/>
      <c r="AA262" s="1355"/>
      <c r="AB262" s="1355"/>
      <c r="AC262" s="1355"/>
      <c r="AD262" s="1355"/>
      <c r="AE262" s="1355"/>
      <c r="AF262" s="1355"/>
      <c r="AG262" s="1356"/>
      <c r="AH262" s="1356"/>
      <c r="AI262" s="1356"/>
      <c r="AJ262" s="1356"/>
      <c r="AK262" s="1354"/>
      <c r="AL262" s="1354"/>
      <c r="AM262" s="1354"/>
      <c r="AN262" s="1354"/>
      <c r="AO262" s="1354"/>
      <c r="AP262" s="1354"/>
      <c r="AQ262" s="1354"/>
      <c r="AR262" s="1354"/>
      <c r="AS262" s="1354"/>
      <c r="AT262" s="1354"/>
      <c r="AU262" s="1354"/>
      <c r="AV262" s="1354"/>
      <c r="AW262" s="1354"/>
      <c r="AX262" s="1354"/>
      <c r="AY262" s="1354"/>
      <c r="AZ262" s="1354"/>
      <c r="BA262" s="1354"/>
      <c r="BB262" s="1354"/>
      <c r="BC262" s="1354"/>
      <c r="BD262" s="1354"/>
      <c r="BE262" s="1354"/>
      <c r="BF262" s="1354"/>
      <c r="BG262" s="1354"/>
      <c r="BH262" s="1354"/>
      <c r="BI262" s="1354"/>
      <c r="BJ262" s="1354"/>
      <c r="BK262" s="1354"/>
      <c r="BL262" s="1354"/>
      <c r="BM262" s="1354"/>
      <c r="BN262" s="1354"/>
      <c r="BO262" s="1354"/>
      <c r="BP262" s="1354"/>
      <c r="BQ262" s="1354"/>
      <c r="BR262" s="1354"/>
      <c r="BS262" s="1354"/>
      <c r="BT262" s="1354"/>
      <c r="BU262" s="1354"/>
      <c r="BV262" s="1354"/>
      <c r="BW262" s="1354"/>
      <c r="BX262" s="1354"/>
      <c r="BY262" s="1354"/>
      <c r="BZ262" s="1354"/>
      <c r="CA262" s="1354"/>
      <c r="CB262" s="1354"/>
      <c r="CC262" s="1354"/>
      <c r="CD262" s="1354"/>
      <c r="CE262" s="1354"/>
      <c r="CF262" s="1354"/>
      <c r="CG262" s="1354"/>
      <c r="CH262" s="1354"/>
      <c r="CI262" s="1354"/>
      <c r="CJ262" s="1354"/>
      <c r="CK262" s="1354"/>
      <c r="CL262" s="1354"/>
      <c r="CM262" s="1354"/>
      <c r="CN262" s="1354"/>
      <c r="CO262" s="1354"/>
      <c r="CP262" s="1354"/>
      <c r="CQ262" s="1354"/>
      <c r="CR262" s="1354"/>
      <c r="CS262" s="1354"/>
      <c r="CT262" s="1354"/>
      <c r="CU262" s="1354"/>
      <c r="CV262" s="1354"/>
      <c r="CW262" s="1354"/>
      <c r="CX262" s="1354"/>
      <c r="CY262" s="1354"/>
      <c r="CZ262" s="1354"/>
      <c r="DA262" s="1354"/>
      <c r="DB262" s="1354"/>
      <c r="DC262" s="1354"/>
      <c r="DD262" s="1354"/>
      <c r="DE262" s="1354"/>
      <c r="DF262" s="1354"/>
      <c r="DG262" s="1354"/>
      <c r="DH262" s="1354"/>
      <c r="DI262" s="1354"/>
      <c r="DJ262" s="1354"/>
      <c r="DK262" s="1354"/>
      <c r="DL262" s="1354"/>
      <c r="DM262" s="1354"/>
      <c r="DN262" s="1354"/>
      <c r="DO262" s="1354"/>
      <c r="DP262" s="1354"/>
      <c r="DQ262" s="1354"/>
    </row>
    <row r="263" spans="1:121" x14ac:dyDescent="0.25">
      <c r="A263" s="1355"/>
      <c r="B263" s="1355"/>
      <c r="C263" s="1355"/>
      <c r="D263" s="1355"/>
      <c r="E263" s="1355"/>
      <c r="F263" s="1355"/>
      <c r="G263" s="1355"/>
      <c r="H263" s="1355"/>
      <c r="I263" s="1355"/>
      <c r="J263" s="1355"/>
      <c r="K263" s="1355"/>
      <c r="L263" s="1355"/>
      <c r="M263" s="1355"/>
      <c r="N263" s="1355"/>
      <c r="O263" s="1355"/>
      <c r="P263" s="1355"/>
      <c r="Q263" s="1355"/>
      <c r="R263" s="1355"/>
      <c r="S263" s="1355"/>
      <c r="T263" s="1355"/>
      <c r="U263" s="1355"/>
      <c r="V263" s="1355"/>
      <c r="W263" s="1355"/>
      <c r="X263" s="1355"/>
      <c r="Y263" s="1355"/>
      <c r="Z263" s="1355"/>
      <c r="AA263" s="1355"/>
      <c r="AB263" s="1355"/>
      <c r="AC263" s="1355"/>
      <c r="AD263" s="1355"/>
      <c r="AE263" s="1355"/>
      <c r="AF263" s="1355"/>
      <c r="AG263" s="1356"/>
      <c r="AH263" s="1356"/>
      <c r="AI263" s="1356"/>
      <c r="AJ263" s="1356"/>
      <c r="AK263" s="1354"/>
      <c r="AL263" s="1354"/>
      <c r="AM263" s="1354"/>
      <c r="AN263" s="1354"/>
      <c r="AO263" s="1354"/>
      <c r="AP263" s="1354"/>
      <c r="AQ263" s="1354"/>
      <c r="AR263" s="1354"/>
      <c r="AS263" s="1354"/>
      <c r="AT263" s="1354"/>
      <c r="AU263" s="1354"/>
      <c r="AV263" s="1354"/>
      <c r="AW263" s="1354"/>
      <c r="AX263" s="1354"/>
      <c r="AY263" s="1354"/>
      <c r="AZ263" s="1354"/>
      <c r="BA263" s="1354"/>
      <c r="BB263" s="1354"/>
      <c r="BC263" s="1354"/>
      <c r="BD263" s="1354"/>
      <c r="BE263" s="1354"/>
      <c r="BF263" s="1354"/>
      <c r="BG263" s="1354"/>
      <c r="BH263" s="1354"/>
      <c r="BI263" s="1354"/>
      <c r="BJ263" s="1354"/>
      <c r="BK263" s="1354"/>
      <c r="BL263" s="1354"/>
      <c r="BM263" s="1354"/>
      <c r="BN263" s="1354"/>
      <c r="BO263" s="1354"/>
      <c r="BP263" s="1354"/>
      <c r="BQ263" s="1354"/>
      <c r="BR263" s="1354"/>
      <c r="BS263" s="1354"/>
      <c r="BT263" s="1354"/>
      <c r="BU263" s="1354"/>
      <c r="BV263" s="1354"/>
      <c r="BW263" s="1354"/>
      <c r="BX263" s="1354"/>
      <c r="BY263" s="1354"/>
      <c r="BZ263" s="1354"/>
      <c r="CA263" s="1354"/>
      <c r="CB263" s="1354"/>
      <c r="CC263" s="1354"/>
      <c r="CD263" s="1354"/>
      <c r="CE263" s="1354"/>
      <c r="CF263" s="1354"/>
      <c r="CG263" s="1354"/>
      <c r="CH263" s="1354"/>
      <c r="CI263" s="1354"/>
      <c r="CJ263" s="1354"/>
      <c r="CK263" s="1354"/>
      <c r="CL263" s="1354"/>
      <c r="CM263" s="1354"/>
      <c r="CN263" s="1354"/>
      <c r="CO263" s="1354"/>
      <c r="CP263" s="1354"/>
      <c r="CQ263" s="1354"/>
      <c r="CR263" s="1354"/>
      <c r="CS263" s="1354"/>
      <c r="CT263" s="1354"/>
      <c r="CU263" s="1354"/>
      <c r="CV263" s="1354"/>
      <c r="CW263" s="1354"/>
      <c r="CX263" s="1354"/>
      <c r="CY263" s="1354"/>
      <c r="CZ263" s="1354"/>
      <c r="DA263" s="1354"/>
      <c r="DB263" s="1354"/>
      <c r="DC263" s="1354"/>
      <c r="DD263" s="1354"/>
      <c r="DE263" s="1354"/>
      <c r="DF263" s="1354"/>
      <c r="DG263" s="1354"/>
      <c r="DH263" s="1354"/>
      <c r="DI263" s="1354"/>
      <c r="DJ263" s="1354"/>
      <c r="DK263" s="1354"/>
      <c r="DL263" s="1354"/>
      <c r="DM263" s="1354"/>
      <c r="DN263" s="1354"/>
      <c r="DO263" s="1354"/>
      <c r="DP263" s="1354"/>
      <c r="DQ263" s="1354"/>
    </row>
    <row r="264" spans="1:121" x14ac:dyDescent="0.25">
      <c r="A264" s="1355"/>
      <c r="B264" s="1355"/>
      <c r="C264" s="1355"/>
      <c r="D264" s="1355"/>
      <c r="E264" s="1355"/>
      <c r="F264" s="1355"/>
      <c r="G264" s="1355"/>
      <c r="H264" s="1355"/>
      <c r="I264" s="1355"/>
      <c r="J264" s="1355"/>
      <c r="K264" s="1355"/>
      <c r="L264" s="1355"/>
      <c r="M264" s="1355"/>
      <c r="N264" s="1355"/>
      <c r="O264" s="1355"/>
      <c r="P264" s="1355"/>
      <c r="Q264" s="1355"/>
      <c r="R264" s="1355"/>
      <c r="S264" s="1355"/>
      <c r="T264" s="1355"/>
      <c r="U264" s="1355"/>
      <c r="V264" s="1355"/>
      <c r="W264" s="1355"/>
      <c r="X264" s="1355"/>
      <c r="Y264" s="1355"/>
      <c r="Z264" s="1355"/>
      <c r="AA264" s="1355"/>
      <c r="AB264" s="1355"/>
      <c r="AC264" s="1355"/>
      <c r="AD264" s="1355"/>
      <c r="AE264" s="1355"/>
      <c r="AF264" s="1355"/>
      <c r="AG264" s="1356"/>
      <c r="AH264" s="1356"/>
      <c r="AI264" s="1356"/>
      <c r="AJ264" s="1356"/>
      <c r="AK264" s="1354"/>
      <c r="AL264" s="1354"/>
      <c r="AM264" s="1354"/>
      <c r="AN264" s="1354"/>
      <c r="AO264" s="1354"/>
      <c r="AP264" s="1354"/>
      <c r="AQ264" s="1354"/>
      <c r="AR264" s="1354"/>
      <c r="AS264" s="1354"/>
      <c r="AT264" s="1354"/>
      <c r="AU264" s="1354"/>
      <c r="AV264" s="1354"/>
      <c r="AW264" s="1354"/>
      <c r="AX264" s="1354"/>
      <c r="AY264" s="1354"/>
      <c r="AZ264" s="1354"/>
      <c r="BA264" s="1354"/>
      <c r="BB264" s="1354"/>
      <c r="BC264" s="1354"/>
      <c r="BD264" s="1354"/>
      <c r="BE264" s="1354"/>
      <c r="BF264" s="1354"/>
      <c r="BG264" s="1354"/>
      <c r="BH264" s="1354"/>
      <c r="BI264" s="1354"/>
      <c r="BJ264" s="1354"/>
      <c r="BK264" s="1354"/>
      <c r="BL264" s="1354"/>
      <c r="BM264" s="1354"/>
      <c r="BN264" s="1354"/>
      <c r="BO264" s="1354"/>
      <c r="BP264" s="1354"/>
      <c r="BQ264" s="1354"/>
      <c r="BR264" s="1354"/>
      <c r="BS264" s="1354"/>
      <c r="BT264" s="1354"/>
      <c r="BU264" s="1354"/>
      <c r="BV264" s="1354"/>
      <c r="BW264" s="1354"/>
      <c r="BX264" s="1354"/>
      <c r="BY264" s="1354"/>
      <c r="BZ264" s="1354"/>
      <c r="CA264" s="1354"/>
      <c r="CB264" s="1354"/>
      <c r="CC264" s="1354"/>
      <c r="CD264" s="1354"/>
      <c r="CE264" s="1354"/>
      <c r="CF264" s="1354"/>
      <c r="CG264" s="1354"/>
      <c r="CH264" s="1354"/>
      <c r="CI264" s="1354"/>
      <c r="CJ264" s="1354"/>
      <c r="CK264" s="1354"/>
      <c r="CL264" s="1354"/>
      <c r="CM264" s="1354"/>
      <c r="CN264" s="1354"/>
      <c r="CO264" s="1354"/>
      <c r="CP264" s="1354"/>
      <c r="CQ264" s="1354"/>
      <c r="CR264" s="1354"/>
      <c r="CS264" s="1354"/>
      <c r="CT264" s="1354"/>
      <c r="CU264" s="1354"/>
      <c r="CV264" s="1354"/>
      <c r="CW264" s="1354"/>
      <c r="CX264" s="1354"/>
      <c r="CY264" s="1354"/>
      <c r="CZ264" s="1354"/>
      <c r="DA264" s="1354"/>
      <c r="DB264" s="1354"/>
      <c r="DC264" s="1354"/>
      <c r="DD264" s="1354"/>
      <c r="DE264" s="1354"/>
      <c r="DF264" s="1354"/>
      <c r="DG264" s="1354"/>
      <c r="DH264" s="1354"/>
      <c r="DI264" s="1354"/>
      <c r="DJ264" s="1354"/>
      <c r="DK264" s="1354"/>
      <c r="DL264" s="1354"/>
      <c r="DM264" s="1354"/>
      <c r="DN264" s="1354"/>
      <c r="DO264" s="1354"/>
      <c r="DP264" s="1354"/>
      <c r="DQ264" s="1354"/>
    </row>
    <row r="265" spans="1:121" x14ac:dyDescent="0.25">
      <c r="A265" s="1355"/>
      <c r="B265" s="1355"/>
      <c r="C265" s="1355"/>
      <c r="D265" s="1355"/>
      <c r="E265" s="1355"/>
      <c r="F265" s="1355"/>
      <c r="G265" s="1355"/>
      <c r="H265" s="1355"/>
      <c r="I265" s="1355"/>
      <c r="J265" s="1355"/>
      <c r="K265" s="1355"/>
      <c r="L265" s="1355"/>
      <c r="M265" s="1355"/>
      <c r="N265" s="1355"/>
      <c r="O265" s="1355"/>
      <c r="P265" s="1355"/>
      <c r="Q265" s="1355"/>
      <c r="R265" s="1355"/>
      <c r="S265" s="1355"/>
      <c r="T265" s="1355"/>
      <c r="U265" s="1355"/>
      <c r="V265" s="1355"/>
      <c r="W265" s="1355"/>
      <c r="X265" s="1355"/>
      <c r="Y265" s="1355"/>
      <c r="Z265" s="1355"/>
      <c r="AA265" s="1355"/>
      <c r="AB265" s="1355"/>
      <c r="AC265" s="1355"/>
      <c r="AD265" s="1355"/>
      <c r="AE265" s="1355"/>
      <c r="AF265" s="1355"/>
      <c r="AG265" s="1356"/>
      <c r="AH265" s="1356"/>
      <c r="AI265" s="1356"/>
      <c r="AJ265" s="1356"/>
      <c r="AK265" s="1354"/>
      <c r="AL265" s="1354"/>
      <c r="AM265" s="1354"/>
      <c r="AN265" s="1354"/>
      <c r="AO265" s="1354"/>
      <c r="AP265" s="1354"/>
      <c r="AQ265" s="1354"/>
      <c r="AR265" s="1354"/>
      <c r="AS265" s="1354"/>
      <c r="AT265" s="1354"/>
      <c r="AU265" s="1354"/>
      <c r="AV265" s="1354"/>
      <c r="AW265" s="1354"/>
      <c r="AX265" s="1354"/>
      <c r="AY265" s="1354"/>
      <c r="AZ265" s="1354"/>
      <c r="BA265" s="1354"/>
      <c r="BB265" s="1354"/>
      <c r="BC265" s="1354"/>
      <c r="BD265" s="1354"/>
      <c r="BE265" s="1354"/>
      <c r="BF265" s="1354"/>
      <c r="BG265" s="1354"/>
      <c r="BH265" s="1354"/>
      <c r="BI265" s="1354"/>
      <c r="BJ265" s="1354"/>
      <c r="BK265" s="1354"/>
      <c r="BL265" s="1354"/>
      <c r="BM265" s="1354"/>
      <c r="BN265" s="1354"/>
      <c r="BO265" s="1354"/>
      <c r="BP265" s="1354"/>
      <c r="BQ265" s="1354"/>
      <c r="BR265" s="1354"/>
      <c r="BS265" s="1354"/>
      <c r="BT265" s="1354"/>
      <c r="BU265" s="1354"/>
      <c r="BV265" s="1354"/>
      <c r="BW265" s="1354"/>
      <c r="BX265" s="1354"/>
      <c r="BY265" s="1354"/>
      <c r="BZ265" s="1354"/>
      <c r="CA265" s="1354"/>
      <c r="CB265" s="1354"/>
      <c r="CC265" s="1354"/>
      <c r="CD265" s="1354"/>
      <c r="CE265" s="1354"/>
      <c r="CF265" s="1354"/>
      <c r="CG265" s="1354"/>
      <c r="CH265" s="1354"/>
      <c r="CI265" s="1354"/>
      <c r="CJ265" s="1354"/>
      <c r="CK265" s="1354"/>
      <c r="CL265" s="1354"/>
      <c r="CM265" s="1354"/>
      <c r="CN265" s="1354"/>
      <c r="CO265" s="1354"/>
      <c r="CP265" s="1354"/>
      <c r="CQ265" s="1354"/>
      <c r="CR265" s="1354"/>
      <c r="CS265" s="1354"/>
      <c r="CT265" s="1354"/>
      <c r="CU265" s="1354"/>
      <c r="CV265" s="1354"/>
      <c r="CW265" s="1354"/>
      <c r="CX265" s="1354"/>
      <c r="CY265" s="1354"/>
      <c r="CZ265" s="1354"/>
      <c r="DA265" s="1354"/>
      <c r="DB265" s="1354"/>
      <c r="DC265" s="1354"/>
      <c r="DD265" s="1354"/>
      <c r="DE265" s="1354"/>
      <c r="DF265" s="1354"/>
      <c r="DG265" s="1354"/>
      <c r="DH265" s="1354"/>
      <c r="DI265" s="1354"/>
      <c r="DJ265" s="1354"/>
      <c r="DK265" s="1354"/>
      <c r="DL265" s="1354"/>
      <c r="DM265" s="1354"/>
      <c r="DN265" s="1354"/>
      <c r="DO265" s="1354"/>
      <c r="DP265" s="1354"/>
      <c r="DQ265" s="1354"/>
    </row>
    <row r="266" spans="1:121" x14ac:dyDescent="0.25">
      <c r="A266" s="1355"/>
      <c r="B266" s="1355"/>
      <c r="C266" s="1355"/>
      <c r="D266" s="1355"/>
      <c r="E266" s="1355"/>
      <c r="F266" s="1355"/>
      <c r="G266" s="1355"/>
      <c r="H266" s="1355"/>
      <c r="I266" s="1355"/>
      <c r="J266" s="1355"/>
      <c r="K266" s="1355"/>
      <c r="L266" s="1355"/>
      <c r="M266" s="1355"/>
      <c r="N266" s="1355"/>
      <c r="O266" s="1355"/>
      <c r="P266" s="1355"/>
      <c r="Q266" s="1355"/>
      <c r="R266" s="1355"/>
      <c r="S266" s="1355"/>
      <c r="T266" s="1355"/>
      <c r="U266" s="1355"/>
      <c r="V266" s="1355"/>
      <c r="W266" s="1355"/>
      <c r="X266" s="1355"/>
      <c r="Y266" s="1355"/>
      <c r="Z266" s="1355"/>
      <c r="AA266" s="1355"/>
      <c r="AB266" s="1355"/>
      <c r="AC266" s="1355"/>
      <c r="AD266" s="1355"/>
      <c r="AE266" s="1355"/>
      <c r="AF266" s="1355"/>
      <c r="AG266" s="1356"/>
      <c r="AH266" s="1356"/>
      <c r="AI266" s="1356"/>
      <c r="AJ266" s="1356"/>
      <c r="AK266" s="1354"/>
      <c r="AL266" s="1354"/>
      <c r="AM266" s="1354"/>
      <c r="AN266" s="1354"/>
      <c r="AO266" s="1354"/>
      <c r="AP266" s="1354"/>
      <c r="AQ266" s="1354"/>
      <c r="AR266" s="1354"/>
      <c r="AS266" s="1354"/>
      <c r="AT266" s="1354"/>
      <c r="AU266" s="1354"/>
      <c r="AV266" s="1354"/>
      <c r="AW266" s="1354"/>
      <c r="AX266" s="1354"/>
      <c r="AY266" s="1354"/>
      <c r="AZ266" s="1354"/>
      <c r="BA266" s="1354"/>
      <c r="BB266" s="1354"/>
      <c r="BC266" s="1354"/>
      <c r="BD266" s="1354"/>
      <c r="BE266" s="1354"/>
      <c r="BF266" s="1354"/>
      <c r="BG266" s="1354"/>
      <c r="BH266" s="1354"/>
      <c r="BI266" s="1354"/>
      <c r="BJ266" s="1354"/>
      <c r="BK266" s="1354"/>
      <c r="BL266" s="1354"/>
      <c r="BM266" s="1354"/>
      <c r="BN266" s="1354"/>
      <c r="BO266" s="1354"/>
      <c r="BP266" s="1354"/>
      <c r="BQ266" s="1354"/>
      <c r="BR266" s="1354"/>
      <c r="BS266" s="1354"/>
      <c r="BT266" s="1354"/>
      <c r="BU266" s="1354"/>
      <c r="BV266" s="1354"/>
      <c r="BW266" s="1354"/>
      <c r="BX266" s="1354"/>
      <c r="BY266" s="1354"/>
      <c r="BZ266" s="1354"/>
      <c r="CA266" s="1354"/>
      <c r="CB266" s="1354"/>
      <c r="CC266" s="1354"/>
      <c r="CD266" s="1354"/>
      <c r="CE266" s="1354"/>
      <c r="CF266" s="1354"/>
      <c r="CG266" s="1354"/>
      <c r="CH266" s="1354"/>
      <c r="CI266" s="1354"/>
      <c r="CJ266" s="1354"/>
      <c r="CK266" s="1354"/>
      <c r="CL266" s="1354"/>
      <c r="CM266" s="1354"/>
      <c r="CN266" s="1354"/>
      <c r="CO266" s="1354"/>
      <c r="CP266" s="1354"/>
      <c r="CQ266" s="1354"/>
      <c r="CR266" s="1354"/>
      <c r="CS266" s="1354"/>
      <c r="CT266" s="1354"/>
      <c r="CU266" s="1354"/>
      <c r="CV266" s="1354"/>
      <c r="CW266" s="1354"/>
      <c r="CX266" s="1354"/>
      <c r="CY266" s="1354"/>
      <c r="CZ266" s="1354"/>
      <c r="DA266" s="1354"/>
      <c r="DB266" s="1354"/>
      <c r="DC266" s="1354"/>
      <c r="DD266" s="1354"/>
      <c r="DE266" s="1354"/>
      <c r="DF266" s="1354"/>
      <c r="DG266" s="1354"/>
      <c r="DH266" s="1354"/>
      <c r="DI266" s="1354"/>
      <c r="DJ266" s="1354"/>
      <c r="DK266" s="1354"/>
      <c r="DL266" s="1354"/>
      <c r="DM266" s="1354"/>
      <c r="DN266" s="1354"/>
      <c r="DO266" s="1354"/>
      <c r="DP266" s="1354"/>
      <c r="DQ266" s="1354"/>
    </row>
    <row r="267" spans="1:121" x14ac:dyDescent="0.25">
      <c r="A267" s="1355"/>
      <c r="B267" s="1355"/>
      <c r="C267" s="1355"/>
      <c r="D267" s="1355"/>
      <c r="E267" s="1355"/>
      <c r="F267" s="1355"/>
      <c r="G267" s="1355"/>
      <c r="H267" s="1355"/>
      <c r="I267" s="1355"/>
      <c r="J267" s="1355"/>
      <c r="K267" s="1355"/>
      <c r="L267" s="1355"/>
      <c r="M267" s="1355"/>
      <c r="N267" s="1355"/>
      <c r="O267" s="1355"/>
      <c r="P267" s="1355"/>
      <c r="Q267" s="1355"/>
      <c r="R267" s="1355"/>
      <c r="S267" s="1355"/>
      <c r="T267" s="1355"/>
      <c r="U267" s="1355"/>
      <c r="V267" s="1355"/>
      <c r="W267" s="1355"/>
      <c r="X267" s="1355"/>
      <c r="Y267" s="1355"/>
      <c r="Z267" s="1355"/>
      <c r="AA267" s="1355"/>
      <c r="AB267" s="1355"/>
      <c r="AC267" s="1355"/>
      <c r="AD267" s="1355"/>
      <c r="AE267" s="1355"/>
      <c r="AF267" s="1355"/>
      <c r="AG267" s="1356"/>
      <c r="AH267" s="1356"/>
      <c r="AI267" s="1356"/>
      <c r="AJ267" s="1356"/>
      <c r="AK267" s="1354"/>
      <c r="AL267" s="1354"/>
      <c r="AM267" s="1354"/>
      <c r="AN267" s="1354"/>
      <c r="AO267" s="1354"/>
      <c r="AP267" s="1354"/>
      <c r="AQ267" s="1354"/>
      <c r="AR267" s="1354"/>
      <c r="AS267" s="1354"/>
      <c r="AT267" s="1354"/>
      <c r="AU267" s="1354"/>
      <c r="AV267" s="1354"/>
      <c r="AW267" s="1354"/>
      <c r="AX267" s="1354"/>
      <c r="AY267" s="1354"/>
      <c r="AZ267" s="1354"/>
      <c r="BA267" s="1354"/>
      <c r="BB267" s="1354"/>
      <c r="BC267" s="1354"/>
      <c r="BD267" s="1354"/>
      <c r="BE267" s="1354"/>
      <c r="BF267" s="1354"/>
      <c r="BG267" s="1354"/>
      <c r="BH267" s="1354"/>
      <c r="BI267" s="1354"/>
      <c r="BJ267" s="1354"/>
      <c r="BK267" s="1354"/>
      <c r="BL267" s="1354"/>
      <c r="BM267" s="1354"/>
      <c r="BN267" s="1354"/>
      <c r="BO267" s="1354"/>
      <c r="BP267" s="1354"/>
      <c r="BQ267" s="1354"/>
      <c r="BR267" s="1354"/>
      <c r="BS267" s="1354"/>
      <c r="BT267" s="1354"/>
      <c r="BU267" s="1354"/>
      <c r="BV267" s="1354"/>
      <c r="BW267" s="1354"/>
      <c r="BX267" s="1354"/>
      <c r="BY267" s="1354"/>
      <c r="BZ267" s="1354"/>
      <c r="CA267" s="1354"/>
      <c r="CB267" s="1354"/>
      <c r="CC267" s="1354"/>
      <c r="CD267" s="1354"/>
      <c r="CE267" s="1354"/>
      <c r="CF267" s="1354"/>
      <c r="CG267" s="1354"/>
      <c r="CH267" s="1354"/>
      <c r="CI267" s="1354"/>
      <c r="CJ267" s="1354"/>
      <c r="CK267" s="1354"/>
      <c r="CL267" s="1354"/>
      <c r="CM267" s="1354"/>
      <c r="CN267" s="1354"/>
      <c r="CO267" s="1354"/>
      <c r="CP267" s="1354"/>
      <c r="CQ267" s="1354"/>
      <c r="CR267" s="1354"/>
      <c r="CS267" s="1354"/>
      <c r="CT267" s="1354"/>
      <c r="CU267" s="1354"/>
      <c r="CV267" s="1354"/>
      <c r="CW267" s="1354"/>
      <c r="CX267" s="1354"/>
      <c r="CY267" s="1354"/>
      <c r="CZ267" s="1354"/>
      <c r="DA267" s="1354"/>
      <c r="DB267" s="1354"/>
      <c r="DC267" s="1354"/>
      <c r="DD267" s="1354"/>
      <c r="DE267" s="1354"/>
      <c r="DF267" s="1354"/>
      <c r="DG267" s="1354"/>
      <c r="DH267" s="1354"/>
      <c r="DI267" s="1354"/>
      <c r="DJ267" s="1354"/>
      <c r="DK267" s="1354"/>
      <c r="DL267" s="1354"/>
      <c r="DM267" s="1354"/>
      <c r="DN267" s="1354"/>
      <c r="DO267" s="1354"/>
      <c r="DP267" s="1354"/>
      <c r="DQ267" s="1354"/>
    </row>
    <row r="268" spans="1:121" x14ac:dyDescent="0.25">
      <c r="A268" s="1355"/>
      <c r="B268" s="1355"/>
      <c r="C268" s="1355"/>
      <c r="D268" s="1355"/>
      <c r="E268" s="1355"/>
      <c r="F268" s="1355"/>
      <c r="G268" s="1355"/>
      <c r="H268" s="1355"/>
      <c r="I268" s="1355"/>
      <c r="J268" s="1355"/>
      <c r="K268" s="1355"/>
      <c r="L268" s="1355"/>
      <c r="M268" s="1355"/>
      <c r="N268" s="1355"/>
      <c r="O268" s="1355"/>
      <c r="P268" s="1355"/>
      <c r="Q268" s="1355"/>
      <c r="R268" s="1355"/>
      <c r="S268" s="1355"/>
      <c r="T268" s="1355"/>
      <c r="U268" s="1355"/>
      <c r="V268" s="1355"/>
      <c r="W268" s="1355"/>
      <c r="X268" s="1355"/>
      <c r="Y268" s="1355"/>
      <c r="Z268" s="1355"/>
      <c r="AA268" s="1355"/>
      <c r="AB268" s="1355"/>
      <c r="AC268" s="1355"/>
      <c r="AD268" s="1355"/>
      <c r="AE268" s="1355"/>
      <c r="AF268" s="1355"/>
      <c r="AG268" s="1356"/>
      <c r="AH268" s="1356"/>
      <c r="AI268" s="1356"/>
      <c r="AJ268" s="1356"/>
      <c r="AK268" s="1354"/>
      <c r="AL268" s="1354"/>
      <c r="AM268" s="1354"/>
      <c r="AN268" s="1354"/>
      <c r="AO268" s="1354"/>
      <c r="AP268" s="1354"/>
      <c r="AQ268" s="1354"/>
      <c r="AR268" s="1354"/>
      <c r="AS268" s="1354"/>
      <c r="AT268" s="1354"/>
      <c r="AU268" s="1354"/>
      <c r="AV268" s="1354"/>
      <c r="AW268" s="1354"/>
      <c r="AX268" s="1354"/>
      <c r="AY268" s="1354"/>
      <c r="AZ268" s="1354"/>
      <c r="BA268" s="1354"/>
      <c r="BB268" s="1354"/>
      <c r="BC268" s="1354"/>
      <c r="BD268" s="1354"/>
      <c r="BE268" s="1354"/>
      <c r="BF268" s="1354"/>
      <c r="BG268" s="1354"/>
      <c r="BH268" s="1354"/>
      <c r="BI268" s="1354"/>
      <c r="BJ268" s="1354"/>
      <c r="BK268" s="1354"/>
      <c r="BL268" s="1354"/>
      <c r="BM268" s="1354"/>
      <c r="BN268" s="1354"/>
      <c r="BO268" s="1354"/>
      <c r="BP268" s="1354"/>
      <c r="BQ268" s="1354"/>
      <c r="BR268" s="1354"/>
      <c r="BS268" s="1354"/>
      <c r="BT268" s="1354"/>
      <c r="BU268" s="1354"/>
      <c r="BV268" s="1354"/>
      <c r="BW268" s="1354"/>
      <c r="BX268" s="1354"/>
      <c r="BY268" s="1354"/>
      <c r="BZ268" s="1354"/>
      <c r="CA268" s="1354"/>
      <c r="CB268" s="1354"/>
      <c r="CC268" s="1354"/>
      <c r="CD268" s="1354"/>
      <c r="CE268" s="1354"/>
      <c r="CF268" s="1354"/>
      <c r="CG268" s="1354"/>
      <c r="CH268" s="1354"/>
      <c r="CI268" s="1354"/>
      <c r="CJ268" s="1354"/>
      <c r="CK268" s="1354"/>
      <c r="CL268" s="1354"/>
      <c r="CM268" s="1354"/>
      <c r="CN268" s="1354"/>
      <c r="CO268" s="1354"/>
      <c r="CP268" s="1354"/>
      <c r="CQ268" s="1354"/>
      <c r="CR268" s="1354"/>
      <c r="CS268" s="1354"/>
      <c r="CT268" s="1354"/>
      <c r="CU268" s="1354"/>
      <c r="CV268" s="1354"/>
      <c r="CW268" s="1354"/>
      <c r="CX268" s="1354"/>
      <c r="CY268" s="1354"/>
      <c r="CZ268" s="1354"/>
      <c r="DA268" s="1354"/>
      <c r="DB268" s="1354"/>
      <c r="DC268" s="1354"/>
      <c r="DD268" s="1354"/>
      <c r="DE268" s="1354"/>
      <c r="DF268" s="1354"/>
      <c r="DG268" s="1354"/>
      <c r="DH268" s="1354"/>
      <c r="DI268" s="1354"/>
      <c r="DJ268" s="1354"/>
      <c r="DK268" s="1354"/>
      <c r="DL268" s="1354"/>
      <c r="DM268" s="1354"/>
      <c r="DN268" s="1354"/>
      <c r="DO268" s="1354"/>
      <c r="DP268" s="1354"/>
      <c r="DQ268" s="1354"/>
    </row>
    <row r="269" spans="1:121" x14ac:dyDescent="0.25">
      <c r="A269" s="1355"/>
      <c r="B269" s="1355"/>
      <c r="C269" s="1355"/>
      <c r="D269" s="1355"/>
      <c r="E269" s="1355"/>
      <c r="F269" s="1355"/>
      <c r="G269" s="1355"/>
      <c r="H269" s="1355"/>
      <c r="I269" s="1355"/>
      <c r="J269" s="1355"/>
      <c r="K269" s="1355"/>
      <c r="L269" s="1355"/>
      <c r="M269" s="1355"/>
      <c r="N269" s="1355"/>
      <c r="O269" s="1355"/>
      <c r="P269" s="1355"/>
      <c r="Q269" s="1355"/>
      <c r="R269" s="1355"/>
      <c r="S269" s="1355"/>
      <c r="T269" s="1355"/>
      <c r="U269" s="1355"/>
      <c r="V269" s="1355"/>
      <c r="W269" s="1355"/>
      <c r="X269" s="1355"/>
      <c r="Y269" s="1355"/>
      <c r="Z269" s="1355"/>
      <c r="AA269" s="1355"/>
      <c r="AB269" s="1355"/>
      <c r="AC269" s="1355"/>
      <c r="AD269" s="1355"/>
      <c r="AE269" s="1355"/>
      <c r="AF269" s="1355"/>
      <c r="AG269" s="1356"/>
      <c r="AH269" s="1356"/>
      <c r="AI269" s="1356"/>
      <c r="AJ269" s="1356"/>
      <c r="AK269" s="1354"/>
      <c r="AL269" s="1354"/>
      <c r="AM269" s="1354"/>
      <c r="AN269" s="1354"/>
      <c r="AO269" s="1354"/>
      <c r="AP269" s="1354"/>
      <c r="AQ269" s="1354"/>
      <c r="AR269" s="1354"/>
      <c r="AS269" s="1354"/>
      <c r="AT269" s="1354"/>
      <c r="AU269" s="1354"/>
      <c r="AV269" s="1354"/>
      <c r="AW269" s="1354"/>
      <c r="AX269" s="1354"/>
      <c r="AY269" s="1354"/>
      <c r="AZ269" s="1354"/>
      <c r="BA269" s="1354"/>
      <c r="BB269" s="1354"/>
      <c r="BC269" s="1354"/>
      <c r="BD269" s="1354"/>
      <c r="BE269" s="1354"/>
      <c r="BF269" s="1354"/>
      <c r="BG269" s="1354"/>
      <c r="BH269" s="1354"/>
      <c r="BI269" s="1354"/>
      <c r="BJ269" s="1354"/>
      <c r="BK269" s="1354"/>
      <c r="BL269" s="1354"/>
      <c r="BM269" s="1354"/>
      <c r="BN269" s="1354"/>
      <c r="BO269" s="1354"/>
      <c r="BP269" s="1354"/>
      <c r="BQ269" s="1354"/>
      <c r="BR269" s="1354"/>
      <c r="BS269" s="1354"/>
      <c r="BT269" s="1354"/>
      <c r="BU269" s="1354"/>
      <c r="BV269" s="1354"/>
      <c r="BW269" s="1354"/>
      <c r="BX269" s="1354"/>
      <c r="BY269" s="1354"/>
      <c r="BZ269" s="1354"/>
      <c r="CA269" s="1354"/>
      <c r="CB269" s="1354"/>
      <c r="CC269" s="1354"/>
      <c r="CD269" s="1354"/>
      <c r="CE269" s="1354"/>
      <c r="CF269" s="1354"/>
      <c r="CG269" s="1354"/>
      <c r="CH269" s="1354"/>
      <c r="CI269" s="1354"/>
      <c r="CJ269" s="1354"/>
      <c r="CK269" s="1354"/>
      <c r="CL269" s="1354"/>
      <c r="CM269" s="1354"/>
      <c r="CN269" s="1354"/>
      <c r="CO269" s="1354"/>
      <c r="CP269" s="1354"/>
      <c r="CQ269" s="1354"/>
      <c r="CR269" s="1354"/>
      <c r="CS269" s="1354"/>
      <c r="CT269" s="1354"/>
      <c r="CU269" s="1354"/>
      <c r="CV269" s="1354"/>
      <c r="CW269" s="1354"/>
      <c r="CX269" s="1354"/>
      <c r="CY269" s="1354"/>
      <c r="CZ269" s="1354"/>
      <c r="DA269" s="1354"/>
      <c r="DB269" s="1354"/>
      <c r="DC269" s="1354"/>
      <c r="DD269" s="1354"/>
      <c r="DE269" s="1354"/>
      <c r="DF269" s="1354"/>
      <c r="DG269" s="1354"/>
      <c r="DH269" s="1354"/>
      <c r="DI269" s="1354"/>
      <c r="DJ269" s="1354"/>
      <c r="DK269" s="1354"/>
      <c r="DL269" s="1354"/>
      <c r="DM269" s="1354"/>
      <c r="DN269" s="1354"/>
      <c r="DO269" s="1354"/>
      <c r="DP269" s="1354"/>
      <c r="DQ269" s="1354"/>
    </row>
    <row r="270" spans="1:121" x14ac:dyDescent="0.25">
      <c r="A270" s="1355"/>
      <c r="B270" s="1355"/>
      <c r="C270" s="1355"/>
      <c r="D270" s="1355"/>
      <c r="E270" s="1355"/>
      <c r="F270" s="1355"/>
      <c r="G270" s="1355"/>
      <c r="H270" s="1355"/>
      <c r="I270" s="1355"/>
      <c r="J270" s="1355"/>
      <c r="K270" s="1355"/>
      <c r="L270" s="1355"/>
      <c r="M270" s="1355"/>
      <c r="N270" s="1355"/>
      <c r="O270" s="1355"/>
      <c r="P270" s="1355"/>
      <c r="Q270" s="1355"/>
      <c r="R270" s="1355"/>
      <c r="S270" s="1355"/>
      <c r="T270" s="1355"/>
      <c r="U270" s="1355"/>
      <c r="V270" s="1355"/>
      <c r="W270" s="1355"/>
      <c r="X270" s="1355"/>
      <c r="Y270" s="1355"/>
      <c r="Z270" s="1355"/>
      <c r="AA270" s="1355"/>
      <c r="AB270" s="1355"/>
      <c r="AC270" s="1355"/>
      <c r="AD270" s="1355"/>
      <c r="AE270" s="1355"/>
      <c r="AF270" s="1355"/>
      <c r="AG270" s="1356"/>
      <c r="AH270" s="1356"/>
      <c r="AI270" s="1356"/>
      <c r="AJ270" s="1356"/>
      <c r="AK270" s="1354"/>
      <c r="AL270" s="1354"/>
      <c r="AM270" s="1354"/>
      <c r="AN270" s="1354"/>
      <c r="AO270" s="1354"/>
      <c r="AP270" s="1354"/>
      <c r="AQ270" s="1354"/>
      <c r="AR270" s="1354"/>
      <c r="AS270" s="1354"/>
      <c r="AT270" s="1354"/>
      <c r="AU270" s="1354"/>
      <c r="AV270" s="1354"/>
      <c r="AW270" s="1354"/>
      <c r="AX270" s="1354"/>
      <c r="AY270" s="1354"/>
      <c r="AZ270" s="1354"/>
      <c r="BA270" s="1354"/>
      <c r="BB270" s="1354"/>
      <c r="BC270" s="1354"/>
      <c r="BD270" s="1354"/>
      <c r="BE270" s="1354"/>
      <c r="BF270" s="1354"/>
      <c r="BG270" s="1354"/>
      <c r="BH270" s="1354"/>
      <c r="BI270" s="1354"/>
      <c r="BJ270" s="1354"/>
      <c r="BK270" s="1354"/>
      <c r="BL270" s="1354"/>
      <c r="BM270" s="1354"/>
      <c r="BN270" s="1354"/>
      <c r="BO270" s="1354"/>
      <c r="BP270" s="1354"/>
      <c r="BQ270" s="1354"/>
      <c r="BR270" s="1354"/>
      <c r="BS270" s="1354"/>
      <c r="BT270" s="1354"/>
      <c r="BU270" s="1354"/>
      <c r="BV270" s="1354"/>
      <c r="BW270" s="1354"/>
      <c r="BX270" s="1354"/>
      <c r="BY270" s="1354"/>
      <c r="BZ270" s="1354"/>
      <c r="CA270" s="1354"/>
      <c r="CB270" s="1354"/>
      <c r="CC270" s="1354"/>
      <c r="CD270" s="1354"/>
      <c r="CE270" s="1354"/>
      <c r="CF270" s="1354"/>
      <c r="CG270" s="1354"/>
      <c r="CH270" s="1354"/>
      <c r="CI270" s="1354"/>
      <c r="CJ270" s="1354"/>
      <c r="CK270" s="1354"/>
      <c r="CL270" s="1354"/>
      <c r="CM270" s="1354"/>
      <c r="CN270" s="1354"/>
      <c r="CO270" s="1354"/>
      <c r="CP270" s="1354"/>
      <c r="CQ270" s="1354"/>
      <c r="CR270" s="1354"/>
      <c r="CS270" s="1354"/>
      <c r="CT270" s="1354"/>
      <c r="CU270" s="1354"/>
      <c r="CV270" s="1354"/>
      <c r="CW270" s="1354"/>
      <c r="CX270" s="1354"/>
      <c r="CY270" s="1354"/>
      <c r="CZ270" s="1354"/>
      <c r="DA270" s="1354"/>
      <c r="DB270" s="1354"/>
      <c r="DC270" s="1354"/>
      <c r="DD270" s="1354"/>
      <c r="DE270" s="1354"/>
      <c r="DF270" s="1354"/>
      <c r="DG270" s="1354"/>
      <c r="DH270" s="1354"/>
      <c r="DI270" s="1354"/>
      <c r="DJ270" s="1354"/>
      <c r="DK270" s="1354"/>
      <c r="DL270" s="1354"/>
      <c r="DM270" s="1354"/>
      <c r="DN270" s="1354"/>
      <c r="DO270" s="1354"/>
      <c r="DP270" s="1354"/>
      <c r="DQ270" s="1354"/>
    </row>
    <row r="271" spans="1:121" x14ac:dyDescent="0.25">
      <c r="A271" s="1355"/>
      <c r="B271" s="1355"/>
      <c r="C271" s="1355"/>
      <c r="D271" s="1355"/>
      <c r="E271" s="1355"/>
      <c r="F271" s="1355"/>
      <c r="G271" s="1355"/>
      <c r="H271" s="1355"/>
      <c r="I271" s="1355"/>
      <c r="J271" s="1355"/>
      <c r="K271" s="1355"/>
      <c r="L271" s="1355"/>
      <c r="M271" s="1355"/>
      <c r="N271" s="1355"/>
      <c r="O271" s="1355"/>
      <c r="P271" s="1355"/>
      <c r="Q271" s="1355"/>
      <c r="R271" s="1355"/>
      <c r="S271" s="1355"/>
      <c r="T271" s="1355"/>
      <c r="U271" s="1355"/>
      <c r="V271" s="1355"/>
      <c r="W271" s="1355"/>
      <c r="X271" s="1355"/>
      <c r="Y271" s="1355"/>
      <c r="Z271" s="1355"/>
      <c r="AA271" s="1355"/>
      <c r="AB271" s="1355"/>
      <c r="AC271" s="1355"/>
      <c r="AD271" s="1355"/>
      <c r="AE271" s="1355"/>
      <c r="AF271" s="1355"/>
      <c r="AG271" s="1356"/>
      <c r="AH271" s="1356"/>
      <c r="AI271" s="1356"/>
      <c r="AJ271" s="1356"/>
      <c r="AK271" s="1354"/>
      <c r="AL271" s="1354"/>
      <c r="AM271" s="1354"/>
      <c r="AN271" s="1354"/>
      <c r="AO271" s="1354"/>
      <c r="AP271" s="1354"/>
      <c r="AQ271" s="1354"/>
      <c r="AR271" s="1354"/>
      <c r="AS271" s="1354"/>
      <c r="AT271" s="1354"/>
      <c r="AU271" s="1354"/>
      <c r="AV271" s="1354"/>
      <c r="AW271" s="1354"/>
      <c r="AX271" s="1354"/>
      <c r="AY271" s="1354"/>
      <c r="AZ271" s="1354"/>
      <c r="BA271" s="1354"/>
      <c r="BB271" s="1354"/>
      <c r="BC271" s="1354"/>
      <c r="BD271" s="1354"/>
      <c r="BE271" s="1354"/>
      <c r="BF271" s="1354"/>
      <c r="BG271" s="1354"/>
      <c r="BH271" s="1354"/>
      <c r="BI271" s="1354"/>
      <c r="BJ271" s="1354"/>
      <c r="BK271" s="1354"/>
      <c r="BL271" s="1354"/>
      <c r="BM271" s="1354"/>
      <c r="BN271" s="1354"/>
      <c r="BO271" s="1354"/>
      <c r="BP271" s="1354"/>
      <c r="BQ271" s="1354"/>
      <c r="BR271" s="1354"/>
      <c r="BS271" s="1354"/>
      <c r="BT271" s="1354"/>
      <c r="BU271" s="1354"/>
      <c r="BV271" s="1354"/>
      <c r="BW271" s="1354"/>
      <c r="BX271" s="1354"/>
      <c r="BY271" s="1354"/>
      <c r="BZ271" s="1354"/>
      <c r="CA271" s="1354"/>
      <c r="CB271" s="1354"/>
      <c r="CC271" s="1354"/>
      <c r="CD271" s="1354"/>
      <c r="CE271" s="1354"/>
      <c r="CF271" s="1354"/>
      <c r="CG271" s="1354"/>
      <c r="CH271" s="1354"/>
      <c r="CI271" s="1354"/>
      <c r="CJ271" s="1354"/>
      <c r="CK271" s="1354"/>
      <c r="CL271" s="1354"/>
      <c r="CM271" s="1354"/>
      <c r="CN271" s="1354"/>
      <c r="CO271" s="1354"/>
      <c r="CP271" s="1354"/>
      <c r="CQ271" s="1354"/>
      <c r="CR271" s="1354"/>
      <c r="CS271" s="1354"/>
      <c r="CT271" s="1354"/>
      <c r="CU271" s="1354"/>
      <c r="CV271" s="1354"/>
      <c r="CW271" s="1354"/>
      <c r="CX271" s="1354"/>
      <c r="CY271" s="1354"/>
      <c r="CZ271" s="1354"/>
      <c r="DA271" s="1354"/>
      <c r="DB271" s="1354"/>
      <c r="DC271" s="1354"/>
      <c r="DD271" s="1354"/>
      <c r="DE271" s="1354"/>
      <c r="DF271" s="1354"/>
      <c r="DG271" s="1354"/>
      <c r="DH271" s="1354"/>
      <c r="DI271" s="1354"/>
      <c r="DJ271" s="1354"/>
      <c r="DK271" s="1354"/>
      <c r="DL271" s="1354"/>
      <c r="DM271" s="1354"/>
      <c r="DN271" s="1354"/>
      <c r="DO271" s="1354"/>
      <c r="DP271" s="1354"/>
      <c r="DQ271" s="1354"/>
    </row>
    <row r="272" spans="1:121" x14ac:dyDescent="0.25">
      <c r="A272" s="1355"/>
      <c r="B272" s="1355"/>
      <c r="C272" s="1355"/>
      <c r="D272" s="1355"/>
      <c r="E272" s="1355"/>
      <c r="F272" s="1355"/>
      <c r="G272" s="1355"/>
      <c r="H272" s="1355"/>
      <c r="I272" s="1355"/>
      <c r="J272" s="1355"/>
      <c r="K272" s="1355"/>
      <c r="L272" s="1355"/>
      <c r="M272" s="1355"/>
      <c r="N272" s="1355"/>
      <c r="O272" s="1355"/>
      <c r="P272" s="1355"/>
      <c r="Q272" s="1355"/>
      <c r="R272" s="1355"/>
      <c r="S272" s="1355"/>
      <c r="T272" s="1355"/>
      <c r="U272" s="1355"/>
      <c r="V272" s="1355"/>
      <c r="W272" s="1355"/>
      <c r="X272" s="1355"/>
      <c r="Y272" s="1355"/>
      <c r="Z272" s="1355"/>
      <c r="AA272" s="1355"/>
      <c r="AB272" s="1355"/>
      <c r="AC272" s="1355"/>
      <c r="AD272" s="1355"/>
      <c r="AE272" s="1355"/>
      <c r="AF272" s="1355"/>
      <c r="AG272" s="1356"/>
      <c r="AH272" s="1356"/>
      <c r="AI272" s="1356"/>
      <c r="AJ272" s="1356"/>
      <c r="AK272" s="1354"/>
      <c r="AL272" s="1354"/>
      <c r="AM272" s="1354"/>
      <c r="AN272" s="1354"/>
      <c r="AO272" s="1354"/>
      <c r="AP272" s="1354"/>
      <c r="AQ272" s="1354"/>
      <c r="AR272" s="1354"/>
      <c r="AS272" s="1354"/>
      <c r="AT272" s="1354"/>
      <c r="AU272" s="1354"/>
      <c r="AV272" s="1354"/>
      <c r="AW272" s="1354"/>
      <c r="AX272" s="1354"/>
      <c r="AY272" s="1354"/>
      <c r="AZ272" s="1354"/>
      <c r="BA272" s="1354"/>
      <c r="BB272" s="1354"/>
      <c r="BC272" s="1354"/>
      <c r="BD272" s="1354"/>
      <c r="BE272" s="1354"/>
      <c r="BF272" s="1354"/>
      <c r="BG272" s="1354"/>
      <c r="BH272" s="1354"/>
      <c r="BI272" s="1354"/>
      <c r="BJ272" s="1354"/>
      <c r="BK272" s="1354"/>
      <c r="BL272" s="1354"/>
      <c r="BM272" s="1354"/>
      <c r="BN272" s="1354"/>
      <c r="BO272" s="1354"/>
      <c r="BP272" s="1354"/>
      <c r="BQ272" s="1354"/>
      <c r="BR272" s="1354"/>
      <c r="BS272" s="1354"/>
      <c r="BT272" s="1354"/>
      <c r="BU272" s="1354"/>
      <c r="BV272" s="1354"/>
      <c r="BW272" s="1354"/>
      <c r="BX272" s="1354"/>
      <c r="BY272" s="1354"/>
      <c r="BZ272" s="1354"/>
      <c r="CA272" s="1354"/>
      <c r="CB272" s="1354"/>
      <c r="CC272" s="1354"/>
      <c r="CD272" s="1354"/>
      <c r="CE272" s="1354"/>
      <c r="CF272" s="1354"/>
      <c r="CG272" s="1354"/>
      <c r="CH272" s="1354"/>
      <c r="CI272" s="1354"/>
      <c r="CJ272" s="1354"/>
      <c r="CK272" s="1354"/>
      <c r="CL272" s="1354"/>
      <c r="CM272" s="1354"/>
      <c r="CN272" s="1354"/>
      <c r="CO272" s="1354"/>
      <c r="CP272" s="1354"/>
      <c r="CQ272" s="1354"/>
      <c r="CR272" s="1354"/>
      <c r="CS272" s="1354"/>
      <c r="CT272" s="1354"/>
      <c r="CU272" s="1354"/>
      <c r="CV272" s="1354"/>
      <c r="CW272" s="1354"/>
      <c r="CX272" s="1354"/>
      <c r="CY272" s="1354"/>
      <c r="CZ272" s="1354"/>
      <c r="DA272" s="1354"/>
      <c r="DB272" s="1354"/>
      <c r="DC272" s="1354"/>
      <c r="DD272" s="1354"/>
      <c r="DE272" s="1354"/>
      <c r="DF272" s="1354"/>
      <c r="DG272" s="1354"/>
      <c r="DH272" s="1354"/>
      <c r="DI272" s="1354"/>
      <c r="DJ272" s="1354"/>
      <c r="DK272" s="1354"/>
      <c r="DL272" s="1354"/>
      <c r="DM272" s="1354"/>
      <c r="DN272" s="1354"/>
      <c r="DO272" s="1354"/>
      <c r="DP272" s="1354"/>
      <c r="DQ272" s="1354"/>
    </row>
    <row r="273" spans="1:121" x14ac:dyDescent="0.25">
      <c r="A273" s="1355"/>
      <c r="B273" s="1355"/>
      <c r="C273" s="1355"/>
      <c r="D273" s="1355"/>
      <c r="E273" s="1355"/>
      <c r="F273" s="1355"/>
      <c r="G273" s="1355"/>
      <c r="H273" s="1355"/>
      <c r="I273" s="1355"/>
      <c r="J273" s="1355"/>
      <c r="K273" s="1355"/>
      <c r="L273" s="1355"/>
      <c r="M273" s="1355"/>
      <c r="N273" s="1355"/>
      <c r="O273" s="1355"/>
      <c r="P273" s="1355"/>
      <c r="Q273" s="1355"/>
      <c r="R273" s="1355"/>
      <c r="S273" s="1355"/>
      <c r="T273" s="1355"/>
      <c r="U273" s="1355"/>
      <c r="V273" s="1355"/>
      <c r="W273" s="1355"/>
      <c r="X273" s="1355"/>
      <c r="Y273" s="1355"/>
      <c r="Z273" s="1355"/>
      <c r="AA273" s="1355"/>
      <c r="AB273" s="1355"/>
      <c r="AC273" s="1355"/>
      <c r="AD273" s="1355"/>
      <c r="AE273" s="1355"/>
      <c r="AF273" s="1355"/>
      <c r="AG273" s="1356"/>
      <c r="AH273" s="1356"/>
      <c r="AI273" s="1356"/>
      <c r="AJ273" s="1356"/>
      <c r="AK273" s="1354"/>
      <c r="AL273" s="1354"/>
      <c r="AM273" s="1354"/>
      <c r="AN273" s="1354"/>
      <c r="AO273" s="1354"/>
      <c r="AP273" s="1354"/>
      <c r="AQ273" s="1354"/>
      <c r="AR273" s="1354"/>
      <c r="AS273" s="1354"/>
      <c r="AT273" s="1354"/>
      <c r="AU273" s="1354"/>
      <c r="AV273" s="1354"/>
      <c r="AW273" s="1354"/>
      <c r="AX273" s="1354"/>
      <c r="AY273" s="1354"/>
      <c r="AZ273" s="1354"/>
      <c r="BA273" s="1354"/>
      <c r="BB273" s="1354"/>
      <c r="BC273" s="1354"/>
      <c r="BD273" s="1354"/>
      <c r="BE273" s="1354"/>
      <c r="BF273" s="1354"/>
      <c r="BG273" s="1354"/>
      <c r="BH273" s="1354"/>
      <c r="BI273" s="1354"/>
      <c r="BJ273" s="1354"/>
      <c r="BK273" s="1354"/>
      <c r="BL273" s="1354"/>
      <c r="BM273" s="1354"/>
      <c r="BN273" s="1354"/>
      <c r="BO273" s="1354"/>
      <c r="BP273" s="1354"/>
      <c r="BQ273" s="1354"/>
      <c r="BR273" s="1354"/>
      <c r="BS273" s="1354"/>
      <c r="BT273" s="1354"/>
      <c r="BU273" s="1354"/>
      <c r="BV273" s="1354"/>
      <c r="BW273" s="1354"/>
      <c r="BX273" s="1354"/>
      <c r="BY273" s="1354"/>
      <c r="BZ273" s="1354"/>
      <c r="CA273" s="1354"/>
      <c r="CB273" s="1354"/>
      <c r="CC273" s="1354"/>
      <c r="CD273" s="1354"/>
      <c r="CE273" s="1354"/>
      <c r="CF273" s="1354"/>
      <c r="CG273" s="1354"/>
      <c r="CH273" s="1354"/>
      <c r="CI273" s="1354"/>
      <c r="CJ273" s="1354"/>
      <c r="CK273" s="1354"/>
      <c r="CL273" s="1354"/>
      <c r="CM273" s="1354"/>
      <c r="CN273" s="1354"/>
      <c r="CO273" s="1354"/>
      <c r="CP273" s="1354"/>
      <c r="CQ273" s="1354"/>
      <c r="CR273" s="1354"/>
      <c r="CS273" s="1354"/>
      <c r="CT273" s="1354"/>
      <c r="CU273" s="1354"/>
      <c r="CV273" s="1354"/>
      <c r="CW273" s="1354"/>
      <c r="CX273" s="1354"/>
      <c r="CY273" s="1354"/>
      <c r="CZ273" s="1354"/>
      <c r="DA273" s="1354"/>
      <c r="DB273" s="1354"/>
      <c r="DC273" s="1354"/>
      <c r="DD273" s="1354"/>
      <c r="DE273" s="1354"/>
      <c r="DF273" s="1354"/>
      <c r="DG273" s="1354"/>
      <c r="DH273" s="1354"/>
      <c r="DI273" s="1354"/>
      <c r="DJ273" s="1354"/>
      <c r="DK273" s="1354"/>
      <c r="DL273" s="1354"/>
      <c r="DM273" s="1354"/>
      <c r="DN273" s="1354"/>
      <c r="DO273" s="1354"/>
      <c r="DP273" s="1354"/>
      <c r="DQ273" s="1354"/>
    </row>
    <row r="274" spans="1:121" x14ac:dyDescent="0.25">
      <c r="A274" s="1355"/>
      <c r="B274" s="1355"/>
      <c r="C274" s="1355"/>
      <c r="D274" s="1355"/>
      <c r="E274" s="1355"/>
      <c r="F274" s="1355"/>
      <c r="G274" s="1355"/>
      <c r="H274" s="1355"/>
      <c r="I274" s="1355"/>
      <c r="J274" s="1355"/>
      <c r="K274" s="1355"/>
      <c r="L274" s="1355"/>
      <c r="M274" s="1355"/>
      <c r="N274" s="1355"/>
      <c r="O274" s="1355"/>
      <c r="P274" s="1355"/>
      <c r="Q274" s="1355"/>
      <c r="R274" s="1355"/>
      <c r="S274" s="1355"/>
      <c r="T274" s="1355"/>
      <c r="U274" s="1355"/>
      <c r="V274" s="1355"/>
      <c r="W274" s="1355"/>
      <c r="X274" s="1355"/>
      <c r="Y274" s="1355"/>
      <c r="Z274" s="1355"/>
      <c r="AA274" s="1355"/>
      <c r="AB274" s="1355"/>
      <c r="AC274" s="1355"/>
      <c r="AD274" s="1355"/>
      <c r="AE274" s="1355"/>
      <c r="AF274" s="1355"/>
      <c r="AG274" s="1356"/>
      <c r="AH274" s="1356"/>
      <c r="AI274" s="1356"/>
      <c r="AJ274" s="1356"/>
      <c r="AK274" s="1354"/>
      <c r="AL274" s="1354"/>
      <c r="AM274" s="1354"/>
      <c r="AN274" s="1354"/>
      <c r="AO274" s="1354"/>
      <c r="AP274" s="1354"/>
      <c r="AQ274" s="1354"/>
      <c r="AR274" s="1354"/>
      <c r="AS274" s="1354"/>
      <c r="AT274" s="1354"/>
      <c r="AU274" s="1354"/>
      <c r="AV274" s="1354"/>
      <c r="AW274" s="1354"/>
      <c r="AX274" s="1354"/>
      <c r="AY274" s="1354"/>
      <c r="AZ274" s="1354"/>
      <c r="BA274" s="1354"/>
      <c r="BB274" s="1354"/>
      <c r="BC274" s="1354"/>
      <c r="BD274" s="1354"/>
      <c r="BE274" s="1354"/>
      <c r="BF274" s="1354"/>
      <c r="BG274" s="1354"/>
      <c r="BH274" s="1354"/>
      <c r="BI274" s="1354"/>
      <c r="BJ274" s="1354"/>
      <c r="BK274" s="1354"/>
      <c r="BL274" s="1354"/>
      <c r="BM274" s="1354"/>
      <c r="BN274" s="1354"/>
      <c r="BO274" s="1354"/>
      <c r="BP274" s="1354"/>
      <c r="BQ274" s="1354"/>
      <c r="BR274" s="1354"/>
      <c r="BS274" s="1354"/>
      <c r="BT274" s="1354"/>
      <c r="BU274" s="1354"/>
      <c r="BV274" s="1354"/>
      <c r="BW274" s="1354"/>
      <c r="BX274" s="1354"/>
      <c r="BY274" s="1354"/>
      <c r="BZ274" s="1354"/>
      <c r="CA274" s="1354"/>
      <c r="CB274" s="1354"/>
      <c r="CC274" s="1354"/>
      <c r="CD274" s="1354"/>
      <c r="CE274" s="1354"/>
      <c r="CF274" s="1354"/>
      <c r="CG274" s="1354"/>
      <c r="CH274" s="1354"/>
      <c r="CI274" s="1354"/>
      <c r="CJ274" s="1354"/>
      <c r="CK274" s="1354"/>
      <c r="CL274" s="1354"/>
      <c r="CM274" s="1354"/>
      <c r="CN274" s="1354"/>
      <c r="CO274" s="1354"/>
      <c r="CP274" s="1354"/>
      <c r="CQ274" s="1354"/>
      <c r="CR274" s="1354"/>
      <c r="CS274" s="1354"/>
      <c r="CT274" s="1354"/>
      <c r="CU274" s="1354"/>
      <c r="CV274" s="1354"/>
      <c r="CW274" s="1354"/>
      <c r="CX274" s="1354"/>
      <c r="CY274" s="1354"/>
      <c r="CZ274" s="1354"/>
      <c r="DA274" s="1354"/>
      <c r="DB274" s="1354"/>
      <c r="DC274" s="1354"/>
      <c r="DD274" s="1354"/>
      <c r="DE274" s="1354"/>
      <c r="DF274" s="1354"/>
      <c r="DG274" s="1354"/>
      <c r="DH274" s="1354"/>
      <c r="DI274" s="1354"/>
      <c r="DJ274" s="1354"/>
      <c r="DK274" s="1354"/>
      <c r="DL274" s="1354"/>
      <c r="DM274" s="1354"/>
      <c r="DN274" s="1354"/>
      <c r="DO274" s="1354"/>
      <c r="DP274" s="1354"/>
      <c r="DQ274" s="1354"/>
    </row>
    <row r="275" spans="1:121" x14ac:dyDescent="0.25">
      <c r="A275" s="1355"/>
      <c r="B275" s="1355"/>
      <c r="C275" s="1355"/>
      <c r="D275" s="1355"/>
      <c r="E275" s="1355"/>
      <c r="F275" s="1355"/>
      <c r="G275" s="1355"/>
      <c r="H275" s="1355"/>
      <c r="I275" s="1355"/>
      <c r="J275" s="1355"/>
      <c r="K275" s="1355"/>
      <c r="L275" s="1355"/>
      <c r="M275" s="1355"/>
      <c r="N275" s="1355"/>
      <c r="O275" s="1355"/>
      <c r="P275" s="1355"/>
      <c r="Q275" s="1355"/>
      <c r="R275" s="1355"/>
      <c r="S275" s="1355"/>
      <c r="T275" s="1355"/>
      <c r="U275" s="1355"/>
      <c r="V275" s="1355"/>
      <c r="W275" s="1355"/>
      <c r="X275" s="1355"/>
      <c r="Y275" s="1355"/>
      <c r="Z275" s="1355"/>
      <c r="AA275" s="1355"/>
      <c r="AB275" s="1355"/>
      <c r="AC275" s="1355"/>
      <c r="AD275" s="1355"/>
      <c r="AE275" s="1355"/>
      <c r="AF275" s="1355"/>
      <c r="AG275" s="1356"/>
      <c r="AH275" s="1356"/>
      <c r="AI275" s="1356"/>
      <c r="AJ275" s="1356"/>
      <c r="AK275" s="1354"/>
      <c r="AL275" s="1354"/>
      <c r="AM275" s="1354"/>
      <c r="AN275" s="1354"/>
      <c r="AO275" s="1354"/>
      <c r="AP275" s="1354"/>
      <c r="AQ275" s="1354"/>
      <c r="AR275" s="1354"/>
      <c r="AS275" s="1354"/>
      <c r="AT275" s="1354"/>
      <c r="AU275" s="1354"/>
      <c r="AV275" s="1354"/>
      <c r="AW275" s="1354"/>
      <c r="AX275" s="1354"/>
      <c r="AY275" s="1354"/>
      <c r="AZ275" s="1354"/>
      <c r="BA275" s="1354"/>
      <c r="BB275" s="1354"/>
      <c r="BC275" s="1354"/>
      <c r="BD275" s="1354"/>
      <c r="BE275" s="1354"/>
      <c r="BF275" s="1354"/>
      <c r="BG275" s="1354"/>
      <c r="BH275" s="1354"/>
      <c r="BI275" s="1354"/>
      <c r="BJ275" s="1354"/>
      <c r="BK275" s="1354"/>
      <c r="BL275" s="1354"/>
      <c r="BM275" s="1354"/>
      <c r="BN275" s="1354"/>
      <c r="BO275" s="1354"/>
      <c r="BP275" s="1354"/>
      <c r="BQ275" s="1354"/>
      <c r="BR275" s="1354"/>
      <c r="BS275" s="1354"/>
      <c r="BT275" s="1354"/>
      <c r="BU275" s="1354"/>
      <c r="BV275" s="1354"/>
      <c r="BW275" s="1354"/>
      <c r="BX275" s="1354"/>
      <c r="BY275" s="1354"/>
      <c r="BZ275" s="1354"/>
      <c r="CA275" s="1354"/>
      <c r="CB275" s="1354"/>
      <c r="CC275" s="1354"/>
      <c r="CD275" s="1354"/>
      <c r="CE275" s="1354"/>
      <c r="CF275" s="1354"/>
      <c r="CG275" s="1354"/>
      <c r="CH275" s="1354"/>
      <c r="CI275" s="1354"/>
      <c r="CJ275" s="1354"/>
      <c r="CK275" s="1354"/>
      <c r="CL275" s="1354"/>
      <c r="CM275" s="1354"/>
      <c r="CN275" s="1354"/>
      <c r="CO275" s="1354"/>
      <c r="CP275" s="1354"/>
      <c r="CQ275" s="1354"/>
      <c r="CR275" s="1354"/>
      <c r="CS275" s="1354"/>
      <c r="CT275" s="1354"/>
      <c r="CU275" s="1354"/>
      <c r="CV275" s="1354"/>
      <c r="CW275" s="1354"/>
      <c r="CX275" s="1354"/>
      <c r="CY275" s="1354"/>
      <c r="CZ275" s="1354"/>
      <c r="DA275" s="1354"/>
      <c r="DB275" s="1354"/>
      <c r="DC275" s="1354"/>
      <c r="DD275" s="1354"/>
      <c r="DE275" s="1354"/>
      <c r="DF275" s="1354"/>
      <c r="DG275" s="1354"/>
      <c r="DH275" s="1354"/>
      <c r="DI275" s="1354"/>
      <c r="DJ275" s="1354"/>
      <c r="DK275" s="1354"/>
      <c r="DL275" s="1354"/>
      <c r="DM275" s="1354"/>
      <c r="DN275" s="1354"/>
      <c r="DO275" s="1354"/>
      <c r="DP275" s="1354"/>
      <c r="DQ275" s="1354"/>
    </row>
    <row r="276" spans="1:121" x14ac:dyDescent="0.25">
      <c r="A276" s="1355"/>
      <c r="B276" s="1355"/>
      <c r="C276" s="1355"/>
      <c r="D276" s="1355"/>
      <c r="E276" s="1355"/>
      <c r="F276" s="1355"/>
      <c r="G276" s="1355"/>
      <c r="H276" s="1355"/>
      <c r="I276" s="1355"/>
      <c r="J276" s="1355"/>
      <c r="K276" s="1355"/>
      <c r="L276" s="1355"/>
      <c r="M276" s="1355"/>
      <c r="N276" s="1355"/>
      <c r="O276" s="1355"/>
      <c r="P276" s="1355"/>
      <c r="Q276" s="1355"/>
      <c r="R276" s="1355"/>
      <c r="S276" s="1355"/>
      <c r="T276" s="1355"/>
      <c r="U276" s="1355"/>
      <c r="V276" s="1355"/>
      <c r="W276" s="1355"/>
      <c r="X276" s="1355"/>
      <c r="Y276" s="1355"/>
      <c r="Z276" s="1355"/>
      <c r="AA276" s="1355"/>
      <c r="AB276" s="1355"/>
      <c r="AC276" s="1355"/>
      <c r="AD276" s="1355"/>
      <c r="AE276" s="1355"/>
      <c r="AF276" s="1355"/>
      <c r="AG276" s="1356"/>
      <c r="AH276" s="1356"/>
      <c r="AI276" s="1356"/>
      <c r="AJ276" s="1356"/>
      <c r="AK276" s="1354"/>
      <c r="AL276" s="1354"/>
      <c r="AM276" s="1354"/>
      <c r="AN276" s="1354"/>
      <c r="AO276" s="1354"/>
      <c r="AP276" s="1354"/>
      <c r="AQ276" s="1354"/>
      <c r="AR276" s="1354"/>
      <c r="AS276" s="1354"/>
      <c r="AT276" s="1354"/>
      <c r="AU276" s="1354"/>
      <c r="AV276" s="1354"/>
      <c r="AW276" s="1354"/>
      <c r="AX276" s="1354"/>
      <c r="AY276" s="1354"/>
      <c r="AZ276" s="1354"/>
      <c r="BA276" s="1354"/>
      <c r="BB276" s="1354"/>
      <c r="BC276" s="1354"/>
      <c r="BD276" s="1354"/>
      <c r="BE276" s="1354"/>
      <c r="BF276" s="1354"/>
      <c r="BG276" s="1354"/>
      <c r="BH276" s="1354"/>
      <c r="BI276" s="1354"/>
      <c r="BJ276" s="1354"/>
      <c r="BK276" s="1354"/>
      <c r="BL276" s="1354"/>
      <c r="BM276" s="1354"/>
      <c r="BN276" s="1354"/>
      <c r="BO276" s="1354"/>
      <c r="BP276" s="1354"/>
      <c r="BQ276" s="1354"/>
      <c r="BR276" s="1354"/>
      <c r="BS276" s="1354"/>
      <c r="BT276" s="1354"/>
      <c r="BU276" s="1354"/>
      <c r="BV276" s="1354"/>
      <c r="BW276" s="1354"/>
      <c r="BX276" s="1354"/>
      <c r="BY276" s="1354"/>
      <c r="BZ276" s="1354"/>
      <c r="CA276" s="1354"/>
      <c r="CB276" s="1354"/>
      <c r="CC276" s="1354"/>
      <c r="CD276" s="1354"/>
      <c r="CE276" s="1354"/>
      <c r="CF276" s="1354"/>
      <c r="CG276" s="1354"/>
      <c r="CH276" s="1354"/>
      <c r="CI276" s="1354"/>
      <c r="CJ276" s="1354"/>
      <c r="CK276" s="1354"/>
      <c r="CL276" s="1354"/>
      <c r="CM276" s="1354"/>
      <c r="CN276" s="1354"/>
      <c r="CO276" s="1354"/>
      <c r="CP276" s="1354"/>
      <c r="CQ276" s="1354"/>
      <c r="CR276" s="1354"/>
      <c r="CS276" s="1354"/>
      <c r="CT276" s="1354"/>
      <c r="CU276" s="1354"/>
      <c r="CV276" s="1354"/>
      <c r="CW276" s="1354"/>
      <c r="CX276" s="1354"/>
      <c r="CY276" s="1354"/>
      <c r="CZ276" s="1354"/>
      <c r="DA276" s="1354"/>
      <c r="DB276" s="1354"/>
      <c r="DC276" s="1354"/>
      <c r="DD276" s="1354"/>
      <c r="DE276" s="1354"/>
      <c r="DF276" s="1354"/>
      <c r="DG276" s="1354"/>
      <c r="DH276" s="1354"/>
      <c r="DI276" s="1354"/>
      <c r="DJ276" s="1354"/>
      <c r="DK276" s="1354"/>
      <c r="DL276" s="1354"/>
      <c r="DM276" s="1354"/>
      <c r="DN276" s="1354"/>
      <c r="DO276" s="1354"/>
      <c r="DP276" s="1354"/>
      <c r="DQ276" s="1354"/>
    </row>
    <row r="277" spans="1:121" x14ac:dyDescent="0.25">
      <c r="A277" s="1355"/>
      <c r="B277" s="1355"/>
      <c r="C277" s="1355"/>
      <c r="D277" s="1355"/>
      <c r="E277" s="1355"/>
      <c r="F277" s="1355"/>
      <c r="G277" s="1355"/>
      <c r="H277" s="1355"/>
      <c r="I277" s="1355"/>
      <c r="J277" s="1355"/>
      <c r="K277" s="1355"/>
      <c r="L277" s="1355"/>
      <c r="M277" s="1355"/>
      <c r="N277" s="1355"/>
      <c r="O277" s="1355"/>
      <c r="P277" s="1355"/>
      <c r="Q277" s="1355"/>
      <c r="R277" s="1355"/>
      <c r="S277" s="1355"/>
      <c r="T277" s="1355"/>
      <c r="U277" s="1355"/>
      <c r="V277" s="1355"/>
      <c r="W277" s="1355"/>
      <c r="X277" s="1355"/>
      <c r="Y277" s="1355"/>
      <c r="Z277" s="1355"/>
      <c r="AA277" s="1355"/>
      <c r="AB277" s="1355"/>
      <c r="AC277" s="1355"/>
      <c r="AD277" s="1355"/>
      <c r="AE277" s="1355"/>
      <c r="AF277" s="1355"/>
      <c r="AG277" s="1356"/>
      <c r="AH277" s="1356"/>
      <c r="AI277" s="1356"/>
      <c r="AJ277" s="1356"/>
      <c r="AK277" s="1354"/>
      <c r="AL277" s="1354"/>
      <c r="AM277" s="1354"/>
      <c r="AN277" s="1354"/>
      <c r="AO277" s="1354"/>
      <c r="AP277" s="1354"/>
      <c r="AQ277" s="1354"/>
      <c r="AR277" s="1354"/>
      <c r="AS277" s="1354"/>
      <c r="AT277" s="1354"/>
      <c r="AU277" s="1354"/>
      <c r="AV277" s="1354"/>
      <c r="AW277" s="1354"/>
      <c r="AX277" s="1354"/>
      <c r="AY277" s="1354"/>
      <c r="AZ277" s="1354"/>
      <c r="BA277" s="1354"/>
      <c r="BB277" s="1354"/>
      <c r="BC277" s="1354"/>
      <c r="BD277" s="1354"/>
      <c r="BE277" s="1354"/>
      <c r="BF277" s="1354"/>
      <c r="BG277" s="1354"/>
      <c r="BH277" s="1354"/>
      <c r="BI277" s="1354"/>
      <c r="BJ277" s="1354"/>
      <c r="BK277" s="1354"/>
      <c r="BL277" s="1354"/>
      <c r="BM277" s="1354"/>
      <c r="BN277" s="1354"/>
      <c r="BO277" s="1354"/>
      <c r="BP277" s="1354"/>
      <c r="BQ277" s="1354"/>
      <c r="BR277" s="1354"/>
      <c r="BS277" s="1354"/>
      <c r="BT277" s="1354"/>
      <c r="BU277" s="1354"/>
      <c r="BV277" s="1354"/>
      <c r="BW277" s="1354"/>
      <c r="BX277" s="1354"/>
      <c r="BY277" s="1354"/>
      <c r="BZ277" s="1354"/>
      <c r="CA277" s="1354"/>
      <c r="CB277" s="1354"/>
      <c r="CC277" s="1354"/>
      <c r="CD277" s="1354"/>
      <c r="CE277" s="1354"/>
      <c r="CF277" s="1354"/>
      <c r="CG277" s="1354"/>
      <c r="CH277" s="1354"/>
      <c r="CI277" s="1354"/>
      <c r="CJ277" s="1354"/>
      <c r="CK277" s="1354"/>
      <c r="CL277" s="1354"/>
      <c r="CM277" s="1354"/>
      <c r="CN277" s="1354"/>
      <c r="CO277" s="1354"/>
      <c r="CP277" s="1354"/>
      <c r="CQ277" s="1354"/>
      <c r="CR277" s="1354"/>
      <c r="CS277" s="1354"/>
      <c r="CT277" s="1354"/>
      <c r="CU277" s="1354"/>
      <c r="CV277" s="1354"/>
      <c r="CW277" s="1354"/>
      <c r="CX277" s="1354"/>
      <c r="CY277" s="1354"/>
      <c r="CZ277" s="1354"/>
      <c r="DA277" s="1354"/>
      <c r="DB277" s="1354"/>
      <c r="DC277" s="1354"/>
      <c r="DD277" s="1354"/>
      <c r="DE277" s="1354"/>
      <c r="DF277" s="1354"/>
      <c r="DG277" s="1354"/>
      <c r="DH277" s="1354"/>
      <c r="DI277" s="1354"/>
      <c r="DJ277" s="1354"/>
      <c r="DK277" s="1354"/>
      <c r="DL277" s="1354"/>
      <c r="DM277" s="1354"/>
      <c r="DN277" s="1354"/>
      <c r="DO277" s="1354"/>
      <c r="DP277" s="1354"/>
      <c r="DQ277" s="1354"/>
    </row>
    <row r="278" spans="1:121" x14ac:dyDescent="0.25">
      <c r="A278" s="1355"/>
      <c r="B278" s="1355"/>
      <c r="C278" s="1355"/>
      <c r="D278" s="1355"/>
      <c r="E278" s="1355"/>
      <c r="F278" s="1355"/>
      <c r="G278" s="1355"/>
      <c r="H278" s="1355"/>
      <c r="I278" s="1355"/>
      <c r="J278" s="1355"/>
      <c r="K278" s="1355"/>
      <c r="L278" s="1355"/>
      <c r="M278" s="1355"/>
      <c r="N278" s="1355"/>
      <c r="O278" s="1355"/>
      <c r="P278" s="1355"/>
      <c r="Q278" s="1355"/>
      <c r="R278" s="1355"/>
      <c r="S278" s="1355"/>
      <c r="T278" s="1355"/>
      <c r="U278" s="1355"/>
      <c r="V278" s="1355"/>
      <c r="W278" s="1355"/>
      <c r="X278" s="1355"/>
      <c r="Y278" s="1355"/>
      <c r="Z278" s="1355"/>
      <c r="AA278" s="1355"/>
      <c r="AB278" s="1355"/>
      <c r="AC278" s="1355"/>
      <c r="AD278" s="1355"/>
      <c r="AE278" s="1355"/>
      <c r="AF278" s="1355"/>
      <c r="AG278" s="1356"/>
      <c r="AH278" s="1356"/>
      <c r="AI278" s="1356"/>
      <c r="AJ278" s="1356"/>
      <c r="AK278" s="1354"/>
      <c r="AL278" s="1354"/>
      <c r="AM278" s="1354"/>
      <c r="AN278" s="1354"/>
      <c r="AO278" s="1354"/>
      <c r="AP278" s="1354"/>
      <c r="AQ278" s="1354"/>
      <c r="AR278" s="1354"/>
      <c r="AS278" s="1354"/>
      <c r="AT278" s="1354"/>
      <c r="AU278" s="1354"/>
      <c r="AV278" s="1354"/>
      <c r="AW278" s="1354"/>
      <c r="AX278" s="1354"/>
      <c r="AY278" s="1354"/>
      <c r="AZ278" s="1354"/>
      <c r="BA278" s="1354"/>
      <c r="BB278" s="1354"/>
      <c r="BC278" s="1354"/>
      <c r="BD278" s="1354"/>
      <c r="BE278" s="1354"/>
      <c r="BF278" s="1354"/>
      <c r="BG278" s="1354"/>
      <c r="BH278" s="1354"/>
      <c r="BI278" s="1354"/>
      <c r="BJ278" s="1354"/>
      <c r="BK278" s="1354"/>
      <c r="BL278" s="1354"/>
      <c r="BM278" s="1354"/>
      <c r="BN278" s="1354"/>
      <c r="BO278" s="1354"/>
      <c r="BP278" s="1354"/>
      <c r="BQ278" s="1354"/>
      <c r="BR278" s="1354"/>
      <c r="BS278" s="1354"/>
      <c r="BT278" s="1354"/>
      <c r="BU278" s="1354"/>
      <c r="BV278" s="1354"/>
      <c r="BW278" s="1354"/>
      <c r="BX278" s="1354"/>
      <c r="BY278" s="1354"/>
      <c r="BZ278" s="1354"/>
      <c r="CA278" s="1354"/>
      <c r="CB278" s="1354"/>
      <c r="CC278" s="1354"/>
      <c r="CD278" s="1354"/>
      <c r="CE278" s="1354"/>
      <c r="CF278" s="1354"/>
      <c r="CG278" s="1354"/>
      <c r="CH278" s="1354"/>
      <c r="CI278" s="1354"/>
      <c r="CJ278" s="1354"/>
      <c r="CK278" s="1354"/>
      <c r="CL278" s="1354"/>
      <c r="CM278" s="1354"/>
      <c r="CN278" s="1354"/>
      <c r="CO278" s="1354"/>
      <c r="CP278" s="1354"/>
      <c r="CQ278" s="1354"/>
      <c r="CR278" s="1354"/>
      <c r="CS278" s="1354"/>
      <c r="CT278" s="1354"/>
      <c r="CU278" s="1354"/>
      <c r="CV278" s="1354"/>
      <c r="CW278" s="1354"/>
      <c r="CX278" s="1354"/>
      <c r="CY278" s="1354"/>
      <c r="CZ278" s="1354"/>
      <c r="DA278" s="1354"/>
      <c r="DB278" s="1354"/>
      <c r="DC278" s="1354"/>
      <c r="DD278" s="1354"/>
      <c r="DE278" s="1354"/>
      <c r="DF278" s="1354"/>
      <c r="DG278" s="1354"/>
      <c r="DH278" s="1354"/>
      <c r="DI278" s="1354"/>
      <c r="DJ278" s="1354"/>
      <c r="DK278" s="1354"/>
      <c r="DL278" s="1354"/>
      <c r="DM278" s="1354"/>
      <c r="DN278" s="1354"/>
      <c r="DO278" s="1354"/>
      <c r="DP278" s="1354"/>
      <c r="DQ278" s="1354"/>
    </row>
    <row r="279" spans="1:121" x14ac:dyDescent="0.25">
      <c r="A279" s="1355"/>
      <c r="B279" s="1355"/>
      <c r="C279" s="1355"/>
      <c r="D279" s="1355"/>
      <c r="E279" s="1355"/>
      <c r="F279" s="1355"/>
      <c r="G279" s="1355"/>
      <c r="H279" s="1355"/>
      <c r="I279" s="1355"/>
      <c r="J279" s="1355"/>
      <c r="K279" s="1355"/>
      <c r="L279" s="1355"/>
      <c r="M279" s="1355"/>
      <c r="N279" s="1355"/>
      <c r="O279" s="1355"/>
      <c r="P279" s="1355"/>
      <c r="Q279" s="1355"/>
      <c r="R279" s="1355"/>
      <c r="S279" s="1355"/>
      <c r="T279" s="1355"/>
      <c r="U279" s="1355"/>
      <c r="V279" s="1355"/>
      <c r="W279" s="1355"/>
      <c r="X279" s="1355"/>
      <c r="Y279" s="1355"/>
      <c r="Z279" s="1355"/>
      <c r="AA279" s="1355"/>
      <c r="AB279" s="1355"/>
      <c r="AC279" s="1355"/>
      <c r="AD279" s="1355"/>
      <c r="AE279" s="1355"/>
      <c r="AF279" s="1355"/>
      <c r="AG279" s="1356"/>
      <c r="AH279" s="1356"/>
      <c r="AI279" s="1356"/>
      <c r="AJ279" s="1356"/>
      <c r="AK279" s="1354"/>
      <c r="AL279" s="1354"/>
      <c r="AM279" s="1354"/>
      <c r="AN279" s="1354"/>
      <c r="AO279" s="1354"/>
      <c r="AP279" s="1354"/>
      <c r="AQ279" s="1354"/>
      <c r="AR279" s="1354"/>
      <c r="AS279" s="1354"/>
      <c r="AT279" s="1354"/>
      <c r="AU279" s="1354"/>
      <c r="AV279" s="1354"/>
      <c r="AW279" s="1354"/>
      <c r="AX279" s="1354"/>
      <c r="AY279" s="1354"/>
      <c r="AZ279" s="1354"/>
      <c r="BA279" s="1354"/>
      <c r="BB279" s="1354"/>
      <c r="BC279" s="1354"/>
      <c r="BD279" s="1354"/>
      <c r="BE279" s="1354"/>
      <c r="BF279" s="1354"/>
      <c r="BG279" s="1354"/>
      <c r="BH279" s="1354"/>
      <c r="BI279" s="1354"/>
      <c r="BJ279" s="1354"/>
      <c r="BK279" s="1354"/>
      <c r="BL279" s="1354"/>
      <c r="BM279" s="1354"/>
      <c r="BN279" s="1354"/>
      <c r="BO279" s="1354"/>
      <c r="BP279" s="1354"/>
      <c r="BQ279" s="1354"/>
      <c r="BR279" s="1354"/>
      <c r="BS279" s="1354"/>
      <c r="BT279" s="1354"/>
      <c r="BU279" s="1354"/>
      <c r="BV279" s="1354"/>
      <c r="BW279" s="1354"/>
      <c r="BX279" s="1354"/>
      <c r="BY279" s="1354"/>
      <c r="BZ279" s="1354"/>
      <c r="CA279" s="1354"/>
      <c r="CB279" s="1354"/>
      <c r="CC279" s="1354"/>
      <c r="CD279" s="1354"/>
      <c r="CE279" s="1354"/>
      <c r="CF279" s="1354"/>
      <c r="CG279" s="1354"/>
      <c r="CH279" s="1354"/>
      <c r="CI279" s="1354"/>
      <c r="CJ279" s="1354"/>
      <c r="CK279" s="1354"/>
      <c r="CL279" s="1354"/>
      <c r="CM279" s="1354"/>
      <c r="CN279" s="1354"/>
      <c r="CO279" s="1354"/>
      <c r="CP279" s="1354"/>
      <c r="CQ279" s="1354"/>
      <c r="CR279" s="1354"/>
      <c r="CS279" s="1354"/>
      <c r="CT279" s="1354"/>
      <c r="CU279" s="1354"/>
      <c r="CV279" s="1354"/>
      <c r="CW279" s="1354"/>
      <c r="CX279" s="1354"/>
      <c r="CY279" s="1354"/>
      <c r="CZ279" s="1354"/>
      <c r="DA279" s="1354"/>
      <c r="DB279" s="1354"/>
      <c r="DC279" s="1354"/>
      <c r="DD279" s="1354"/>
      <c r="DE279" s="1354"/>
      <c r="DF279" s="1354"/>
      <c r="DG279" s="1354"/>
      <c r="DH279" s="1354"/>
      <c r="DI279" s="1354"/>
      <c r="DJ279" s="1354"/>
      <c r="DK279" s="1354"/>
      <c r="DL279" s="1354"/>
      <c r="DM279" s="1354"/>
      <c r="DN279" s="1354"/>
      <c r="DO279" s="1354"/>
      <c r="DP279" s="1354"/>
      <c r="DQ279" s="1354"/>
    </row>
    <row r="280" spans="1:121" x14ac:dyDescent="0.25">
      <c r="A280" s="1355"/>
      <c r="B280" s="1355"/>
      <c r="C280" s="1355"/>
      <c r="D280" s="1355"/>
      <c r="E280" s="1355"/>
      <c r="F280" s="1355"/>
      <c r="G280" s="1355"/>
      <c r="H280" s="1355"/>
      <c r="I280" s="1355"/>
      <c r="J280" s="1355"/>
      <c r="K280" s="1355"/>
      <c r="L280" s="1355"/>
      <c r="M280" s="1355"/>
      <c r="N280" s="1355"/>
      <c r="O280" s="1355"/>
      <c r="P280" s="1355"/>
      <c r="Q280" s="1355"/>
      <c r="R280" s="1355"/>
      <c r="S280" s="1355"/>
      <c r="T280" s="1355"/>
      <c r="U280" s="1355"/>
      <c r="V280" s="1355"/>
      <c r="W280" s="1355"/>
      <c r="X280" s="1355"/>
      <c r="Y280" s="1355"/>
      <c r="Z280" s="1355"/>
      <c r="AA280" s="1355"/>
      <c r="AB280" s="1355"/>
      <c r="AC280" s="1355"/>
      <c r="AD280" s="1355"/>
      <c r="AE280" s="1355"/>
      <c r="AF280" s="1355"/>
      <c r="AG280" s="1356"/>
      <c r="AH280" s="1356"/>
      <c r="AI280" s="1356"/>
      <c r="AJ280" s="1356"/>
      <c r="AK280" s="1354"/>
      <c r="AL280" s="1354"/>
      <c r="AM280" s="1354"/>
      <c r="AN280" s="1354"/>
      <c r="AO280" s="1354"/>
      <c r="AP280" s="1354"/>
      <c r="AQ280" s="1354"/>
      <c r="AR280" s="1354"/>
      <c r="AS280" s="1354"/>
      <c r="AT280" s="1354"/>
      <c r="AU280" s="1354"/>
      <c r="AV280" s="1354"/>
      <c r="AW280" s="1354"/>
      <c r="AX280" s="1354"/>
      <c r="AY280" s="1354"/>
      <c r="AZ280" s="1354"/>
      <c r="BA280" s="1354"/>
      <c r="BB280" s="1354"/>
      <c r="BC280" s="1354"/>
      <c r="BD280" s="1354"/>
      <c r="BE280" s="1354"/>
      <c r="BF280" s="1354"/>
      <c r="BG280" s="1354"/>
      <c r="BH280" s="1354"/>
      <c r="BI280" s="1354"/>
      <c r="BJ280" s="1354"/>
      <c r="BK280" s="1354"/>
      <c r="BL280" s="1354"/>
      <c r="BM280" s="1354"/>
      <c r="BN280" s="1354"/>
      <c r="BO280" s="1354"/>
      <c r="BP280" s="1354"/>
      <c r="BQ280" s="1354"/>
      <c r="BR280" s="1354"/>
      <c r="BS280" s="1354"/>
      <c r="BT280" s="1354"/>
      <c r="BU280" s="1354"/>
      <c r="BV280" s="1354"/>
      <c r="BW280" s="1354"/>
      <c r="BX280" s="1354"/>
      <c r="BY280" s="1354"/>
      <c r="BZ280" s="1354"/>
      <c r="CA280" s="1354"/>
      <c r="CB280" s="1354"/>
      <c r="CC280" s="1354"/>
      <c r="CD280" s="1354"/>
      <c r="CE280" s="1354"/>
      <c r="CF280" s="1354"/>
      <c r="CG280" s="1354"/>
      <c r="CH280" s="1354"/>
      <c r="CI280" s="1354"/>
      <c r="CJ280" s="1354"/>
      <c r="CK280" s="1354"/>
      <c r="CL280" s="1354"/>
      <c r="CM280" s="1354"/>
      <c r="CN280" s="1354"/>
      <c r="CO280" s="1354"/>
      <c r="CP280" s="1354"/>
      <c r="CQ280" s="1354"/>
      <c r="CR280" s="1354"/>
      <c r="CS280" s="1354"/>
      <c r="CT280" s="1354"/>
      <c r="CU280" s="1354"/>
      <c r="CV280" s="1354"/>
      <c r="CW280" s="1354"/>
      <c r="CX280" s="1354"/>
      <c r="CY280" s="1354"/>
      <c r="CZ280" s="1354"/>
      <c r="DA280" s="1354"/>
      <c r="DB280" s="1354"/>
      <c r="DC280" s="1354"/>
      <c r="DD280" s="1354"/>
      <c r="DE280" s="1354"/>
      <c r="DF280" s="1354"/>
      <c r="DG280" s="1354"/>
      <c r="DH280" s="1354"/>
      <c r="DI280" s="1354"/>
      <c r="DJ280" s="1354"/>
      <c r="DK280" s="1354"/>
      <c r="DL280" s="1354"/>
      <c r="DM280" s="1354"/>
      <c r="DN280" s="1354"/>
      <c r="DO280" s="1354"/>
      <c r="DP280" s="1354"/>
      <c r="DQ280" s="1354"/>
    </row>
    <row r="281" spans="1:121" x14ac:dyDescent="0.25">
      <c r="A281" s="1355"/>
      <c r="B281" s="1355"/>
      <c r="C281" s="1355"/>
      <c r="D281" s="1355"/>
      <c r="E281" s="1355"/>
      <c r="F281" s="1355"/>
      <c r="G281" s="1355"/>
      <c r="H281" s="1355"/>
      <c r="I281" s="1355"/>
      <c r="J281" s="1355"/>
      <c r="K281" s="1355"/>
      <c r="L281" s="1355"/>
      <c r="M281" s="1355"/>
      <c r="N281" s="1355"/>
      <c r="O281" s="1355"/>
      <c r="P281" s="1355"/>
      <c r="Q281" s="1355"/>
      <c r="R281" s="1355"/>
      <c r="S281" s="1355"/>
      <c r="T281" s="1355"/>
      <c r="U281" s="1355"/>
      <c r="V281" s="1355"/>
      <c r="W281" s="1355"/>
      <c r="X281" s="1355"/>
      <c r="Y281" s="1355"/>
      <c r="Z281" s="1355"/>
      <c r="AA281" s="1355"/>
      <c r="AB281" s="1355"/>
      <c r="AC281" s="1355"/>
      <c r="AD281" s="1355"/>
      <c r="AE281" s="1355"/>
      <c r="AF281" s="1355"/>
      <c r="AG281" s="1356"/>
      <c r="AH281" s="1356"/>
      <c r="AI281" s="1356"/>
      <c r="AJ281" s="1356"/>
      <c r="AK281" s="1354"/>
      <c r="AL281" s="1354"/>
      <c r="AM281" s="1354"/>
      <c r="AN281" s="1354"/>
      <c r="AO281" s="1354"/>
      <c r="AP281" s="1354"/>
      <c r="AQ281" s="1354"/>
      <c r="AR281" s="1354"/>
      <c r="AS281" s="1354"/>
      <c r="AT281" s="1354"/>
      <c r="AU281" s="1354"/>
      <c r="AV281" s="1354"/>
      <c r="AW281" s="1354"/>
      <c r="AX281" s="1354"/>
      <c r="AY281" s="1354"/>
      <c r="AZ281" s="1354"/>
      <c r="BA281" s="1354"/>
      <c r="BB281" s="1354"/>
      <c r="BC281" s="1354"/>
      <c r="BD281" s="1354"/>
      <c r="BE281" s="1354"/>
      <c r="BF281" s="1354"/>
      <c r="BG281" s="1354"/>
      <c r="BH281" s="1354"/>
      <c r="BI281" s="1354"/>
      <c r="BJ281" s="1354"/>
      <c r="BK281" s="1354"/>
      <c r="BL281" s="1354"/>
      <c r="BM281" s="1354"/>
      <c r="BN281" s="1354"/>
      <c r="BO281" s="1354"/>
      <c r="BP281" s="1354"/>
      <c r="BQ281" s="1354"/>
      <c r="BR281" s="1354"/>
      <c r="BS281" s="1354"/>
      <c r="BT281" s="1354"/>
      <c r="BU281" s="1354"/>
      <c r="BV281" s="1354"/>
      <c r="BW281" s="1354"/>
      <c r="BX281" s="1354"/>
      <c r="BY281" s="1354"/>
      <c r="BZ281" s="1354"/>
      <c r="CA281" s="1354"/>
      <c r="CB281" s="1354"/>
      <c r="CC281" s="1354"/>
      <c r="CD281" s="1354"/>
      <c r="CE281" s="1354"/>
      <c r="CF281" s="1354"/>
      <c r="CG281" s="1354"/>
      <c r="CH281" s="1354"/>
      <c r="CI281" s="1354"/>
      <c r="CJ281" s="1354"/>
      <c r="CK281" s="1354"/>
      <c r="CL281" s="1354"/>
      <c r="CM281" s="1354"/>
      <c r="CN281" s="1354"/>
      <c r="CO281" s="1354"/>
      <c r="CP281" s="1354"/>
      <c r="CQ281" s="1354"/>
      <c r="CR281" s="1354"/>
      <c r="CS281" s="1354"/>
      <c r="CT281" s="1354"/>
      <c r="CU281" s="1354"/>
      <c r="CV281" s="1354"/>
      <c r="CW281" s="1354"/>
      <c r="CX281" s="1354"/>
      <c r="CY281" s="1354"/>
      <c r="CZ281" s="1354"/>
      <c r="DA281" s="1354"/>
      <c r="DB281" s="1354"/>
      <c r="DC281" s="1354"/>
      <c r="DD281" s="1354"/>
      <c r="DE281" s="1354"/>
      <c r="DF281" s="1354"/>
      <c r="DG281" s="1354"/>
      <c r="DH281" s="1354"/>
      <c r="DI281" s="1354"/>
      <c r="DJ281" s="1354"/>
      <c r="DK281" s="1354"/>
      <c r="DL281" s="1354"/>
      <c r="DM281" s="1354"/>
      <c r="DN281" s="1354"/>
      <c r="DO281" s="1354"/>
      <c r="DP281" s="1354"/>
      <c r="DQ281" s="1354"/>
    </row>
    <row r="282" spans="1:121" x14ac:dyDescent="0.25">
      <c r="A282" s="1355"/>
      <c r="B282" s="1355"/>
      <c r="C282" s="1355"/>
      <c r="D282" s="1355"/>
      <c r="E282" s="1355"/>
      <c r="F282" s="1355"/>
      <c r="G282" s="1355"/>
      <c r="H282" s="1355"/>
      <c r="I282" s="1355"/>
      <c r="J282" s="1355"/>
      <c r="K282" s="1355"/>
      <c r="L282" s="1355"/>
      <c r="M282" s="1355"/>
      <c r="N282" s="1355"/>
      <c r="O282" s="1355"/>
      <c r="P282" s="1355"/>
      <c r="Q282" s="1355"/>
      <c r="R282" s="1355"/>
      <c r="S282" s="1355"/>
      <c r="T282" s="1355"/>
      <c r="U282" s="1355"/>
      <c r="V282" s="1355"/>
      <c r="W282" s="1355"/>
      <c r="X282" s="1355"/>
      <c r="Y282" s="1355"/>
      <c r="Z282" s="1355"/>
      <c r="AA282" s="1355"/>
      <c r="AB282" s="1355"/>
      <c r="AC282" s="1355"/>
      <c r="AD282" s="1355"/>
      <c r="AE282" s="1355"/>
      <c r="AF282" s="1355"/>
      <c r="AG282" s="1356"/>
      <c r="AH282" s="1356"/>
      <c r="AI282" s="1356"/>
      <c r="AJ282" s="1356"/>
      <c r="AK282" s="1354"/>
      <c r="AL282" s="1354"/>
      <c r="AM282" s="1354"/>
      <c r="AN282" s="1354"/>
      <c r="AO282" s="1354"/>
      <c r="AP282" s="1354"/>
      <c r="AQ282" s="1354"/>
      <c r="AR282" s="1354"/>
      <c r="AS282" s="1354"/>
      <c r="AT282" s="1354"/>
      <c r="AU282" s="1354"/>
      <c r="AV282" s="1354"/>
      <c r="AW282" s="1354"/>
      <c r="AX282" s="1354"/>
      <c r="AY282" s="1354"/>
      <c r="AZ282" s="1354"/>
      <c r="BA282" s="1354"/>
      <c r="BB282" s="1354"/>
      <c r="BC282" s="1354"/>
      <c r="BD282" s="1354"/>
      <c r="BE282" s="1354"/>
      <c r="BF282" s="1354"/>
      <c r="BG282" s="1354"/>
      <c r="BH282" s="1354"/>
      <c r="BI282" s="1354"/>
      <c r="BJ282" s="1354"/>
      <c r="BK282" s="1354"/>
      <c r="BL282" s="1354"/>
      <c r="BM282" s="1354"/>
      <c r="BN282" s="1354"/>
      <c r="BO282" s="1354"/>
      <c r="BP282" s="1354"/>
      <c r="BQ282" s="1354"/>
      <c r="BR282" s="1354"/>
      <c r="BS282" s="1354"/>
      <c r="BT282" s="1354"/>
      <c r="BU282" s="1354"/>
      <c r="BV282" s="1354"/>
      <c r="BW282" s="1354"/>
      <c r="BX282" s="1354"/>
      <c r="BY282" s="1354"/>
      <c r="BZ282" s="1354"/>
      <c r="CA282" s="1354"/>
      <c r="CB282" s="1354"/>
      <c r="CC282" s="1354"/>
      <c r="CD282" s="1354"/>
      <c r="CE282" s="1354"/>
      <c r="CF282" s="1354"/>
      <c r="CG282" s="1354"/>
      <c r="CH282" s="1354"/>
      <c r="CI282" s="1354"/>
      <c r="CJ282" s="1354"/>
      <c r="CK282" s="1354"/>
      <c r="CL282" s="1354"/>
      <c r="CM282" s="1354"/>
      <c r="CN282" s="1354"/>
      <c r="CO282" s="1354"/>
      <c r="CP282" s="1354"/>
      <c r="CQ282" s="1354"/>
      <c r="CR282" s="1354"/>
      <c r="CS282" s="1354"/>
      <c r="CT282" s="1354"/>
      <c r="CU282" s="1354"/>
      <c r="CV282" s="1354"/>
      <c r="CW282" s="1354"/>
      <c r="CX282" s="1354"/>
      <c r="CY282" s="1354"/>
      <c r="CZ282" s="1354"/>
      <c r="DA282" s="1354"/>
      <c r="DB282" s="1354"/>
      <c r="DC282" s="1354"/>
      <c r="DD282" s="1354"/>
      <c r="DE282" s="1354"/>
      <c r="DF282" s="1354"/>
      <c r="DG282" s="1354"/>
      <c r="DH282" s="1354"/>
      <c r="DI282" s="1354"/>
      <c r="DJ282" s="1354"/>
      <c r="DK282" s="1354"/>
      <c r="DL282" s="1354"/>
      <c r="DM282" s="1354"/>
      <c r="DN282" s="1354"/>
      <c r="DO282" s="1354"/>
      <c r="DP282" s="1354"/>
      <c r="DQ282" s="1354"/>
    </row>
    <row r="283" spans="1:121" x14ac:dyDescent="0.25">
      <c r="A283" s="1355"/>
      <c r="B283" s="1355"/>
      <c r="C283" s="1355"/>
      <c r="D283" s="1355"/>
      <c r="E283" s="1355"/>
      <c r="F283" s="1355"/>
      <c r="G283" s="1355"/>
      <c r="H283" s="1355"/>
      <c r="I283" s="1355"/>
      <c r="J283" s="1355"/>
      <c r="K283" s="1355"/>
      <c r="L283" s="1355"/>
      <c r="M283" s="1355"/>
      <c r="N283" s="1355"/>
      <c r="O283" s="1355"/>
      <c r="P283" s="1355"/>
      <c r="Q283" s="1355"/>
      <c r="R283" s="1355"/>
      <c r="S283" s="1355"/>
      <c r="T283" s="1355"/>
      <c r="U283" s="1355"/>
      <c r="V283" s="1355"/>
      <c r="W283" s="1355"/>
      <c r="X283" s="1355"/>
      <c r="Y283" s="1355"/>
      <c r="Z283" s="1355"/>
      <c r="AA283" s="1355"/>
      <c r="AB283" s="1355"/>
      <c r="AC283" s="1355"/>
      <c r="AD283" s="1355"/>
      <c r="AE283" s="1355"/>
      <c r="AF283" s="1355"/>
      <c r="AG283" s="1356"/>
      <c r="AH283" s="1356"/>
      <c r="AI283" s="1356"/>
      <c r="AJ283" s="1356"/>
      <c r="AK283" s="1354"/>
      <c r="AL283" s="1354"/>
      <c r="AM283" s="1354"/>
      <c r="AN283" s="1354"/>
      <c r="AO283" s="1354"/>
      <c r="AP283" s="1354"/>
      <c r="AQ283" s="1354"/>
      <c r="AR283" s="1354"/>
      <c r="AS283" s="1354"/>
      <c r="AT283" s="1354"/>
      <c r="AU283" s="1354"/>
      <c r="AV283" s="1354"/>
      <c r="AW283" s="1354"/>
      <c r="AX283" s="1354"/>
      <c r="AY283" s="1354"/>
      <c r="AZ283" s="1354"/>
      <c r="BA283" s="1354"/>
      <c r="BB283" s="1354"/>
      <c r="BC283" s="1354"/>
      <c r="BD283" s="1354"/>
      <c r="BE283" s="1354"/>
      <c r="BF283" s="1354"/>
      <c r="BG283" s="1354"/>
      <c r="BH283" s="1354"/>
      <c r="BI283" s="1354"/>
      <c r="BJ283" s="1354"/>
      <c r="BK283" s="1354"/>
      <c r="BL283" s="1354"/>
      <c r="BM283" s="1354"/>
      <c r="BN283" s="1354"/>
      <c r="BO283" s="1354"/>
      <c r="BP283" s="1354"/>
      <c r="BQ283" s="1354"/>
      <c r="BR283" s="1354"/>
      <c r="BS283" s="1354"/>
      <c r="BT283" s="1354"/>
      <c r="BU283" s="1354"/>
      <c r="BV283" s="1354"/>
      <c r="BW283" s="1354"/>
      <c r="BX283" s="1354"/>
      <c r="BY283" s="1354"/>
      <c r="BZ283" s="1354"/>
      <c r="CA283" s="1354"/>
      <c r="CB283" s="1354"/>
      <c r="CC283" s="1354"/>
      <c r="CD283" s="1354"/>
      <c r="CE283" s="1354"/>
      <c r="CF283" s="1354"/>
      <c r="CG283" s="1354"/>
      <c r="CH283" s="1354"/>
      <c r="CI283" s="1354"/>
      <c r="CJ283" s="1354"/>
      <c r="CK283" s="1354"/>
      <c r="CL283" s="1354"/>
      <c r="CM283" s="1354"/>
      <c r="CN283" s="1354"/>
      <c r="CO283" s="1354"/>
      <c r="CP283" s="1354"/>
      <c r="CQ283" s="1354"/>
      <c r="CR283" s="1354"/>
      <c r="CS283" s="1354"/>
      <c r="CT283" s="1354"/>
      <c r="CU283" s="1354"/>
      <c r="CV283" s="1354"/>
      <c r="CW283" s="1354"/>
      <c r="CX283" s="1354"/>
      <c r="CY283" s="1354"/>
      <c r="CZ283" s="1354"/>
      <c r="DA283" s="1354"/>
      <c r="DB283" s="1354"/>
      <c r="DC283" s="1354"/>
      <c r="DD283" s="1354"/>
      <c r="DE283" s="1354"/>
      <c r="DF283" s="1354"/>
      <c r="DG283" s="1354"/>
      <c r="DH283" s="1354"/>
      <c r="DI283" s="1354"/>
      <c r="DJ283" s="1354"/>
      <c r="DK283" s="1354"/>
      <c r="DL283" s="1354"/>
      <c r="DM283" s="1354"/>
      <c r="DN283" s="1354"/>
      <c r="DO283" s="1354"/>
      <c r="DP283" s="1354"/>
      <c r="DQ283" s="1354"/>
    </row>
    <row r="284" spans="1:121" x14ac:dyDescent="0.25">
      <c r="A284" s="1355"/>
      <c r="B284" s="1355"/>
      <c r="C284" s="1355"/>
      <c r="D284" s="1355"/>
      <c r="E284" s="1355"/>
      <c r="F284" s="1355"/>
      <c r="G284" s="1355"/>
      <c r="H284" s="1355"/>
      <c r="I284" s="1355"/>
      <c r="J284" s="1355"/>
      <c r="K284" s="1355"/>
      <c r="L284" s="1355"/>
      <c r="M284" s="1355"/>
      <c r="N284" s="1355"/>
      <c r="O284" s="1355"/>
      <c r="P284" s="1355"/>
      <c r="Q284" s="1355"/>
      <c r="R284" s="1355"/>
      <c r="S284" s="1355"/>
      <c r="T284" s="1355"/>
      <c r="U284" s="1355"/>
      <c r="V284" s="1355"/>
      <c r="W284" s="1355"/>
      <c r="X284" s="1355"/>
      <c r="Y284" s="1355"/>
      <c r="Z284" s="1355"/>
      <c r="AA284" s="1355"/>
      <c r="AB284" s="1355"/>
      <c r="AC284" s="1355"/>
      <c r="AD284" s="1355"/>
      <c r="AE284" s="1355"/>
      <c r="AF284" s="1355"/>
      <c r="AG284" s="1356"/>
      <c r="AH284" s="1356"/>
      <c r="AI284" s="1356"/>
      <c r="AJ284" s="1356"/>
      <c r="AK284" s="1354"/>
      <c r="AL284" s="1354"/>
      <c r="AM284" s="1354"/>
      <c r="AN284" s="1354"/>
      <c r="AO284" s="1354"/>
      <c r="AP284" s="1354"/>
      <c r="AQ284" s="1354"/>
      <c r="AR284" s="1354"/>
      <c r="AS284" s="1354"/>
      <c r="AT284" s="1354"/>
      <c r="AU284" s="1354"/>
      <c r="AV284" s="1354"/>
      <c r="AW284" s="1354"/>
      <c r="AX284" s="1354"/>
      <c r="AY284" s="1354"/>
      <c r="AZ284" s="1354"/>
      <c r="BA284" s="1354"/>
      <c r="BB284" s="1354"/>
      <c r="BC284" s="1354"/>
      <c r="BD284" s="1354"/>
      <c r="BE284" s="1354"/>
      <c r="BF284" s="1354"/>
      <c r="BG284" s="1354"/>
      <c r="BH284" s="1354"/>
      <c r="BI284" s="1354"/>
      <c r="BJ284" s="1354"/>
      <c r="BK284" s="1354"/>
      <c r="BL284" s="1354"/>
      <c r="BM284" s="1354"/>
      <c r="BN284" s="1354"/>
      <c r="BO284" s="1354"/>
      <c r="BP284" s="1354"/>
      <c r="BQ284" s="1354"/>
      <c r="BR284" s="1354"/>
      <c r="BS284" s="1354"/>
      <c r="BT284" s="1354"/>
      <c r="BU284" s="1354"/>
      <c r="BV284" s="1354"/>
      <c r="BW284" s="1354"/>
      <c r="BX284" s="1354"/>
      <c r="BY284" s="1354"/>
      <c r="BZ284" s="1354"/>
      <c r="CA284" s="1354"/>
      <c r="CB284" s="1354"/>
      <c r="CC284" s="1354"/>
      <c r="CD284" s="1354"/>
      <c r="CE284" s="1354"/>
      <c r="CF284" s="1354"/>
      <c r="CG284" s="1354"/>
      <c r="CH284" s="1354"/>
      <c r="CI284" s="1354"/>
      <c r="CJ284" s="1354"/>
      <c r="CK284" s="1354"/>
      <c r="CL284" s="1354"/>
      <c r="CM284" s="1354"/>
      <c r="CN284" s="1354"/>
      <c r="CO284" s="1354"/>
      <c r="CP284" s="1354"/>
      <c r="CQ284" s="1354"/>
      <c r="CR284" s="1354"/>
      <c r="CS284" s="1354"/>
      <c r="CT284" s="1354"/>
      <c r="CU284" s="1354"/>
      <c r="CV284" s="1354"/>
      <c r="CW284" s="1354"/>
      <c r="CX284" s="1354"/>
      <c r="CY284" s="1354"/>
      <c r="CZ284" s="1354"/>
      <c r="DA284" s="1354"/>
      <c r="DB284" s="1354"/>
      <c r="DC284" s="1354"/>
      <c r="DD284" s="1354"/>
      <c r="DE284" s="1354"/>
      <c r="DF284" s="1354"/>
      <c r="DG284" s="1354"/>
      <c r="DH284" s="1354"/>
      <c r="DI284" s="1354"/>
      <c r="DJ284" s="1354"/>
      <c r="DK284" s="1354"/>
      <c r="DL284" s="1354"/>
      <c r="DM284" s="1354"/>
      <c r="DN284" s="1354"/>
      <c r="DO284" s="1354"/>
      <c r="DP284" s="1354"/>
      <c r="DQ284" s="1354"/>
    </row>
    <row r="285" spans="1:121" x14ac:dyDescent="0.25">
      <c r="A285" s="1355"/>
      <c r="B285" s="1355"/>
      <c r="C285" s="1355"/>
      <c r="D285" s="1355"/>
      <c r="E285" s="1355"/>
      <c r="F285" s="1355"/>
      <c r="G285" s="1355"/>
      <c r="H285" s="1355"/>
      <c r="I285" s="1355"/>
      <c r="J285" s="1355"/>
      <c r="K285" s="1355"/>
      <c r="L285" s="1355"/>
      <c r="M285" s="1355"/>
      <c r="N285" s="1355"/>
      <c r="O285" s="1355"/>
      <c r="P285" s="1355"/>
      <c r="Q285" s="1355"/>
      <c r="R285" s="1355"/>
      <c r="S285" s="1355"/>
      <c r="T285" s="1355"/>
      <c r="U285" s="1355"/>
      <c r="V285" s="1355"/>
      <c r="W285" s="1355"/>
      <c r="X285" s="1355"/>
      <c r="Y285" s="1355"/>
      <c r="Z285" s="1355"/>
      <c r="AA285" s="1355"/>
      <c r="AB285" s="1355"/>
      <c r="AC285" s="1355"/>
      <c r="AD285" s="1355"/>
      <c r="AE285" s="1355"/>
      <c r="AF285" s="1355"/>
      <c r="AG285" s="1356"/>
      <c r="AH285" s="1356"/>
      <c r="AI285" s="1356"/>
      <c r="AJ285" s="1356"/>
      <c r="AK285" s="1354"/>
      <c r="AL285" s="1354"/>
      <c r="AM285" s="1354"/>
      <c r="AN285" s="1354"/>
      <c r="AO285" s="1354"/>
      <c r="AP285" s="1354"/>
      <c r="AQ285" s="1354"/>
      <c r="AR285" s="1354"/>
      <c r="AS285" s="1354"/>
      <c r="AT285" s="1354"/>
      <c r="AU285" s="1354"/>
      <c r="AV285" s="1354"/>
      <c r="AW285" s="1354"/>
      <c r="AX285" s="1354"/>
      <c r="AY285" s="1354"/>
      <c r="AZ285" s="1354"/>
      <c r="BA285" s="1354"/>
      <c r="BB285" s="1354"/>
      <c r="BC285" s="1354"/>
      <c r="BD285" s="1354"/>
      <c r="BE285" s="1354"/>
      <c r="BF285" s="1354"/>
      <c r="BG285" s="1354"/>
      <c r="BH285" s="1354"/>
      <c r="BI285" s="1354"/>
      <c r="BJ285" s="1354"/>
      <c r="BK285" s="1354"/>
      <c r="BL285" s="1354"/>
      <c r="BM285" s="1354"/>
      <c r="BN285" s="1354"/>
      <c r="BO285" s="1354"/>
      <c r="BP285" s="1354"/>
      <c r="BQ285" s="1354"/>
      <c r="BR285" s="1354"/>
      <c r="BS285" s="1354"/>
      <c r="BT285" s="1354"/>
      <c r="BU285" s="1354"/>
      <c r="BV285" s="1354"/>
      <c r="BW285" s="1354"/>
      <c r="BX285" s="1354"/>
      <c r="BY285" s="1354"/>
      <c r="BZ285" s="1354"/>
      <c r="CA285" s="1354"/>
      <c r="CB285" s="1354"/>
      <c r="CC285" s="1354"/>
      <c r="CD285" s="1354"/>
      <c r="CE285" s="1354"/>
      <c r="CF285" s="1354"/>
      <c r="CG285" s="1354"/>
      <c r="CH285" s="1354"/>
      <c r="CI285" s="1354"/>
      <c r="CJ285" s="1354"/>
      <c r="CK285" s="1354"/>
      <c r="CL285" s="1354"/>
      <c r="CM285" s="1354"/>
      <c r="CN285" s="1354"/>
      <c r="CO285" s="1354"/>
      <c r="CP285" s="1354"/>
      <c r="CQ285" s="1354"/>
      <c r="CR285" s="1354"/>
      <c r="CS285" s="1354"/>
      <c r="CT285" s="1354"/>
      <c r="CU285" s="1354"/>
      <c r="CV285" s="1354"/>
      <c r="CW285" s="1354"/>
      <c r="CX285" s="1354"/>
      <c r="CY285" s="1354"/>
      <c r="CZ285" s="1354"/>
      <c r="DA285" s="1354"/>
      <c r="DB285" s="1354"/>
      <c r="DC285" s="1354"/>
      <c r="DD285" s="1354"/>
      <c r="DE285" s="1354"/>
      <c r="DF285" s="1354"/>
      <c r="DG285" s="1354"/>
      <c r="DH285" s="1354"/>
      <c r="DI285" s="1354"/>
      <c r="DJ285" s="1354"/>
      <c r="DK285" s="1354"/>
      <c r="DL285" s="1354"/>
      <c r="DM285" s="1354"/>
      <c r="DN285" s="1354"/>
      <c r="DO285" s="1354"/>
      <c r="DP285" s="1354"/>
      <c r="DQ285" s="1354"/>
    </row>
    <row r="286" spans="1:121" x14ac:dyDescent="0.25">
      <c r="A286" s="1355"/>
      <c r="B286" s="1355"/>
      <c r="C286" s="1355"/>
      <c r="D286" s="1355"/>
      <c r="E286" s="1355"/>
      <c r="F286" s="1355"/>
      <c r="G286" s="1355"/>
      <c r="H286" s="1355"/>
      <c r="I286" s="1355"/>
      <c r="J286" s="1355"/>
      <c r="K286" s="1355"/>
      <c r="L286" s="1355"/>
      <c r="M286" s="1355"/>
      <c r="N286" s="1355"/>
      <c r="O286" s="1355"/>
      <c r="P286" s="1355"/>
      <c r="Q286" s="1355"/>
      <c r="R286" s="1355"/>
      <c r="S286" s="1355"/>
      <c r="T286" s="1355"/>
      <c r="U286" s="1355"/>
      <c r="V286" s="1355"/>
      <c r="W286" s="1355"/>
      <c r="X286" s="1355"/>
      <c r="Y286" s="1355"/>
      <c r="Z286" s="1355"/>
      <c r="AA286" s="1355"/>
      <c r="AB286" s="1355"/>
      <c r="AC286" s="1355"/>
      <c r="AD286" s="1355"/>
      <c r="AE286" s="1355"/>
      <c r="AF286" s="1355"/>
      <c r="AG286" s="1356"/>
      <c r="AH286" s="1356"/>
      <c r="AI286" s="1356"/>
      <c r="AJ286" s="1356"/>
      <c r="AK286" s="1354"/>
      <c r="AL286" s="1354"/>
      <c r="AM286" s="1354"/>
      <c r="AN286" s="1354"/>
      <c r="AO286" s="1354"/>
      <c r="AP286" s="1354"/>
      <c r="AQ286" s="1354"/>
      <c r="AR286" s="1354"/>
      <c r="AS286" s="1354"/>
      <c r="AT286" s="1354"/>
      <c r="AU286" s="1354"/>
      <c r="AV286" s="1354"/>
      <c r="AW286" s="1354"/>
      <c r="AX286" s="1354"/>
      <c r="AY286" s="1354"/>
      <c r="AZ286" s="1354"/>
      <c r="BA286" s="1354"/>
      <c r="BB286" s="1354"/>
      <c r="BC286" s="1354"/>
      <c r="BD286" s="1354"/>
      <c r="BE286" s="1354"/>
      <c r="BF286" s="1354"/>
      <c r="BG286" s="1354"/>
      <c r="BH286" s="1354"/>
      <c r="BI286" s="1354"/>
      <c r="BJ286" s="1354"/>
      <c r="BK286" s="1354"/>
      <c r="BL286" s="1354"/>
      <c r="BM286" s="1354"/>
      <c r="BN286" s="1354"/>
      <c r="BO286" s="1354"/>
      <c r="BP286" s="1354"/>
      <c r="BQ286" s="1354"/>
      <c r="BR286" s="1354"/>
      <c r="BS286" s="1354"/>
      <c r="BT286" s="1354"/>
      <c r="BU286" s="1354"/>
      <c r="BV286" s="1354"/>
      <c r="BW286" s="1354"/>
      <c r="BX286" s="1354"/>
      <c r="BY286" s="1354"/>
      <c r="BZ286" s="1354"/>
      <c r="CA286" s="1354"/>
      <c r="CB286" s="1354"/>
      <c r="CC286" s="1354"/>
      <c r="CD286" s="1354"/>
      <c r="CE286" s="1354"/>
      <c r="CF286" s="1354"/>
      <c r="CG286" s="1354"/>
      <c r="CH286" s="1354"/>
      <c r="CI286" s="1354"/>
      <c r="CJ286" s="1354"/>
      <c r="CK286" s="1354"/>
      <c r="CL286" s="1354"/>
      <c r="CM286" s="1354"/>
      <c r="CN286" s="1354"/>
      <c r="CO286" s="1354"/>
      <c r="CP286" s="1354"/>
      <c r="CQ286" s="1354"/>
      <c r="CR286" s="1354"/>
      <c r="CS286" s="1354"/>
      <c r="CT286" s="1354"/>
      <c r="CU286" s="1354"/>
      <c r="CV286" s="1354"/>
      <c r="CW286" s="1354"/>
      <c r="CX286" s="1354"/>
      <c r="CY286" s="1354"/>
      <c r="CZ286" s="1354"/>
      <c r="DA286" s="1354"/>
      <c r="DB286" s="1354"/>
      <c r="DC286" s="1354"/>
      <c r="DD286" s="1354"/>
      <c r="DE286" s="1354"/>
      <c r="DF286" s="1354"/>
      <c r="DG286" s="1354"/>
      <c r="DH286" s="1354"/>
      <c r="DI286" s="1354"/>
      <c r="DJ286" s="1354"/>
      <c r="DK286" s="1354"/>
      <c r="DL286" s="1354"/>
      <c r="DM286" s="1354"/>
      <c r="DN286" s="1354"/>
      <c r="DO286" s="1354"/>
      <c r="DP286" s="1354"/>
      <c r="DQ286" s="1354"/>
    </row>
    <row r="287" spans="1:121" x14ac:dyDescent="0.25">
      <c r="A287" s="1355"/>
      <c r="B287" s="1355"/>
      <c r="C287" s="1355"/>
      <c r="D287" s="1355"/>
      <c r="E287" s="1355"/>
      <c r="F287" s="1355"/>
      <c r="G287" s="1355"/>
      <c r="H287" s="1355"/>
      <c r="I287" s="1355"/>
      <c r="J287" s="1355"/>
      <c r="K287" s="1355"/>
      <c r="L287" s="1355"/>
      <c r="M287" s="1355"/>
      <c r="N287" s="1355"/>
      <c r="O287" s="1355"/>
      <c r="P287" s="1355"/>
      <c r="Q287" s="1355"/>
      <c r="R287" s="1355"/>
      <c r="S287" s="1355"/>
      <c r="T287" s="1355"/>
      <c r="U287" s="1355"/>
      <c r="V287" s="1355"/>
      <c r="W287" s="1355"/>
      <c r="X287" s="1355"/>
      <c r="Y287" s="1355"/>
      <c r="Z287" s="1355"/>
      <c r="AA287" s="1355"/>
      <c r="AB287" s="1355"/>
      <c r="AC287" s="1355"/>
      <c r="AD287" s="1355"/>
      <c r="AE287" s="1355"/>
      <c r="AF287" s="1355"/>
      <c r="AG287" s="1356"/>
      <c r="AH287" s="1356"/>
      <c r="AI287" s="1356"/>
      <c r="AJ287" s="1356"/>
      <c r="AK287" s="1354"/>
      <c r="AL287" s="1354"/>
      <c r="AM287" s="1354"/>
      <c r="AN287" s="1354"/>
      <c r="AO287" s="1354"/>
      <c r="AP287" s="1354"/>
      <c r="AQ287" s="1354"/>
      <c r="AR287" s="1354"/>
      <c r="AS287" s="1354"/>
      <c r="AT287" s="1354"/>
      <c r="AU287" s="1354"/>
      <c r="AV287" s="1354"/>
      <c r="AW287" s="1354"/>
      <c r="AX287" s="1354"/>
      <c r="AY287" s="1354"/>
      <c r="AZ287" s="1354"/>
      <c r="BA287" s="1354"/>
      <c r="BB287" s="1354"/>
      <c r="BC287" s="1354"/>
      <c r="BD287" s="1354"/>
      <c r="BE287" s="1354"/>
      <c r="BF287" s="1354"/>
      <c r="BG287" s="1354"/>
      <c r="BH287" s="1354"/>
      <c r="BI287" s="1354"/>
      <c r="BJ287" s="1354"/>
      <c r="BK287" s="1354"/>
      <c r="BL287" s="1354"/>
      <c r="BM287" s="1354"/>
      <c r="BN287" s="1354"/>
      <c r="BO287" s="1354"/>
      <c r="BP287" s="1354"/>
      <c r="BQ287" s="1354"/>
      <c r="BR287" s="1354"/>
      <c r="BS287" s="1354"/>
      <c r="BT287" s="1354"/>
      <c r="BU287" s="1354"/>
      <c r="BV287" s="1354"/>
      <c r="BW287" s="1354"/>
      <c r="BX287" s="1354"/>
      <c r="BY287" s="1354"/>
      <c r="BZ287" s="1354"/>
      <c r="CA287" s="1354"/>
      <c r="CB287" s="1354"/>
      <c r="CC287" s="1354"/>
      <c r="CD287" s="1354"/>
      <c r="CE287" s="1354"/>
      <c r="CF287" s="1354"/>
      <c r="CG287" s="1354"/>
      <c r="CH287" s="1354"/>
      <c r="CI287" s="1354"/>
      <c r="CJ287" s="1354"/>
      <c r="CK287" s="1354"/>
      <c r="CL287" s="1354"/>
      <c r="CM287" s="1354"/>
      <c r="CN287" s="1354"/>
      <c r="CO287" s="1354"/>
      <c r="CP287" s="1354"/>
      <c r="CQ287" s="1354"/>
      <c r="CR287" s="1354"/>
      <c r="CS287" s="1354"/>
      <c r="CT287" s="1354"/>
      <c r="CU287" s="1354"/>
      <c r="CV287" s="1354"/>
      <c r="CW287" s="1354"/>
      <c r="CX287" s="1354"/>
      <c r="CY287" s="1354"/>
      <c r="CZ287" s="1354"/>
      <c r="DA287" s="1354"/>
      <c r="DB287" s="1354"/>
      <c r="DC287" s="1354"/>
      <c r="DD287" s="1354"/>
      <c r="DE287" s="1354"/>
      <c r="DF287" s="1354"/>
      <c r="DG287" s="1354"/>
      <c r="DH287" s="1354"/>
      <c r="DI287" s="1354"/>
      <c r="DJ287" s="1354"/>
      <c r="DK287" s="1354"/>
      <c r="DL287" s="1354"/>
      <c r="DM287" s="1354"/>
      <c r="DN287" s="1354"/>
      <c r="DO287" s="1354"/>
      <c r="DP287" s="1354"/>
      <c r="DQ287" s="1354"/>
    </row>
    <row r="288" spans="1:121" x14ac:dyDescent="0.25">
      <c r="A288" s="1355"/>
      <c r="B288" s="1355"/>
      <c r="C288" s="1355"/>
      <c r="D288" s="1355"/>
      <c r="E288" s="1355"/>
      <c r="F288" s="1355"/>
      <c r="G288" s="1355"/>
      <c r="H288" s="1355"/>
      <c r="I288" s="1355"/>
      <c r="J288" s="1355"/>
      <c r="K288" s="1355"/>
      <c r="L288" s="1355"/>
      <c r="M288" s="1355"/>
      <c r="N288" s="1355"/>
      <c r="O288" s="1355"/>
      <c r="P288" s="1355"/>
      <c r="Q288" s="1355"/>
      <c r="R288" s="1355"/>
      <c r="S288" s="1355"/>
      <c r="T288" s="1355"/>
      <c r="U288" s="1355"/>
      <c r="V288" s="1355"/>
      <c r="W288" s="1355"/>
      <c r="X288" s="1355"/>
      <c r="Y288" s="1355"/>
      <c r="Z288" s="1355"/>
      <c r="AA288" s="1355"/>
      <c r="AB288" s="1355"/>
      <c r="AC288" s="1355"/>
      <c r="AD288" s="1355"/>
      <c r="AE288" s="1355"/>
      <c r="AF288" s="1355"/>
      <c r="AG288" s="1356"/>
      <c r="AH288" s="1356"/>
      <c r="AI288" s="1356"/>
      <c r="AJ288" s="1356"/>
      <c r="AK288" s="1354"/>
      <c r="AL288" s="1354"/>
      <c r="AM288" s="1354"/>
      <c r="AN288" s="1354"/>
      <c r="AO288" s="1354"/>
      <c r="AP288" s="1354"/>
      <c r="AQ288" s="1354"/>
      <c r="AR288" s="1354"/>
      <c r="AS288" s="1354"/>
      <c r="AT288" s="1354"/>
      <c r="AU288" s="1354"/>
      <c r="AV288" s="1354"/>
      <c r="AW288" s="1354"/>
      <c r="AX288" s="1354"/>
      <c r="AY288" s="1354"/>
      <c r="AZ288" s="1354"/>
      <c r="BA288" s="1354"/>
      <c r="BB288" s="1354"/>
      <c r="BC288" s="1354"/>
      <c r="BD288" s="1354"/>
      <c r="BE288" s="1354"/>
      <c r="BF288" s="1354"/>
      <c r="BG288" s="1354"/>
      <c r="BH288" s="1354"/>
      <c r="BI288" s="1354"/>
      <c r="BJ288" s="1354"/>
      <c r="BK288" s="1354"/>
      <c r="BL288" s="1354"/>
      <c r="BM288" s="1354"/>
      <c r="BN288" s="1354"/>
      <c r="BO288" s="1354"/>
      <c r="BP288" s="1354"/>
      <c r="BQ288" s="1354"/>
      <c r="BR288" s="1354"/>
      <c r="BS288" s="1354"/>
      <c r="BT288" s="1354"/>
      <c r="BU288" s="1354"/>
      <c r="BV288" s="1354"/>
      <c r="BW288" s="1354"/>
      <c r="BX288" s="1354"/>
      <c r="BY288" s="1354"/>
      <c r="BZ288" s="1354"/>
      <c r="CA288" s="1354"/>
      <c r="CB288" s="1354"/>
      <c r="CC288" s="1354"/>
      <c r="CD288" s="1354"/>
      <c r="CE288" s="1354"/>
      <c r="CF288" s="1354"/>
      <c r="CG288" s="1354"/>
      <c r="CH288" s="1354"/>
      <c r="CI288" s="1354"/>
      <c r="CJ288" s="1354"/>
      <c r="CK288" s="1354"/>
      <c r="CL288" s="1354"/>
      <c r="CM288" s="1354"/>
      <c r="CN288" s="1354"/>
      <c r="CO288" s="1354"/>
      <c r="CP288" s="1354"/>
      <c r="CQ288" s="1354"/>
      <c r="CR288" s="1354"/>
      <c r="CS288" s="1354"/>
      <c r="CT288" s="1354"/>
      <c r="CU288" s="1354"/>
      <c r="CV288" s="1354"/>
      <c r="CW288" s="1354"/>
      <c r="CX288" s="1354"/>
      <c r="CY288" s="1354"/>
      <c r="CZ288" s="1354"/>
      <c r="DA288" s="1354"/>
      <c r="DB288" s="1354"/>
      <c r="DC288" s="1354"/>
      <c r="DD288" s="1354"/>
      <c r="DE288" s="1354"/>
      <c r="DF288" s="1354"/>
      <c r="DG288" s="1354"/>
      <c r="DH288" s="1354"/>
      <c r="DI288" s="1354"/>
      <c r="DJ288" s="1354"/>
      <c r="DK288" s="1354"/>
      <c r="DL288" s="1354"/>
      <c r="DM288" s="1354"/>
      <c r="DN288" s="1354"/>
      <c r="DO288" s="1354"/>
      <c r="DP288" s="1354"/>
      <c r="DQ288" s="1354"/>
    </row>
    <row r="289" spans="1:121" x14ac:dyDescent="0.25">
      <c r="A289" s="1355"/>
      <c r="B289" s="1355"/>
      <c r="C289" s="1355"/>
      <c r="D289" s="1355"/>
      <c r="E289" s="1355"/>
      <c r="F289" s="1355"/>
      <c r="G289" s="1355"/>
      <c r="H289" s="1355"/>
      <c r="I289" s="1355"/>
      <c r="J289" s="1355"/>
      <c r="K289" s="1355"/>
      <c r="L289" s="1355"/>
      <c r="M289" s="1355"/>
      <c r="N289" s="1355"/>
      <c r="O289" s="1355"/>
      <c r="P289" s="1355"/>
      <c r="Q289" s="1355"/>
      <c r="R289" s="1355"/>
      <c r="S289" s="1355"/>
      <c r="T289" s="1355"/>
      <c r="U289" s="1355"/>
      <c r="V289" s="1355"/>
      <c r="W289" s="1355"/>
      <c r="X289" s="1355"/>
      <c r="Y289" s="1355"/>
      <c r="Z289" s="1355"/>
      <c r="AA289" s="1355"/>
      <c r="AB289" s="1355"/>
      <c r="AC289" s="1355"/>
      <c r="AD289" s="1355"/>
      <c r="AE289" s="1355"/>
      <c r="AF289" s="1355"/>
      <c r="AG289" s="1356"/>
      <c r="AH289" s="1356"/>
      <c r="AI289" s="1356"/>
      <c r="AJ289" s="1356"/>
      <c r="AK289" s="1354"/>
      <c r="AL289" s="1354"/>
      <c r="AM289" s="1354"/>
      <c r="AN289" s="1354"/>
      <c r="AO289" s="1354"/>
      <c r="AP289" s="1354"/>
      <c r="AQ289" s="1354"/>
      <c r="AR289" s="1354"/>
      <c r="AS289" s="1354"/>
      <c r="AT289" s="1354"/>
      <c r="AU289" s="1354"/>
      <c r="AV289" s="1354"/>
      <c r="AW289" s="1354"/>
      <c r="AX289" s="1354"/>
      <c r="AY289" s="1354"/>
      <c r="AZ289" s="1354"/>
      <c r="BA289" s="1354"/>
      <c r="BB289" s="1354"/>
      <c r="BC289" s="1354"/>
      <c r="BD289" s="1354"/>
      <c r="BE289" s="1354"/>
      <c r="BF289" s="1354"/>
      <c r="BG289" s="1354"/>
      <c r="BH289" s="1354"/>
      <c r="BI289" s="1354"/>
      <c r="BJ289" s="1354"/>
      <c r="BK289" s="1354"/>
      <c r="BL289" s="1354"/>
      <c r="BM289" s="1354"/>
      <c r="BN289" s="1354"/>
      <c r="BO289" s="1354"/>
      <c r="BP289" s="1354"/>
      <c r="BQ289" s="1354"/>
      <c r="BR289" s="1354"/>
      <c r="BS289" s="1354"/>
      <c r="BT289" s="1354"/>
      <c r="BU289" s="1354"/>
      <c r="BV289" s="1354"/>
      <c r="BW289" s="1354"/>
      <c r="BX289" s="1354"/>
      <c r="BY289" s="1354"/>
      <c r="BZ289" s="1354"/>
      <c r="CA289" s="1354"/>
      <c r="CB289" s="1354"/>
      <c r="CC289" s="1354"/>
      <c r="CD289" s="1354"/>
      <c r="CE289" s="1354"/>
      <c r="CF289" s="1354"/>
      <c r="CG289" s="1354"/>
      <c r="CH289" s="1354"/>
      <c r="CI289" s="1354"/>
      <c r="CJ289" s="1354"/>
      <c r="CK289" s="1354"/>
      <c r="CL289" s="1354"/>
      <c r="CM289" s="1354"/>
      <c r="CN289" s="1354"/>
      <c r="CO289" s="1354"/>
      <c r="CP289" s="1354"/>
      <c r="CQ289" s="1354"/>
      <c r="CR289" s="1354"/>
      <c r="CS289" s="1354"/>
      <c r="CT289" s="1354"/>
      <c r="CU289" s="1354"/>
      <c r="CV289" s="1354"/>
      <c r="CW289" s="1354"/>
      <c r="CX289" s="1354"/>
      <c r="CY289" s="1354"/>
      <c r="CZ289" s="1354"/>
      <c r="DA289" s="1354"/>
      <c r="DB289" s="1354"/>
      <c r="DC289" s="1354"/>
      <c r="DD289" s="1354"/>
      <c r="DE289" s="1354"/>
      <c r="DF289" s="1354"/>
      <c r="DG289" s="1354"/>
      <c r="DH289" s="1354"/>
      <c r="DI289" s="1354"/>
      <c r="DJ289" s="1354"/>
      <c r="DK289" s="1354"/>
      <c r="DL289" s="1354"/>
      <c r="DM289" s="1354"/>
      <c r="DN289" s="1354"/>
      <c r="DO289" s="1354"/>
      <c r="DP289" s="1354"/>
      <c r="DQ289" s="1354"/>
    </row>
    <row r="290" spans="1:121" x14ac:dyDescent="0.25">
      <c r="A290" s="1355"/>
      <c r="B290" s="1355"/>
      <c r="C290" s="1355"/>
      <c r="D290" s="1355"/>
      <c r="E290" s="1355"/>
      <c r="F290" s="1355"/>
      <c r="G290" s="1355"/>
      <c r="H290" s="1355"/>
      <c r="I290" s="1355"/>
      <c r="J290" s="1355"/>
      <c r="K290" s="1355"/>
      <c r="L290" s="1355"/>
      <c r="M290" s="1355"/>
      <c r="N290" s="1355"/>
      <c r="O290" s="1355"/>
      <c r="P290" s="1355"/>
      <c r="Q290" s="1355"/>
      <c r="R290" s="1355"/>
      <c r="S290" s="1355"/>
      <c r="T290" s="1355"/>
      <c r="U290" s="1355"/>
      <c r="V290" s="1355"/>
      <c r="W290" s="1355"/>
      <c r="X290" s="1355"/>
      <c r="Y290" s="1355"/>
      <c r="Z290" s="1355"/>
      <c r="AA290" s="1355"/>
      <c r="AB290" s="1355"/>
      <c r="AC290" s="1355"/>
      <c r="AD290" s="1355"/>
      <c r="AE290" s="1355"/>
      <c r="AF290" s="1355"/>
      <c r="AG290" s="1356"/>
      <c r="AH290" s="1356"/>
      <c r="AI290" s="1356"/>
      <c r="AJ290" s="1356"/>
      <c r="AK290" s="1354"/>
      <c r="AL290" s="1354"/>
      <c r="AM290" s="1354"/>
      <c r="AN290" s="1354"/>
      <c r="AO290" s="1354"/>
      <c r="AP290" s="1354"/>
      <c r="AQ290" s="1354"/>
      <c r="AR290" s="1354"/>
      <c r="AS290" s="1354"/>
      <c r="AT290" s="1354"/>
      <c r="AU290" s="1354"/>
      <c r="AV290" s="1354"/>
      <c r="AW290" s="1354"/>
      <c r="AX290" s="1354"/>
      <c r="AY290" s="1354"/>
      <c r="AZ290" s="1354"/>
      <c r="BA290" s="1354"/>
      <c r="BB290" s="1354"/>
      <c r="BC290" s="1354"/>
      <c r="BD290" s="1354"/>
      <c r="BE290" s="1354"/>
      <c r="BF290" s="1354"/>
      <c r="BG290" s="1354"/>
      <c r="BH290" s="1354"/>
      <c r="BI290" s="1354"/>
      <c r="BJ290" s="1354"/>
      <c r="BK290" s="1354"/>
      <c r="BL290" s="1354"/>
      <c r="BM290" s="1354"/>
      <c r="BN290" s="1354"/>
      <c r="BO290" s="1354"/>
      <c r="BP290" s="1354"/>
      <c r="BQ290" s="1354"/>
      <c r="BR290" s="1354"/>
      <c r="BS290" s="1354"/>
      <c r="BT290" s="1354"/>
      <c r="BU290" s="1354"/>
      <c r="BV290" s="1354"/>
      <c r="BW290" s="1354"/>
      <c r="BX290" s="1354"/>
      <c r="BY290" s="1354"/>
      <c r="BZ290" s="1354"/>
      <c r="CA290" s="1354"/>
      <c r="CB290" s="1354"/>
      <c r="CC290" s="1354"/>
      <c r="CD290" s="1354"/>
      <c r="CE290" s="1354"/>
      <c r="CF290" s="1354"/>
      <c r="CG290" s="1354"/>
      <c r="CH290" s="1354"/>
      <c r="CI290" s="1354"/>
      <c r="CJ290" s="1354"/>
      <c r="CK290" s="1354"/>
      <c r="CL290" s="1354"/>
      <c r="CM290" s="1354"/>
      <c r="CN290" s="1354"/>
      <c r="CO290" s="1354"/>
      <c r="CP290" s="1354"/>
      <c r="CQ290" s="1354"/>
      <c r="CR290" s="1354"/>
      <c r="CS290" s="1354"/>
      <c r="CT290" s="1354"/>
      <c r="CU290" s="1354"/>
      <c r="CV290" s="1354"/>
      <c r="CW290" s="1354"/>
      <c r="CX290" s="1354"/>
      <c r="CY290" s="1354"/>
      <c r="CZ290" s="1354"/>
      <c r="DA290" s="1354"/>
      <c r="DB290" s="1354"/>
      <c r="DC290" s="1354"/>
      <c r="DD290" s="1354"/>
      <c r="DE290" s="1354"/>
      <c r="DF290" s="1354"/>
      <c r="DG290" s="1354"/>
      <c r="DH290" s="1354"/>
      <c r="DI290" s="1354"/>
      <c r="DJ290" s="1354"/>
      <c r="DK290" s="1354"/>
      <c r="DL290" s="1354"/>
      <c r="DM290" s="1354"/>
      <c r="DN290" s="1354"/>
      <c r="DO290" s="1354"/>
      <c r="DP290" s="1354"/>
      <c r="DQ290" s="1354"/>
    </row>
    <row r="291" spans="1:121" x14ac:dyDescent="0.25">
      <c r="A291" s="1355"/>
      <c r="B291" s="1355"/>
      <c r="C291" s="1355"/>
      <c r="D291" s="1355"/>
      <c r="E291" s="1355"/>
      <c r="F291" s="1355"/>
      <c r="G291" s="1355"/>
      <c r="H291" s="1355"/>
      <c r="I291" s="1355"/>
      <c r="J291" s="1355"/>
      <c r="K291" s="1355"/>
      <c r="L291" s="1355"/>
      <c r="M291" s="1355"/>
      <c r="N291" s="1355"/>
      <c r="O291" s="1355"/>
      <c r="P291" s="1355"/>
      <c r="Q291" s="1355"/>
      <c r="R291" s="1355"/>
      <c r="S291" s="1355"/>
      <c r="T291" s="1355"/>
      <c r="U291" s="1355"/>
      <c r="V291" s="1355"/>
      <c r="W291" s="1355"/>
      <c r="X291" s="1355"/>
      <c r="Y291" s="1355"/>
      <c r="Z291" s="1355"/>
      <c r="AA291" s="1355"/>
      <c r="AB291" s="1355"/>
      <c r="AC291" s="1355"/>
      <c r="AD291" s="1355"/>
      <c r="AE291" s="1355"/>
      <c r="AF291" s="1355"/>
      <c r="AG291" s="1356"/>
      <c r="AH291" s="1356"/>
      <c r="AI291" s="1356"/>
      <c r="AJ291" s="1356"/>
      <c r="AK291" s="1354"/>
      <c r="AL291" s="1354"/>
      <c r="AM291" s="1354"/>
      <c r="AN291" s="1354"/>
      <c r="AO291" s="1354"/>
      <c r="AP291" s="1354"/>
      <c r="AQ291" s="1354"/>
      <c r="AR291" s="1354"/>
      <c r="AS291" s="1354"/>
      <c r="AT291" s="1354"/>
      <c r="AU291" s="1354"/>
      <c r="AV291" s="1354"/>
      <c r="AW291" s="1354"/>
      <c r="AX291" s="1354"/>
      <c r="AY291" s="1354"/>
      <c r="AZ291" s="1354"/>
      <c r="BA291" s="1354"/>
      <c r="BB291" s="1354"/>
      <c r="BC291" s="1354"/>
      <c r="BD291" s="1354"/>
      <c r="BE291" s="1354"/>
      <c r="BF291" s="1354"/>
      <c r="BG291" s="1354"/>
      <c r="BH291" s="1354"/>
      <c r="BI291" s="1354"/>
      <c r="BJ291" s="1354"/>
      <c r="BK291" s="1354"/>
      <c r="BL291" s="1354"/>
      <c r="BM291" s="1354"/>
      <c r="BN291" s="1354"/>
      <c r="BO291" s="1354"/>
      <c r="BP291" s="1354"/>
      <c r="BQ291" s="1354"/>
      <c r="BR291" s="1354"/>
      <c r="BS291" s="1354"/>
      <c r="BT291" s="1354"/>
      <c r="BU291" s="1354"/>
      <c r="BV291" s="1354"/>
      <c r="BW291" s="1354"/>
      <c r="BX291" s="1354"/>
      <c r="BY291" s="1354"/>
      <c r="BZ291" s="1354"/>
      <c r="CA291" s="1354"/>
      <c r="CB291" s="1354"/>
      <c r="CC291" s="1354"/>
      <c r="CD291" s="1354"/>
      <c r="CE291" s="1354"/>
      <c r="CF291" s="1354"/>
      <c r="CG291" s="1354"/>
      <c r="CH291" s="1354"/>
      <c r="CI291" s="1354"/>
      <c r="CJ291" s="1354"/>
      <c r="CK291" s="1354"/>
      <c r="CL291" s="1354"/>
      <c r="CM291" s="1354"/>
      <c r="CN291" s="1354"/>
      <c r="CO291" s="1354"/>
      <c r="CP291" s="1354"/>
      <c r="CQ291" s="1354"/>
      <c r="CR291" s="1354"/>
      <c r="CS291" s="1354"/>
      <c r="CT291" s="1354"/>
      <c r="CU291" s="1354"/>
      <c r="CV291" s="1354"/>
      <c r="CW291" s="1354"/>
      <c r="CX291" s="1354"/>
      <c r="CY291" s="1354"/>
      <c r="CZ291" s="1354"/>
      <c r="DA291" s="1354"/>
      <c r="DB291" s="1354"/>
      <c r="DC291" s="1354"/>
      <c r="DD291" s="1354"/>
      <c r="DE291" s="1354"/>
      <c r="DF291" s="1354"/>
      <c r="DG291" s="1354"/>
      <c r="DH291" s="1354"/>
      <c r="DI291" s="1354"/>
      <c r="DJ291" s="1354"/>
      <c r="DK291" s="1354"/>
      <c r="DL291" s="1354"/>
      <c r="DM291" s="1354"/>
      <c r="DN291" s="1354"/>
      <c r="DO291" s="1354"/>
      <c r="DP291" s="1354"/>
      <c r="DQ291" s="1354"/>
    </row>
    <row r="292" spans="1:121" x14ac:dyDescent="0.25">
      <c r="A292" s="1355"/>
      <c r="B292" s="1355"/>
      <c r="C292" s="1355"/>
      <c r="D292" s="1355"/>
      <c r="E292" s="1355"/>
      <c r="F292" s="1355"/>
      <c r="G292" s="1355"/>
      <c r="H292" s="1355"/>
      <c r="I292" s="1355"/>
      <c r="J292" s="1355"/>
      <c r="K292" s="1355"/>
      <c r="L292" s="1355"/>
      <c r="M292" s="1355"/>
      <c r="N292" s="1355"/>
      <c r="O292" s="1355"/>
      <c r="P292" s="1355"/>
      <c r="Q292" s="1355"/>
      <c r="R292" s="1355"/>
      <c r="S292" s="1355"/>
      <c r="T292" s="1355"/>
      <c r="U292" s="1355"/>
      <c r="V292" s="1355"/>
      <c r="W292" s="1355"/>
      <c r="X292" s="1355"/>
      <c r="Y292" s="1355"/>
      <c r="Z292" s="1355"/>
      <c r="AA292" s="1355"/>
      <c r="AB292" s="1355"/>
      <c r="AC292" s="1355"/>
      <c r="AD292" s="1355"/>
      <c r="AE292" s="1355"/>
      <c r="AF292" s="1355"/>
      <c r="AG292" s="1356"/>
      <c r="AH292" s="1356"/>
      <c r="AI292" s="1356"/>
      <c r="AJ292" s="1356"/>
      <c r="AK292" s="1354"/>
      <c r="AL292" s="1354"/>
      <c r="AM292" s="1354"/>
      <c r="AN292" s="1354"/>
      <c r="AO292" s="1354"/>
      <c r="AP292" s="1354"/>
      <c r="AQ292" s="1354"/>
      <c r="AR292" s="1354"/>
      <c r="AS292" s="1354"/>
      <c r="AT292" s="1354"/>
      <c r="AU292" s="1354"/>
      <c r="AV292" s="1354"/>
      <c r="AW292" s="1354"/>
      <c r="AX292" s="1354"/>
      <c r="AY292" s="1354"/>
      <c r="AZ292" s="1354"/>
      <c r="BA292" s="1354"/>
      <c r="BB292" s="1354"/>
      <c r="BC292" s="1354"/>
      <c r="BD292" s="1354"/>
      <c r="BE292" s="1354"/>
      <c r="BF292" s="1354"/>
      <c r="BG292" s="1354"/>
      <c r="BH292" s="1354"/>
      <c r="BI292" s="1354"/>
      <c r="BJ292" s="1354"/>
      <c r="BK292" s="1354"/>
      <c r="BL292" s="1354"/>
      <c r="BM292" s="1354"/>
      <c r="BN292" s="1354"/>
      <c r="BO292" s="1354"/>
      <c r="BP292" s="1354"/>
      <c r="BQ292" s="1354"/>
      <c r="BR292" s="1354"/>
      <c r="BS292" s="1354"/>
      <c r="BT292" s="1354"/>
      <c r="BU292" s="1354"/>
      <c r="BV292" s="1354"/>
      <c r="BW292" s="1354"/>
      <c r="BX292" s="1354"/>
      <c r="BY292" s="1354"/>
      <c r="BZ292" s="1354"/>
      <c r="CA292" s="1354"/>
      <c r="CB292" s="1354"/>
      <c r="CC292" s="1354"/>
      <c r="CD292" s="1354"/>
      <c r="CE292" s="1354"/>
      <c r="CF292" s="1354"/>
      <c r="CG292" s="1354"/>
      <c r="CH292" s="1354"/>
      <c r="CI292" s="1354"/>
      <c r="CJ292" s="1354"/>
      <c r="CK292" s="1354"/>
      <c r="CL292" s="1354"/>
      <c r="CM292" s="1354"/>
      <c r="CN292" s="1354"/>
      <c r="CO292" s="1354"/>
      <c r="CP292" s="1354"/>
      <c r="CQ292" s="1354"/>
      <c r="CR292" s="1354"/>
      <c r="CS292" s="1354"/>
      <c r="CT292" s="1354"/>
      <c r="CU292" s="1354"/>
      <c r="CV292" s="1354"/>
      <c r="CW292" s="1354"/>
      <c r="CX292" s="1354"/>
      <c r="CY292" s="1354"/>
      <c r="CZ292" s="1354"/>
      <c r="DA292" s="1354"/>
      <c r="DB292" s="1354"/>
      <c r="DC292" s="1354"/>
      <c r="DD292" s="1354"/>
      <c r="DE292" s="1354"/>
      <c r="DF292" s="1354"/>
      <c r="DG292" s="1354"/>
      <c r="DH292" s="1354"/>
      <c r="DI292" s="1354"/>
      <c r="DJ292" s="1354"/>
      <c r="DK292" s="1354"/>
      <c r="DL292" s="1354"/>
      <c r="DM292" s="1354"/>
      <c r="DN292" s="1354"/>
      <c r="DO292" s="1354"/>
      <c r="DP292" s="1354"/>
      <c r="DQ292" s="1354"/>
    </row>
    <row r="293" spans="1:121" x14ac:dyDescent="0.25">
      <c r="A293" s="1355"/>
      <c r="B293" s="1355"/>
      <c r="C293" s="1355"/>
      <c r="D293" s="1355"/>
      <c r="E293" s="1355"/>
      <c r="F293" s="1355"/>
      <c r="G293" s="1355"/>
      <c r="H293" s="1355"/>
      <c r="I293" s="1355"/>
      <c r="J293" s="1355"/>
      <c r="K293" s="1355"/>
      <c r="L293" s="1355"/>
      <c r="M293" s="1355"/>
      <c r="N293" s="1355"/>
      <c r="O293" s="1355"/>
      <c r="P293" s="1355"/>
      <c r="Q293" s="1355"/>
      <c r="R293" s="1355"/>
      <c r="S293" s="1355"/>
      <c r="T293" s="1355"/>
      <c r="U293" s="1355"/>
      <c r="V293" s="1355"/>
      <c r="W293" s="1355"/>
      <c r="X293" s="1355"/>
      <c r="Y293" s="1355"/>
      <c r="Z293" s="1355"/>
      <c r="AA293" s="1355"/>
      <c r="AB293" s="1355"/>
      <c r="AC293" s="1355"/>
      <c r="AD293" s="1355"/>
      <c r="AE293" s="1355"/>
      <c r="AF293" s="1355"/>
      <c r="AG293" s="1356"/>
      <c r="AH293" s="1356"/>
      <c r="AI293" s="1356"/>
      <c r="AJ293" s="1356"/>
      <c r="AK293" s="1354"/>
      <c r="AL293" s="1354"/>
      <c r="AM293" s="1354"/>
      <c r="AN293" s="1354"/>
      <c r="AO293" s="1354"/>
      <c r="AP293" s="1354"/>
      <c r="AQ293" s="1354"/>
      <c r="AR293" s="1354"/>
      <c r="AS293" s="1354"/>
      <c r="AT293" s="1354"/>
      <c r="AU293" s="1354"/>
      <c r="AV293" s="1354"/>
      <c r="AW293" s="1354"/>
      <c r="AX293" s="1354"/>
      <c r="AY293" s="1354"/>
      <c r="AZ293" s="1354"/>
      <c r="BA293" s="1354"/>
      <c r="BB293" s="1354"/>
      <c r="BC293" s="1354"/>
      <c r="BD293" s="1354"/>
      <c r="BE293" s="1354"/>
      <c r="BF293" s="1354"/>
      <c r="BG293" s="1354"/>
      <c r="BH293" s="1354"/>
      <c r="BI293" s="1354"/>
      <c r="BJ293" s="1354"/>
      <c r="BK293" s="1354"/>
      <c r="BL293" s="1354"/>
      <c r="BM293" s="1354"/>
      <c r="BN293" s="1354"/>
      <c r="BO293" s="1354"/>
      <c r="BP293" s="1354"/>
      <c r="BQ293" s="1354"/>
      <c r="BR293" s="1354"/>
      <c r="BS293" s="1354"/>
      <c r="BT293" s="1354"/>
      <c r="BU293" s="1354"/>
      <c r="BV293" s="1354"/>
      <c r="BW293" s="1354"/>
      <c r="BX293" s="1354"/>
      <c r="BY293" s="1354"/>
      <c r="BZ293" s="1354"/>
      <c r="CA293" s="1354"/>
      <c r="CB293" s="1354"/>
      <c r="CC293" s="1354"/>
      <c r="CD293" s="1354"/>
      <c r="CE293" s="1354"/>
      <c r="CF293" s="1354"/>
      <c r="CG293" s="1354"/>
      <c r="CH293" s="1354"/>
      <c r="CI293" s="1354"/>
      <c r="CJ293" s="1354"/>
      <c r="CK293" s="1354"/>
      <c r="CL293" s="1354"/>
      <c r="CM293" s="1354"/>
      <c r="CN293" s="1354"/>
      <c r="CO293" s="1354"/>
      <c r="CP293" s="1354"/>
      <c r="CQ293" s="1354"/>
      <c r="CR293" s="1354"/>
      <c r="CS293" s="1354"/>
      <c r="CT293" s="1354"/>
      <c r="CU293" s="1354"/>
      <c r="CV293" s="1354"/>
      <c r="CW293" s="1354"/>
      <c r="CX293" s="1354"/>
      <c r="CY293" s="1354"/>
      <c r="CZ293" s="1354"/>
      <c r="DA293" s="1354"/>
      <c r="DB293" s="1354"/>
      <c r="DC293" s="1354"/>
      <c r="DD293" s="1354"/>
      <c r="DE293" s="1354"/>
      <c r="DF293" s="1354"/>
      <c r="DG293" s="1354"/>
      <c r="DH293" s="1354"/>
      <c r="DI293" s="1354"/>
      <c r="DJ293" s="1354"/>
      <c r="DK293" s="1354"/>
      <c r="DL293" s="1354"/>
      <c r="DM293" s="1354"/>
      <c r="DN293" s="1354"/>
      <c r="DO293" s="1354"/>
      <c r="DP293" s="1354"/>
      <c r="DQ293" s="1354"/>
    </row>
    <row r="294" spans="1:121" x14ac:dyDescent="0.25">
      <c r="A294" s="1355"/>
      <c r="B294" s="1355"/>
      <c r="C294" s="1355"/>
      <c r="D294" s="1355"/>
      <c r="E294" s="1355"/>
      <c r="F294" s="1355"/>
      <c r="G294" s="1355"/>
      <c r="H294" s="1355"/>
      <c r="I294" s="1355"/>
      <c r="J294" s="1355"/>
      <c r="K294" s="1355"/>
      <c r="L294" s="1355"/>
      <c r="M294" s="1355"/>
      <c r="N294" s="1355"/>
      <c r="O294" s="1355"/>
      <c r="P294" s="1355"/>
      <c r="Q294" s="1355"/>
      <c r="R294" s="1355"/>
      <c r="S294" s="1355"/>
      <c r="T294" s="1355"/>
      <c r="U294" s="1355"/>
      <c r="V294" s="1355"/>
      <c r="W294" s="1355"/>
      <c r="X294" s="1355"/>
      <c r="Y294" s="1355"/>
      <c r="Z294" s="1355"/>
      <c r="AA294" s="1355"/>
      <c r="AB294" s="1355"/>
      <c r="AC294" s="1355"/>
      <c r="AD294" s="1355"/>
      <c r="AE294" s="1355"/>
      <c r="AF294" s="1355"/>
      <c r="AG294" s="1356"/>
      <c r="AH294" s="1356"/>
      <c r="AI294" s="1356"/>
      <c r="AJ294" s="1356"/>
      <c r="AK294" s="1354"/>
      <c r="AL294" s="1354"/>
      <c r="AM294" s="1354"/>
      <c r="AN294" s="1354"/>
      <c r="AO294" s="1354"/>
      <c r="AP294" s="1354"/>
      <c r="AQ294" s="1354"/>
      <c r="AR294" s="1354"/>
      <c r="AS294" s="1354"/>
      <c r="AT294" s="1354"/>
      <c r="AU294" s="1354"/>
      <c r="AV294" s="1354"/>
      <c r="AW294" s="1354"/>
      <c r="AX294" s="1354"/>
      <c r="AY294" s="1354"/>
      <c r="AZ294" s="1354"/>
      <c r="BA294" s="1354"/>
      <c r="BB294" s="1354"/>
      <c r="BC294" s="1354"/>
      <c r="BD294" s="1354"/>
      <c r="BE294" s="1354"/>
      <c r="BF294" s="1354"/>
      <c r="BG294" s="1354"/>
      <c r="BH294" s="1354"/>
      <c r="BI294" s="1354"/>
      <c r="BJ294" s="1354"/>
      <c r="BK294" s="1354"/>
      <c r="BL294" s="1354"/>
      <c r="BM294" s="1354"/>
      <c r="BN294" s="1354"/>
      <c r="BO294" s="1354"/>
      <c r="BP294" s="1354"/>
      <c r="BQ294" s="1354"/>
      <c r="BR294" s="1354"/>
      <c r="BS294" s="1354"/>
      <c r="BT294" s="1354"/>
      <c r="BU294" s="1354"/>
      <c r="BV294" s="1354"/>
      <c r="BW294" s="1354"/>
      <c r="BX294" s="1354"/>
      <c r="BY294" s="1354"/>
      <c r="BZ294" s="1354"/>
      <c r="CA294" s="1354"/>
      <c r="CB294" s="1354"/>
      <c r="CC294" s="1354"/>
      <c r="CD294" s="1354"/>
      <c r="CE294" s="1354"/>
      <c r="CF294" s="1354"/>
      <c r="CG294" s="1354"/>
      <c r="CH294" s="1354"/>
      <c r="CI294" s="1354"/>
      <c r="CJ294" s="1354"/>
      <c r="CK294" s="1354"/>
      <c r="CL294" s="1354"/>
      <c r="CM294" s="1354"/>
      <c r="CN294" s="1354"/>
      <c r="CO294" s="1354"/>
      <c r="CP294" s="1354"/>
      <c r="CQ294" s="1354"/>
      <c r="CR294" s="1354"/>
      <c r="CS294" s="1354"/>
      <c r="CT294" s="1354"/>
      <c r="CU294" s="1354"/>
      <c r="CV294" s="1354"/>
      <c r="CW294" s="1354"/>
      <c r="CX294" s="1354"/>
      <c r="CY294" s="1354"/>
      <c r="CZ294" s="1354"/>
      <c r="DA294" s="1354"/>
      <c r="DB294" s="1354"/>
      <c r="DC294" s="1354"/>
      <c r="DD294" s="1354"/>
      <c r="DE294" s="1354"/>
      <c r="DF294" s="1354"/>
      <c r="DG294" s="1354"/>
      <c r="DH294" s="1354"/>
      <c r="DI294" s="1354"/>
      <c r="DJ294" s="1354"/>
      <c r="DK294" s="1354"/>
      <c r="DL294" s="1354"/>
      <c r="DM294" s="1354"/>
      <c r="DN294" s="1354"/>
      <c r="DO294" s="1354"/>
      <c r="DP294" s="1354"/>
      <c r="DQ294" s="1354"/>
    </row>
    <row r="295" spans="1:121" x14ac:dyDescent="0.25">
      <c r="A295" s="1355"/>
      <c r="B295" s="1355"/>
      <c r="C295" s="1355"/>
      <c r="D295" s="1355"/>
      <c r="E295" s="1355"/>
      <c r="F295" s="1355"/>
      <c r="G295" s="1355"/>
      <c r="H295" s="1355"/>
      <c r="I295" s="1355"/>
      <c r="J295" s="1355"/>
      <c r="K295" s="1355"/>
      <c r="L295" s="1355"/>
      <c r="M295" s="1355"/>
      <c r="N295" s="1355"/>
      <c r="O295" s="1355"/>
      <c r="P295" s="1355"/>
      <c r="Q295" s="1355"/>
      <c r="R295" s="1355"/>
      <c r="S295" s="1355"/>
      <c r="T295" s="1355"/>
      <c r="U295" s="1355"/>
      <c r="V295" s="1355"/>
      <c r="W295" s="1355"/>
      <c r="X295" s="1355"/>
      <c r="Y295" s="1355"/>
      <c r="Z295" s="1355"/>
      <c r="AA295" s="1355"/>
      <c r="AB295" s="1355"/>
      <c r="AC295" s="1355"/>
      <c r="AD295" s="1355"/>
      <c r="AE295" s="1355"/>
      <c r="AF295" s="1355"/>
      <c r="AG295" s="1356"/>
      <c r="AH295" s="1356"/>
      <c r="AI295" s="1356"/>
      <c r="AJ295" s="1356"/>
      <c r="AK295" s="1354"/>
      <c r="AL295" s="1354"/>
      <c r="AM295" s="1354"/>
      <c r="AN295" s="1354"/>
      <c r="AO295" s="1354"/>
      <c r="AP295" s="1354"/>
      <c r="AQ295" s="1354"/>
      <c r="AR295" s="1354"/>
      <c r="AS295" s="1354"/>
      <c r="AT295" s="1354"/>
      <c r="AU295" s="1354"/>
      <c r="AV295" s="1354"/>
      <c r="AW295" s="1354"/>
      <c r="AX295" s="1354"/>
      <c r="AY295" s="1354"/>
      <c r="AZ295" s="1354"/>
      <c r="BA295" s="1354"/>
      <c r="BB295" s="1354"/>
      <c r="BC295" s="1354"/>
      <c r="BD295" s="1354"/>
      <c r="BE295" s="1354"/>
      <c r="BF295" s="1354"/>
      <c r="BG295" s="1354"/>
      <c r="BH295" s="1354"/>
      <c r="BI295" s="1354"/>
      <c r="BJ295" s="1354"/>
      <c r="BK295" s="1354"/>
      <c r="BL295" s="1354"/>
      <c r="BM295" s="1354"/>
      <c r="BN295" s="1354"/>
      <c r="BO295" s="1354"/>
      <c r="BP295" s="1354"/>
      <c r="BQ295" s="1354"/>
      <c r="BR295" s="1354"/>
      <c r="BS295" s="1354"/>
      <c r="BT295" s="1354"/>
      <c r="BU295" s="1354"/>
      <c r="BV295" s="1354"/>
      <c r="BW295" s="1354"/>
      <c r="BX295" s="1354"/>
      <c r="BY295" s="1354"/>
      <c r="BZ295" s="1354"/>
      <c r="CA295" s="1354"/>
      <c r="CB295" s="1354"/>
      <c r="CC295" s="1354"/>
      <c r="CD295" s="1354"/>
      <c r="CE295" s="1354"/>
      <c r="CF295" s="1354"/>
      <c r="CG295" s="1354"/>
      <c r="CH295" s="1354"/>
      <c r="CI295" s="1354"/>
      <c r="CJ295" s="1354"/>
      <c r="CK295" s="1354"/>
      <c r="CL295" s="1354"/>
      <c r="CM295" s="1354"/>
      <c r="CN295" s="1354"/>
      <c r="CO295" s="1354"/>
      <c r="CP295" s="1354"/>
      <c r="CQ295" s="1354"/>
      <c r="CR295" s="1354"/>
      <c r="CS295" s="1354"/>
      <c r="CT295" s="1354"/>
      <c r="CU295" s="1354"/>
      <c r="CV295" s="1354"/>
      <c r="CW295" s="1354"/>
      <c r="CX295" s="1354"/>
      <c r="CY295" s="1354"/>
      <c r="CZ295" s="1354"/>
      <c r="DA295" s="1354"/>
      <c r="DB295" s="1354"/>
      <c r="DC295" s="1354"/>
      <c r="DD295" s="1354"/>
      <c r="DE295" s="1354"/>
      <c r="DF295" s="1354"/>
      <c r="DG295" s="1354"/>
      <c r="DH295" s="1354"/>
      <c r="DI295" s="1354"/>
      <c r="DJ295" s="1354"/>
      <c r="DK295" s="1354"/>
      <c r="DL295" s="1354"/>
      <c r="DM295" s="1354"/>
      <c r="DN295" s="1354"/>
      <c r="DO295" s="1354"/>
      <c r="DP295" s="1354"/>
      <c r="DQ295" s="1354"/>
    </row>
    <row r="296" spans="1:121" x14ac:dyDescent="0.25">
      <c r="A296" s="1355"/>
      <c r="B296" s="1355"/>
      <c r="C296" s="1355"/>
      <c r="D296" s="1355"/>
      <c r="E296" s="1355"/>
      <c r="F296" s="1355"/>
      <c r="G296" s="1355"/>
      <c r="H296" s="1355"/>
      <c r="I296" s="1355"/>
      <c r="J296" s="1355"/>
      <c r="K296" s="1355"/>
      <c r="L296" s="1355"/>
      <c r="M296" s="1355"/>
      <c r="N296" s="1355"/>
      <c r="O296" s="1355"/>
      <c r="P296" s="1355"/>
      <c r="Q296" s="1355"/>
      <c r="R296" s="1355"/>
      <c r="S296" s="1355"/>
      <c r="T296" s="1355"/>
      <c r="U296" s="1355"/>
      <c r="V296" s="1355"/>
      <c r="W296" s="1355"/>
      <c r="X296" s="1355"/>
      <c r="Y296" s="1355"/>
      <c r="Z296" s="1355"/>
      <c r="AA296" s="1355"/>
      <c r="AB296" s="1355"/>
      <c r="AC296" s="1355"/>
      <c r="AD296" s="1355"/>
      <c r="AE296" s="1355"/>
      <c r="AF296" s="1355"/>
      <c r="AG296" s="1356"/>
      <c r="AH296" s="1356"/>
      <c r="AI296" s="1356"/>
      <c r="AJ296" s="1356"/>
      <c r="AK296" s="1354"/>
      <c r="AL296" s="1354"/>
      <c r="AM296" s="1354"/>
      <c r="AN296" s="1354"/>
      <c r="AO296" s="1354"/>
      <c r="AP296" s="1354"/>
      <c r="AQ296" s="1354"/>
      <c r="AR296" s="1354"/>
      <c r="AS296" s="1354"/>
      <c r="AT296" s="1354"/>
      <c r="AU296" s="1354"/>
      <c r="AV296" s="1354"/>
      <c r="AW296" s="1354"/>
      <c r="AX296" s="1354"/>
      <c r="AY296" s="1354"/>
      <c r="AZ296" s="1354"/>
      <c r="BA296" s="1354"/>
      <c r="BB296" s="1354"/>
      <c r="BC296" s="1354"/>
      <c r="BD296" s="1354"/>
      <c r="BE296" s="1354"/>
      <c r="BF296" s="1354"/>
      <c r="BG296" s="1354"/>
      <c r="BH296" s="1354"/>
      <c r="BI296" s="1354"/>
      <c r="BJ296" s="1354"/>
      <c r="BK296" s="1354"/>
      <c r="BL296" s="1354"/>
      <c r="BM296" s="1354"/>
      <c r="BN296" s="1354"/>
      <c r="BO296" s="1354"/>
      <c r="BP296" s="1354"/>
      <c r="BQ296" s="1354"/>
      <c r="BR296" s="1354"/>
      <c r="BS296" s="1354"/>
      <c r="BT296" s="1354"/>
      <c r="BU296" s="1354"/>
      <c r="BV296" s="1354"/>
      <c r="BW296" s="1354"/>
      <c r="BX296" s="1354"/>
      <c r="BY296" s="1354"/>
      <c r="BZ296" s="1354"/>
      <c r="CA296" s="1354"/>
      <c r="CB296" s="1354"/>
      <c r="CC296" s="1354"/>
      <c r="CD296" s="1354"/>
      <c r="CE296" s="1354"/>
      <c r="CF296" s="1354"/>
      <c r="CG296" s="1354"/>
      <c r="CH296" s="1354"/>
      <c r="CI296" s="1354"/>
      <c r="CJ296" s="1354"/>
      <c r="CK296" s="1354"/>
      <c r="CL296" s="1354"/>
      <c r="CM296" s="1354"/>
      <c r="CN296" s="1354"/>
      <c r="CO296" s="1354"/>
      <c r="CP296" s="1354"/>
      <c r="CQ296" s="1354"/>
      <c r="CR296" s="1354"/>
      <c r="CS296" s="1354"/>
      <c r="CT296" s="1354"/>
      <c r="CU296" s="1354"/>
      <c r="CV296" s="1354"/>
      <c r="CW296" s="1354"/>
      <c r="CX296" s="1354"/>
      <c r="CY296" s="1354"/>
      <c r="CZ296" s="1354"/>
      <c r="DA296" s="1354"/>
      <c r="DB296" s="1354"/>
      <c r="DC296" s="1354"/>
      <c r="DD296" s="1354"/>
      <c r="DE296" s="1354"/>
      <c r="DF296" s="1354"/>
      <c r="DG296" s="1354"/>
      <c r="DH296" s="1354"/>
      <c r="DI296" s="1354"/>
      <c r="DJ296" s="1354"/>
      <c r="DK296" s="1354"/>
      <c r="DL296" s="1354"/>
      <c r="DM296" s="1354"/>
      <c r="DN296" s="1354"/>
      <c r="DO296" s="1354"/>
      <c r="DP296" s="1354"/>
      <c r="DQ296" s="1354"/>
    </row>
    <row r="297" spans="1:121" x14ac:dyDescent="0.25">
      <c r="A297" s="1355"/>
      <c r="B297" s="1355"/>
      <c r="C297" s="1355"/>
      <c r="D297" s="1355"/>
      <c r="E297" s="1355"/>
      <c r="F297" s="1355"/>
      <c r="G297" s="1355"/>
      <c r="H297" s="1355"/>
      <c r="I297" s="1355"/>
      <c r="J297" s="1355"/>
      <c r="K297" s="1355"/>
      <c r="L297" s="1355"/>
      <c r="M297" s="1355"/>
      <c r="N297" s="1355"/>
      <c r="O297" s="1355"/>
      <c r="P297" s="1355"/>
      <c r="Q297" s="1355"/>
      <c r="R297" s="1355"/>
      <c r="S297" s="1355"/>
      <c r="T297" s="1355"/>
      <c r="U297" s="1355"/>
      <c r="V297" s="1355"/>
      <c r="W297" s="1355"/>
      <c r="X297" s="1355"/>
      <c r="Y297" s="1355"/>
      <c r="Z297" s="1355"/>
      <c r="AA297" s="1355"/>
      <c r="AB297" s="1355"/>
      <c r="AC297" s="1355"/>
      <c r="AD297" s="1355"/>
      <c r="AE297" s="1355"/>
      <c r="AF297" s="1355"/>
      <c r="AG297" s="1356"/>
      <c r="AH297" s="1356"/>
      <c r="AI297" s="1356"/>
      <c r="AJ297" s="1356"/>
      <c r="AK297" s="1354"/>
      <c r="AL297" s="1354"/>
      <c r="AM297" s="1354"/>
      <c r="AN297" s="1354"/>
      <c r="AO297" s="1354"/>
      <c r="AP297" s="1354"/>
      <c r="AQ297" s="1354"/>
      <c r="AR297" s="1354"/>
      <c r="AS297" s="1354"/>
      <c r="AT297" s="1354"/>
      <c r="AU297" s="1354"/>
      <c r="AV297" s="1354"/>
      <c r="AW297" s="1354"/>
      <c r="AX297" s="1354"/>
      <c r="AY297" s="1354"/>
      <c r="AZ297" s="1354"/>
      <c r="BA297" s="1354"/>
      <c r="BB297" s="1354"/>
      <c r="BC297" s="1354"/>
      <c r="BD297" s="1354"/>
      <c r="BE297" s="1354"/>
      <c r="BF297" s="1354"/>
      <c r="BG297" s="1354"/>
      <c r="BH297" s="1354"/>
      <c r="BI297" s="1354"/>
      <c r="BJ297" s="1354"/>
      <c r="BK297" s="1354"/>
      <c r="BL297" s="1354"/>
      <c r="BM297" s="1354"/>
      <c r="BN297" s="1354"/>
      <c r="BO297" s="1354"/>
      <c r="BP297" s="1354"/>
      <c r="BQ297" s="1354"/>
      <c r="BR297" s="1354"/>
      <c r="BS297" s="1354"/>
      <c r="BT297" s="1354"/>
      <c r="BU297" s="1354"/>
      <c r="BV297" s="1354"/>
      <c r="BW297" s="1354"/>
      <c r="BX297" s="1354"/>
      <c r="BY297" s="1354"/>
      <c r="BZ297" s="1354"/>
      <c r="CA297" s="1354"/>
      <c r="CB297" s="1354"/>
      <c r="CC297" s="1354"/>
      <c r="CD297" s="1354"/>
      <c r="CE297" s="1354"/>
      <c r="CF297" s="1354"/>
      <c r="CG297" s="1354"/>
      <c r="CH297" s="1354"/>
      <c r="CI297" s="1354"/>
      <c r="CJ297" s="1354"/>
      <c r="CK297" s="1354"/>
      <c r="CL297" s="1354"/>
      <c r="CM297" s="1354"/>
      <c r="CN297" s="1354"/>
      <c r="CO297" s="1354"/>
      <c r="CP297" s="1354"/>
      <c r="CQ297" s="1354"/>
      <c r="CR297" s="1354"/>
      <c r="CS297" s="1354"/>
      <c r="CT297" s="1354"/>
      <c r="CU297" s="1354"/>
      <c r="CV297" s="1354"/>
      <c r="CW297" s="1354"/>
      <c r="CX297" s="1354"/>
      <c r="CY297" s="1354"/>
      <c r="CZ297" s="1354"/>
      <c r="DA297" s="1354"/>
      <c r="DB297" s="1354"/>
      <c r="DC297" s="1354"/>
      <c r="DD297" s="1354"/>
      <c r="DE297" s="1354"/>
      <c r="DF297" s="1354"/>
      <c r="DG297" s="1354"/>
      <c r="DH297" s="1354"/>
      <c r="DI297" s="1354"/>
      <c r="DJ297" s="1354"/>
      <c r="DK297" s="1354"/>
      <c r="DL297" s="1354"/>
      <c r="DM297" s="1354"/>
      <c r="DN297" s="1354"/>
      <c r="DO297" s="1354"/>
      <c r="DP297" s="1354"/>
      <c r="DQ297" s="1354"/>
    </row>
    <row r="298" spans="1:121" x14ac:dyDescent="0.25">
      <c r="A298" s="1355"/>
      <c r="B298" s="1355"/>
      <c r="C298" s="1355"/>
      <c r="D298" s="1355"/>
      <c r="E298" s="1355"/>
      <c r="F298" s="1355"/>
      <c r="G298" s="1355"/>
      <c r="H298" s="1355"/>
      <c r="I298" s="1355"/>
      <c r="J298" s="1355"/>
      <c r="K298" s="1355"/>
      <c r="L298" s="1355"/>
      <c r="M298" s="1355"/>
      <c r="N298" s="1355"/>
      <c r="O298" s="1355"/>
      <c r="P298" s="1355"/>
      <c r="Q298" s="1355"/>
      <c r="R298" s="1355"/>
      <c r="S298" s="1355"/>
      <c r="T298" s="1355"/>
      <c r="U298" s="1355"/>
      <c r="V298" s="1355"/>
      <c r="W298" s="1355"/>
      <c r="X298" s="1355"/>
      <c r="Y298" s="1355"/>
      <c r="Z298" s="1355"/>
      <c r="AA298" s="1355"/>
      <c r="AB298" s="1355"/>
      <c r="AC298" s="1355"/>
      <c r="AD298" s="1355"/>
      <c r="AE298" s="1355"/>
      <c r="AF298" s="1355"/>
      <c r="AG298" s="1356"/>
      <c r="AH298" s="1356"/>
      <c r="AI298" s="1356"/>
      <c r="AJ298" s="1356"/>
      <c r="AK298" s="1354"/>
      <c r="AL298" s="1354"/>
      <c r="AM298" s="1354"/>
      <c r="AN298" s="1354"/>
      <c r="AO298" s="1354"/>
      <c r="AP298" s="1354"/>
      <c r="AQ298" s="1354"/>
      <c r="AR298" s="1354"/>
      <c r="AS298" s="1354"/>
      <c r="AT298" s="1354"/>
      <c r="AU298" s="1354"/>
      <c r="AV298" s="1354"/>
      <c r="AW298" s="1354"/>
      <c r="AX298" s="1354"/>
      <c r="AY298" s="1354"/>
      <c r="AZ298" s="1354"/>
      <c r="BA298" s="1354"/>
      <c r="BB298" s="1354"/>
      <c r="BC298" s="1354"/>
      <c r="BD298" s="1354"/>
      <c r="BE298" s="1354"/>
      <c r="BF298" s="1354"/>
      <c r="BG298" s="1354"/>
      <c r="BH298" s="1354"/>
      <c r="BI298" s="1354"/>
      <c r="BJ298" s="1354"/>
      <c r="BK298" s="1354"/>
      <c r="BL298" s="1354"/>
      <c r="BM298" s="1354"/>
      <c r="BN298" s="1354"/>
      <c r="BO298" s="1354"/>
      <c r="BP298" s="1354"/>
      <c r="BQ298" s="1354"/>
      <c r="BR298" s="1354"/>
      <c r="BS298" s="1354"/>
      <c r="BT298" s="1354"/>
      <c r="BU298" s="1354"/>
      <c r="BV298" s="1354"/>
      <c r="BW298" s="1354"/>
      <c r="BX298" s="1354"/>
      <c r="BY298" s="1354"/>
      <c r="BZ298" s="1354"/>
      <c r="CA298" s="1354"/>
      <c r="CB298" s="1354"/>
      <c r="CC298" s="1354"/>
      <c r="CD298" s="1354"/>
      <c r="CE298" s="1354"/>
      <c r="CF298" s="1354"/>
      <c r="CG298" s="1354"/>
      <c r="CH298" s="1354"/>
      <c r="CI298" s="1354"/>
      <c r="CJ298" s="1354"/>
      <c r="CK298" s="1354"/>
      <c r="CL298" s="1354"/>
      <c r="CM298" s="1354"/>
      <c r="CN298" s="1354"/>
      <c r="CO298" s="1354"/>
      <c r="CP298" s="1354"/>
      <c r="CQ298" s="1354"/>
      <c r="CR298" s="1354"/>
      <c r="CS298" s="1354"/>
      <c r="CT298" s="1354"/>
      <c r="CU298" s="1354"/>
      <c r="CV298" s="1354"/>
      <c r="CW298" s="1354"/>
      <c r="CX298" s="1354"/>
      <c r="CY298" s="1354"/>
      <c r="CZ298" s="1354"/>
      <c r="DA298" s="1354"/>
      <c r="DB298" s="1354"/>
      <c r="DC298" s="1354"/>
      <c r="DD298" s="1354"/>
      <c r="DE298" s="1354"/>
      <c r="DF298" s="1354"/>
      <c r="DG298" s="1354"/>
      <c r="DH298" s="1354"/>
      <c r="DI298" s="1354"/>
      <c r="DJ298" s="1354"/>
      <c r="DK298" s="1354"/>
      <c r="DL298" s="1354"/>
      <c r="DM298" s="1354"/>
      <c r="DN298" s="1354"/>
      <c r="DO298" s="1354"/>
      <c r="DP298" s="1354"/>
      <c r="DQ298" s="1354"/>
    </row>
    <row r="299" spans="1:121" x14ac:dyDescent="0.25">
      <c r="A299" s="1355"/>
      <c r="B299" s="1355"/>
      <c r="C299" s="1355"/>
      <c r="D299" s="1355"/>
      <c r="E299" s="1355"/>
      <c r="F299" s="1355"/>
      <c r="G299" s="1355"/>
      <c r="H299" s="1355"/>
      <c r="I299" s="1355"/>
      <c r="J299" s="1355"/>
      <c r="K299" s="1355"/>
      <c r="L299" s="1355"/>
      <c r="M299" s="1355"/>
      <c r="N299" s="1355"/>
      <c r="O299" s="1355"/>
      <c r="P299" s="1355"/>
      <c r="Q299" s="1355"/>
      <c r="R299" s="1355"/>
      <c r="S299" s="1355"/>
      <c r="T299" s="1355"/>
      <c r="U299" s="1355"/>
      <c r="V299" s="1355"/>
      <c r="W299" s="1355"/>
      <c r="X299" s="1355"/>
      <c r="Y299" s="1355"/>
      <c r="Z299" s="1355"/>
      <c r="AA299" s="1355"/>
      <c r="AB299" s="1355"/>
      <c r="AC299" s="1355"/>
      <c r="AD299" s="1355"/>
      <c r="AE299" s="1355"/>
      <c r="AF299" s="1355"/>
      <c r="AG299" s="1356"/>
      <c r="AH299" s="1356"/>
      <c r="AI299" s="1356"/>
      <c r="AJ299" s="1356"/>
      <c r="AK299" s="1354"/>
      <c r="AL299" s="1354"/>
      <c r="AM299" s="1354"/>
      <c r="AN299" s="1354"/>
      <c r="AO299" s="1354"/>
      <c r="AP299" s="1354"/>
      <c r="AQ299" s="1354"/>
      <c r="AR299" s="1354"/>
      <c r="AS299" s="1354"/>
      <c r="AT299" s="1354"/>
      <c r="AU299" s="1354"/>
      <c r="AV299" s="1354"/>
      <c r="AW299" s="1354"/>
      <c r="AX299" s="1354"/>
      <c r="AY299" s="1354"/>
      <c r="AZ299" s="1354"/>
      <c r="BA299" s="1354"/>
      <c r="BB299" s="1354"/>
      <c r="BC299" s="1354"/>
      <c r="BD299" s="1354"/>
      <c r="BE299" s="1354"/>
      <c r="BF299" s="1354"/>
      <c r="BG299" s="1354"/>
      <c r="BH299" s="1354"/>
      <c r="BI299" s="1354"/>
      <c r="BJ299" s="1354"/>
      <c r="BK299" s="1354"/>
      <c r="BL299" s="1354"/>
      <c r="BM299" s="1354"/>
      <c r="BN299" s="1354"/>
      <c r="BO299" s="1354"/>
      <c r="BP299" s="1354"/>
      <c r="BQ299" s="1354"/>
      <c r="BR299" s="1354"/>
      <c r="BS299" s="1354"/>
      <c r="BT299" s="1354"/>
      <c r="BU299" s="1354"/>
      <c r="BV299" s="1354"/>
      <c r="BW299" s="1354"/>
      <c r="BX299" s="1354"/>
      <c r="BY299" s="1354"/>
      <c r="BZ299" s="1354"/>
      <c r="CA299" s="1354"/>
      <c r="CB299" s="1354"/>
      <c r="CC299" s="1354"/>
      <c r="CD299" s="1354"/>
      <c r="CE299" s="1354"/>
      <c r="CF299" s="1354"/>
      <c r="CG299" s="1354"/>
      <c r="CH299" s="1354"/>
      <c r="CI299" s="1354"/>
      <c r="CJ299" s="1354"/>
      <c r="CK299" s="1354"/>
      <c r="CL299" s="1354"/>
      <c r="CM299" s="1354"/>
      <c r="CN299" s="1354"/>
      <c r="CO299" s="1354"/>
      <c r="CP299" s="1354"/>
      <c r="CQ299" s="1354"/>
      <c r="CR299" s="1354"/>
      <c r="CS299" s="1354"/>
      <c r="CT299" s="1354"/>
      <c r="CU299" s="1354"/>
      <c r="CV299" s="1354"/>
      <c r="CW299" s="1354"/>
      <c r="CX299" s="1354"/>
      <c r="CY299" s="1354"/>
      <c r="CZ299" s="1354"/>
      <c r="DA299" s="1354"/>
      <c r="DB299" s="1354"/>
      <c r="DC299" s="1354"/>
      <c r="DD299" s="1354"/>
      <c r="DE299" s="1354"/>
      <c r="DF299" s="1354"/>
      <c r="DG299" s="1354"/>
      <c r="DH299" s="1354"/>
      <c r="DI299" s="1354"/>
      <c r="DJ299" s="1354"/>
      <c r="DK299" s="1354"/>
      <c r="DL299" s="1354"/>
      <c r="DM299" s="1354"/>
      <c r="DN299" s="1354"/>
      <c r="DO299" s="1354"/>
      <c r="DP299" s="1354"/>
      <c r="DQ299" s="1354"/>
    </row>
    <row r="300" spans="1:121" x14ac:dyDescent="0.25">
      <c r="A300" s="1355"/>
      <c r="B300" s="1355"/>
      <c r="C300" s="1355"/>
      <c r="D300" s="1355"/>
      <c r="E300" s="1355"/>
      <c r="F300" s="1355"/>
      <c r="G300" s="1355"/>
      <c r="H300" s="1355"/>
      <c r="I300" s="1355"/>
      <c r="J300" s="1355"/>
      <c r="K300" s="1355"/>
      <c r="L300" s="1355"/>
      <c r="M300" s="1355"/>
      <c r="N300" s="1355"/>
      <c r="O300" s="1355"/>
      <c r="P300" s="1355"/>
      <c r="Q300" s="1355"/>
      <c r="R300" s="1355"/>
      <c r="S300" s="1355"/>
      <c r="T300" s="1355"/>
      <c r="U300" s="1355"/>
      <c r="V300" s="1355"/>
      <c r="W300" s="1355"/>
      <c r="X300" s="1355"/>
      <c r="Y300" s="1355"/>
      <c r="Z300" s="1355"/>
      <c r="AA300" s="1355"/>
      <c r="AB300" s="1355"/>
      <c r="AC300" s="1355"/>
      <c r="AD300" s="1355"/>
      <c r="AE300" s="1355"/>
      <c r="AF300" s="1355"/>
      <c r="AG300" s="1356"/>
      <c r="AH300" s="1356"/>
      <c r="AI300" s="1356"/>
      <c r="AJ300" s="1356"/>
      <c r="AK300" s="1354"/>
      <c r="AL300" s="1354"/>
      <c r="AM300" s="1354"/>
      <c r="AN300" s="1354"/>
      <c r="AO300" s="1354"/>
      <c r="AP300" s="1354"/>
      <c r="AQ300" s="1354"/>
      <c r="AR300" s="1354"/>
      <c r="AS300" s="1354"/>
      <c r="AT300" s="1354"/>
      <c r="AU300" s="1354"/>
      <c r="AV300" s="1354"/>
      <c r="AW300" s="1354"/>
      <c r="AX300" s="1354"/>
      <c r="AY300" s="1354"/>
      <c r="AZ300" s="1354"/>
      <c r="BA300" s="1354"/>
      <c r="BB300" s="1354"/>
      <c r="BC300" s="1354"/>
      <c r="BD300" s="1354"/>
      <c r="BE300" s="1354"/>
      <c r="BF300" s="1354"/>
      <c r="BG300" s="1354"/>
      <c r="BH300" s="1354"/>
      <c r="BI300" s="1354"/>
      <c r="BJ300" s="1354"/>
      <c r="BK300" s="1354"/>
      <c r="BL300" s="1354"/>
      <c r="BM300" s="1354"/>
      <c r="BN300" s="1354"/>
      <c r="BO300" s="1354"/>
      <c r="BP300" s="1354"/>
      <c r="BQ300" s="1354"/>
      <c r="BR300" s="1354"/>
      <c r="BS300" s="1354"/>
      <c r="BT300" s="1354"/>
      <c r="BU300" s="1354"/>
      <c r="BV300" s="1354"/>
      <c r="BW300" s="1354"/>
      <c r="BX300" s="1354"/>
      <c r="BY300" s="1354"/>
      <c r="BZ300" s="1354"/>
      <c r="CA300" s="1354"/>
      <c r="CB300" s="1354"/>
      <c r="CC300" s="1354"/>
      <c r="CD300" s="1354"/>
      <c r="CE300" s="1354"/>
      <c r="CF300" s="1354"/>
      <c r="CG300" s="1354"/>
      <c r="CH300" s="1354"/>
      <c r="CI300" s="1354"/>
      <c r="CJ300" s="1354"/>
      <c r="CK300" s="1354"/>
      <c r="CL300" s="1354"/>
      <c r="CM300" s="1354"/>
      <c r="CN300" s="1354"/>
      <c r="CO300" s="1354"/>
      <c r="CP300" s="1354"/>
      <c r="CQ300" s="1354"/>
      <c r="CR300" s="1354"/>
      <c r="CS300" s="1354"/>
      <c r="CT300" s="1354"/>
      <c r="CU300" s="1354"/>
      <c r="CV300" s="1354"/>
      <c r="CW300" s="1354"/>
      <c r="CX300" s="1354"/>
      <c r="CY300" s="1354"/>
      <c r="CZ300" s="1354"/>
      <c r="DA300" s="1354"/>
      <c r="DB300" s="1354"/>
      <c r="DC300" s="1354"/>
      <c r="DD300" s="1354"/>
      <c r="DE300" s="1354"/>
      <c r="DF300" s="1354"/>
      <c r="DG300" s="1354"/>
      <c r="DH300" s="1354"/>
      <c r="DI300" s="1354"/>
      <c r="DJ300" s="1354"/>
      <c r="DK300" s="1354"/>
      <c r="DL300" s="1354"/>
      <c r="DM300" s="1354"/>
      <c r="DN300" s="1354"/>
      <c r="DO300" s="1354"/>
      <c r="DP300" s="1354"/>
      <c r="DQ300" s="1354"/>
    </row>
    <row r="301" spans="1:121" x14ac:dyDescent="0.25">
      <c r="C301" s="1354"/>
      <c r="D301" s="1354"/>
      <c r="E301" s="1354"/>
      <c r="F301" s="1354"/>
      <c r="G301" s="1354"/>
      <c r="H301" s="1354"/>
      <c r="I301" s="1354"/>
      <c r="J301" s="1354"/>
      <c r="K301" s="1354"/>
      <c r="L301" s="1354"/>
      <c r="M301" s="1354"/>
      <c r="N301" s="1354"/>
      <c r="O301" s="1354"/>
      <c r="P301" s="1354"/>
      <c r="Q301" s="1354"/>
      <c r="R301" s="1354"/>
      <c r="S301" s="1354"/>
      <c r="T301" s="1354"/>
      <c r="U301" s="1354"/>
      <c r="V301" s="1354"/>
      <c r="W301" s="1354"/>
      <c r="X301" s="1354"/>
      <c r="Y301" s="1354"/>
      <c r="Z301" s="1354"/>
      <c r="AA301" s="1354"/>
      <c r="AB301" s="1354"/>
      <c r="AC301" s="1354"/>
      <c r="AD301" s="1354"/>
      <c r="AE301" s="1354"/>
      <c r="AF301" s="1354"/>
      <c r="AG301" s="1356"/>
      <c r="AH301" s="1356"/>
      <c r="AI301" s="1356"/>
      <c r="AJ301" s="1356"/>
      <c r="AK301" s="1354"/>
      <c r="AL301" s="1354"/>
      <c r="AM301" s="1354"/>
      <c r="AN301" s="1354"/>
      <c r="AO301" s="1354"/>
      <c r="AP301" s="1354"/>
      <c r="AQ301" s="1354"/>
      <c r="AR301" s="1354"/>
      <c r="AS301" s="1354"/>
      <c r="AT301" s="1354"/>
      <c r="AU301" s="1354"/>
      <c r="AV301" s="1354"/>
      <c r="AW301" s="1354"/>
      <c r="AX301" s="1354"/>
      <c r="AY301" s="1354"/>
      <c r="AZ301" s="1354"/>
      <c r="BA301" s="1354"/>
      <c r="BB301" s="1354"/>
      <c r="BC301" s="1354"/>
      <c r="BD301" s="1354"/>
      <c r="BE301" s="1354"/>
      <c r="BF301" s="1354"/>
      <c r="BG301" s="1354"/>
      <c r="BH301" s="1354"/>
      <c r="BI301" s="1354"/>
      <c r="BJ301" s="1354"/>
      <c r="BK301" s="1354"/>
      <c r="BL301" s="1354"/>
      <c r="BM301" s="1354"/>
      <c r="BN301" s="1354"/>
      <c r="BO301" s="1354"/>
      <c r="BP301" s="1354"/>
      <c r="BQ301" s="1354"/>
      <c r="BR301" s="1354"/>
      <c r="BS301" s="1354"/>
      <c r="BT301" s="1354"/>
      <c r="BU301" s="1354"/>
      <c r="BV301" s="1354"/>
      <c r="BW301" s="1354"/>
      <c r="BX301" s="1354"/>
      <c r="BY301" s="1354"/>
      <c r="BZ301" s="1354"/>
      <c r="CA301" s="1354"/>
      <c r="CB301" s="1354"/>
      <c r="CC301" s="1354"/>
      <c r="CD301" s="1354"/>
      <c r="CE301" s="1354"/>
      <c r="CF301" s="1354"/>
      <c r="CG301" s="1354"/>
      <c r="CH301" s="1354"/>
      <c r="CI301" s="1354"/>
      <c r="CJ301" s="1354"/>
      <c r="CK301" s="1354"/>
      <c r="CL301" s="1354"/>
      <c r="CM301" s="1354"/>
      <c r="CN301" s="1354"/>
      <c r="CO301" s="1354"/>
      <c r="CP301" s="1354"/>
      <c r="CQ301" s="1354"/>
      <c r="CR301" s="1354"/>
      <c r="CS301" s="1354"/>
      <c r="CT301" s="1354"/>
      <c r="CU301" s="1354"/>
      <c r="CV301" s="1354"/>
      <c r="CW301" s="1354"/>
      <c r="CX301" s="1354"/>
      <c r="CY301" s="1354"/>
      <c r="CZ301" s="1354"/>
      <c r="DA301" s="1354"/>
      <c r="DB301" s="1354"/>
      <c r="DC301" s="1354"/>
      <c r="DD301" s="1354"/>
      <c r="DE301" s="1354"/>
      <c r="DF301" s="1354"/>
      <c r="DG301" s="1354"/>
      <c r="DH301" s="1354"/>
      <c r="DI301" s="1354"/>
      <c r="DJ301" s="1354"/>
      <c r="DK301" s="1354"/>
      <c r="DL301" s="1354"/>
      <c r="DM301" s="1354"/>
      <c r="DN301" s="1354"/>
      <c r="DO301" s="1354"/>
      <c r="DP301" s="1354"/>
      <c r="DQ301" s="1354"/>
    </row>
    <row r="302" spans="1:121" x14ac:dyDescent="0.25">
      <c r="C302" s="1354"/>
      <c r="D302" s="1354"/>
      <c r="E302" s="1354"/>
      <c r="F302" s="1354"/>
      <c r="G302" s="1354"/>
      <c r="H302" s="1354"/>
      <c r="I302" s="1354"/>
      <c r="J302" s="1354"/>
      <c r="K302" s="1354"/>
      <c r="L302" s="1354"/>
      <c r="M302" s="1354"/>
      <c r="N302" s="1354"/>
      <c r="O302" s="1354"/>
      <c r="P302" s="1354"/>
      <c r="Q302" s="1354"/>
      <c r="R302" s="1354"/>
      <c r="S302" s="1354"/>
      <c r="T302" s="1354"/>
      <c r="U302" s="1354"/>
      <c r="V302" s="1354"/>
      <c r="W302" s="1354"/>
      <c r="X302" s="1354"/>
      <c r="Y302" s="1354"/>
      <c r="Z302" s="1354"/>
      <c r="AA302" s="1354"/>
      <c r="AB302" s="1354"/>
      <c r="AC302" s="1354"/>
      <c r="AD302" s="1354"/>
      <c r="AE302" s="1354"/>
      <c r="AF302" s="1354"/>
      <c r="AG302" s="1356"/>
      <c r="AH302" s="1356"/>
      <c r="AI302" s="1356"/>
      <c r="AJ302" s="1356"/>
      <c r="AK302" s="1354"/>
      <c r="AL302" s="1354"/>
      <c r="AM302" s="1354"/>
      <c r="AN302" s="1354"/>
      <c r="AO302" s="1354"/>
      <c r="AP302" s="1354"/>
      <c r="AQ302" s="1354"/>
      <c r="AR302" s="1354"/>
      <c r="AS302" s="1354"/>
      <c r="AT302" s="1354"/>
      <c r="AU302" s="1354"/>
      <c r="AV302" s="1354"/>
      <c r="AW302" s="1354"/>
      <c r="AX302" s="1354"/>
      <c r="AY302" s="1354"/>
      <c r="AZ302" s="1354"/>
      <c r="BA302" s="1354"/>
      <c r="BB302" s="1354"/>
      <c r="BC302" s="1354"/>
      <c r="BD302" s="1354"/>
      <c r="BE302" s="1354"/>
      <c r="BF302" s="1354"/>
      <c r="BG302" s="1354"/>
      <c r="BH302" s="1354"/>
      <c r="BI302" s="1354"/>
      <c r="BJ302" s="1354"/>
      <c r="BK302" s="1354"/>
      <c r="BL302" s="1354"/>
      <c r="BM302" s="1354"/>
      <c r="BN302" s="1354"/>
      <c r="BO302" s="1354"/>
      <c r="BP302" s="1354"/>
      <c r="BQ302" s="1354"/>
      <c r="BR302" s="1354"/>
      <c r="BS302" s="1354"/>
      <c r="BT302" s="1354"/>
      <c r="BU302" s="1354"/>
      <c r="BV302" s="1354"/>
      <c r="BW302" s="1354"/>
      <c r="BX302" s="1354"/>
      <c r="BY302" s="1354"/>
      <c r="BZ302" s="1354"/>
      <c r="CA302" s="1354"/>
      <c r="CB302" s="1354"/>
      <c r="CC302" s="1354"/>
      <c r="CD302" s="1354"/>
      <c r="CE302" s="1354"/>
      <c r="CF302" s="1354"/>
      <c r="CG302" s="1354"/>
      <c r="CH302" s="1354"/>
      <c r="CI302" s="1354"/>
      <c r="CJ302" s="1354"/>
      <c r="CK302" s="1354"/>
      <c r="CL302" s="1354"/>
      <c r="CM302" s="1354"/>
      <c r="CN302" s="1354"/>
      <c r="CO302" s="1354"/>
      <c r="CP302" s="1354"/>
      <c r="CQ302" s="1354"/>
      <c r="CR302" s="1354"/>
      <c r="CS302" s="1354"/>
      <c r="CT302" s="1354"/>
      <c r="CU302" s="1354"/>
      <c r="CV302" s="1354"/>
      <c r="CW302" s="1354"/>
      <c r="CX302" s="1354"/>
      <c r="CY302" s="1354"/>
      <c r="CZ302" s="1354"/>
      <c r="DA302" s="1354"/>
      <c r="DB302" s="1354"/>
      <c r="DC302" s="1354"/>
      <c r="DD302" s="1354"/>
      <c r="DE302" s="1354"/>
      <c r="DF302" s="1354"/>
      <c r="DG302" s="1354"/>
      <c r="DH302" s="1354"/>
      <c r="DI302" s="1354"/>
      <c r="DJ302" s="1354"/>
      <c r="DK302" s="1354"/>
      <c r="DL302" s="1354"/>
      <c r="DM302" s="1354"/>
      <c r="DN302" s="1354"/>
      <c r="DO302" s="1354"/>
      <c r="DP302" s="1354"/>
      <c r="DQ302" s="1354"/>
    </row>
    <row r="303" spans="1:121" x14ac:dyDescent="0.25">
      <c r="C303" s="1354"/>
      <c r="D303" s="1354"/>
      <c r="E303" s="1354"/>
      <c r="F303" s="1354"/>
      <c r="G303" s="1354"/>
      <c r="H303" s="1354"/>
      <c r="I303" s="1354"/>
      <c r="J303" s="1354"/>
      <c r="K303" s="1354"/>
      <c r="L303" s="1354"/>
      <c r="M303" s="1354"/>
      <c r="N303" s="1354"/>
      <c r="O303" s="1354"/>
      <c r="P303" s="1354"/>
      <c r="Q303" s="1354"/>
      <c r="R303" s="1354"/>
      <c r="S303" s="1354"/>
      <c r="T303" s="1354"/>
      <c r="U303" s="1354"/>
      <c r="V303" s="1354"/>
      <c r="W303" s="1354"/>
      <c r="X303" s="1354"/>
      <c r="Y303" s="1354"/>
      <c r="Z303" s="1354"/>
      <c r="AA303" s="1354"/>
      <c r="AB303" s="1354"/>
      <c r="AC303" s="1354"/>
      <c r="AD303" s="1354"/>
      <c r="AE303" s="1354"/>
      <c r="AF303" s="1354"/>
      <c r="AG303" s="1356"/>
      <c r="AH303" s="1356"/>
      <c r="AI303" s="1356"/>
      <c r="AJ303" s="1356"/>
      <c r="AK303" s="1354"/>
      <c r="AL303" s="1354"/>
      <c r="AM303" s="1354"/>
      <c r="AN303" s="1354"/>
      <c r="AO303" s="1354"/>
      <c r="AP303" s="1354"/>
      <c r="AQ303" s="1354"/>
      <c r="AR303" s="1354"/>
      <c r="AS303" s="1354"/>
      <c r="AT303" s="1354"/>
      <c r="AU303" s="1354"/>
      <c r="AV303" s="1354"/>
      <c r="AW303" s="1354"/>
      <c r="AX303" s="1354"/>
      <c r="AY303" s="1354"/>
      <c r="AZ303" s="1354"/>
      <c r="BA303" s="1354"/>
      <c r="BB303" s="1354"/>
      <c r="BC303" s="1354"/>
      <c r="BD303" s="1354"/>
      <c r="BE303" s="1354"/>
      <c r="BF303" s="1354"/>
      <c r="BG303" s="1354"/>
      <c r="BH303" s="1354"/>
      <c r="BI303" s="1354"/>
      <c r="BJ303" s="1354"/>
      <c r="BK303" s="1354"/>
      <c r="BL303" s="1354"/>
      <c r="BM303" s="1354"/>
      <c r="BN303" s="1354"/>
      <c r="BO303" s="1354"/>
      <c r="BP303" s="1354"/>
      <c r="BQ303" s="1354"/>
      <c r="BR303" s="1354"/>
      <c r="BS303" s="1354"/>
      <c r="BT303" s="1354"/>
      <c r="BU303" s="1354"/>
      <c r="BV303" s="1354"/>
      <c r="BW303" s="1354"/>
      <c r="BX303" s="1354"/>
      <c r="BY303" s="1354"/>
      <c r="BZ303" s="1354"/>
      <c r="CA303" s="1354"/>
      <c r="CB303" s="1354"/>
      <c r="CC303" s="1354"/>
      <c r="CD303" s="1354"/>
      <c r="CE303" s="1354"/>
      <c r="CF303" s="1354"/>
      <c r="CG303" s="1354"/>
      <c r="CH303" s="1354"/>
      <c r="CI303" s="1354"/>
      <c r="CJ303" s="1354"/>
      <c r="CK303" s="1354"/>
      <c r="CL303" s="1354"/>
      <c r="CM303" s="1354"/>
      <c r="CN303" s="1354"/>
      <c r="CO303" s="1354"/>
      <c r="CP303" s="1354"/>
      <c r="CQ303" s="1354"/>
      <c r="CR303" s="1354"/>
      <c r="CS303" s="1354"/>
      <c r="CT303" s="1354"/>
      <c r="CU303" s="1354"/>
      <c r="CV303" s="1354"/>
      <c r="CW303" s="1354"/>
      <c r="CX303" s="1354"/>
      <c r="CY303" s="1354"/>
      <c r="CZ303" s="1354"/>
      <c r="DA303" s="1354"/>
      <c r="DB303" s="1354"/>
      <c r="DC303" s="1354"/>
      <c r="DD303" s="1354"/>
      <c r="DE303" s="1354"/>
      <c r="DF303" s="1354"/>
      <c r="DG303" s="1354"/>
      <c r="DH303" s="1354"/>
      <c r="DI303" s="1354"/>
      <c r="DJ303" s="1354"/>
      <c r="DK303" s="1354"/>
      <c r="DL303" s="1354"/>
      <c r="DM303" s="1354"/>
      <c r="DN303" s="1354"/>
      <c r="DO303" s="1354"/>
      <c r="DP303" s="1354"/>
      <c r="DQ303" s="1354"/>
    </row>
    <row r="304" spans="1:121" x14ac:dyDescent="0.25">
      <c r="C304" s="1354"/>
      <c r="D304" s="1354"/>
      <c r="E304" s="1354"/>
      <c r="F304" s="1354"/>
      <c r="G304" s="1354"/>
      <c r="H304" s="1354"/>
      <c r="I304" s="1354"/>
      <c r="J304" s="1354"/>
      <c r="K304" s="1354"/>
      <c r="L304" s="1354"/>
      <c r="M304" s="1354"/>
      <c r="N304" s="1354"/>
      <c r="O304" s="1354"/>
      <c r="P304" s="1354"/>
      <c r="Q304" s="1354"/>
      <c r="R304" s="1354"/>
      <c r="S304" s="1354"/>
      <c r="T304" s="1354"/>
      <c r="U304" s="1354"/>
      <c r="V304" s="1354"/>
      <c r="W304" s="1354"/>
      <c r="X304" s="1354"/>
      <c r="Y304" s="1354"/>
      <c r="Z304" s="1354"/>
      <c r="AA304" s="1354"/>
      <c r="AB304" s="1354"/>
      <c r="AC304" s="1354"/>
      <c r="AD304" s="1354"/>
      <c r="AE304" s="1354"/>
      <c r="AF304" s="1354"/>
      <c r="AG304" s="1356"/>
      <c r="AH304" s="1356"/>
      <c r="AI304" s="1356"/>
      <c r="AJ304" s="1356"/>
      <c r="AK304" s="1354"/>
      <c r="AL304" s="1354"/>
      <c r="AM304" s="1354"/>
      <c r="AN304" s="1354"/>
      <c r="AO304" s="1354"/>
      <c r="AP304" s="1354"/>
      <c r="AQ304" s="1354"/>
      <c r="AR304" s="1354"/>
      <c r="AS304" s="1354"/>
      <c r="AT304" s="1354"/>
      <c r="AU304" s="1354"/>
      <c r="AV304" s="1354"/>
      <c r="AW304" s="1354"/>
      <c r="AX304" s="1354"/>
      <c r="AY304" s="1354"/>
      <c r="AZ304" s="1354"/>
      <c r="BA304" s="1354"/>
      <c r="BB304" s="1354"/>
      <c r="BC304" s="1354"/>
      <c r="BD304" s="1354"/>
      <c r="BE304" s="1354"/>
      <c r="BF304" s="1354"/>
      <c r="BG304" s="1354"/>
      <c r="BH304" s="1354"/>
      <c r="BI304" s="1354"/>
      <c r="BJ304" s="1354"/>
      <c r="BK304" s="1354"/>
      <c r="BL304" s="1354"/>
      <c r="BM304" s="1354"/>
      <c r="BN304" s="1354"/>
      <c r="BO304" s="1354"/>
      <c r="BP304" s="1354"/>
      <c r="BQ304" s="1354"/>
      <c r="BR304" s="1354"/>
      <c r="BS304" s="1354"/>
      <c r="BT304" s="1354"/>
      <c r="BU304" s="1354"/>
      <c r="BV304" s="1354"/>
      <c r="BW304" s="1354"/>
      <c r="BX304" s="1354"/>
      <c r="BY304" s="1354"/>
      <c r="BZ304" s="1354"/>
      <c r="CA304" s="1354"/>
      <c r="CB304" s="1354"/>
      <c r="CC304" s="1354"/>
      <c r="CD304" s="1354"/>
      <c r="CE304" s="1354"/>
      <c r="CF304" s="1354"/>
      <c r="CG304" s="1354"/>
      <c r="CH304" s="1354"/>
      <c r="CI304" s="1354"/>
      <c r="CJ304" s="1354"/>
      <c r="CK304" s="1354"/>
      <c r="CL304" s="1354"/>
      <c r="CM304" s="1354"/>
      <c r="CN304" s="1354"/>
      <c r="CO304" s="1354"/>
      <c r="CP304" s="1354"/>
      <c r="CQ304" s="1354"/>
      <c r="CR304" s="1354"/>
      <c r="CS304" s="1354"/>
      <c r="CT304" s="1354"/>
      <c r="CU304" s="1354"/>
      <c r="CV304" s="1354"/>
      <c r="CW304" s="1354"/>
      <c r="CX304" s="1354"/>
      <c r="CY304" s="1354"/>
      <c r="CZ304" s="1354"/>
      <c r="DA304" s="1354"/>
      <c r="DB304" s="1354"/>
      <c r="DC304" s="1354"/>
      <c r="DD304" s="1354"/>
      <c r="DE304" s="1354"/>
      <c r="DF304" s="1354"/>
      <c r="DG304" s="1354"/>
      <c r="DH304" s="1354"/>
      <c r="DI304" s="1354"/>
      <c r="DJ304" s="1354"/>
      <c r="DK304" s="1354"/>
      <c r="DL304" s="1354"/>
      <c r="DM304" s="1354"/>
      <c r="DN304" s="1354"/>
      <c r="DO304" s="1354"/>
      <c r="DP304" s="1354"/>
      <c r="DQ304" s="1354"/>
    </row>
    <row r="305" spans="3:121" x14ac:dyDescent="0.25">
      <c r="C305" s="1354"/>
      <c r="D305" s="1354"/>
      <c r="E305" s="1354"/>
      <c r="F305" s="1354"/>
      <c r="G305" s="1354"/>
      <c r="H305" s="1354"/>
      <c r="I305" s="1354"/>
      <c r="J305" s="1354"/>
      <c r="K305" s="1354"/>
      <c r="L305" s="1354"/>
      <c r="M305" s="1354"/>
      <c r="N305" s="1354"/>
      <c r="O305" s="1354"/>
      <c r="P305" s="1354"/>
      <c r="Q305" s="1354"/>
      <c r="R305" s="1354"/>
      <c r="S305" s="1354"/>
      <c r="T305" s="1354"/>
      <c r="U305" s="1354"/>
      <c r="V305" s="1354"/>
      <c r="W305" s="1354"/>
      <c r="X305" s="1354"/>
      <c r="Y305" s="1354"/>
      <c r="Z305" s="1354"/>
      <c r="AA305" s="1354"/>
      <c r="AB305" s="1354"/>
      <c r="AC305" s="1354"/>
      <c r="AD305" s="1354"/>
      <c r="AE305" s="1354"/>
      <c r="AF305" s="1354"/>
      <c r="AG305" s="1356"/>
      <c r="AH305" s="1356"/>
      <c r="AI305" s="1356"/>
      <c r="AJ305" s="1356"/>
      <c r="AK305" s="1354"/>
      <c r="AL305" s="1354"/>
      <c r="AM305" s="1354"/>
      <c r="AN305" s="1354"/>
      <c r="AO305" s="1354"/>
      <c r="AP305" s="1354"/>
      <c r="AQ305" s="1354"/>
      <c r="AR305" s="1354"/>
      <c r="AS305" s="1354"/>
      <c r="AT305" s="1354"/>
      <c r="AU305" s="1354"/>
      <c r="AV305" s="1354"/>
      <c r="AW305" s="1354"/>
      <c r="AX305" s="1354"/>
      <c r="AY305" s="1354"/>
      <c r="AZ305" s="1354"/>
      <c r="BA305" s="1354"/>
      <c r="BB305" s="1354"/>
      <c r="BC305" s="1354"/>
      <c r="BD305" s="1354"/>
      <c r="BE305" s="1354"/>
      <c r="BF305" s="1354"/>
      <c r="BG305" s="1354"/>
      <c r="BH305" s="1354"/>
      <c r="BI305" s="1354"/>
      <c r="BJ305" s="1354"/>
      <c r="BK305" s="1354"/>
      <c r="BL305" s="1354"/>
      <c r="BM305" s="1354"/>
      <c r="BN305" s="1354"/>
      <c r="BO305" s="1354"/>
      <c r="BP305" s="1354"/>
      <c r="BQ305" s="1354"/>
      <c r="BR305" s="1354"/>
      <c r="BS305" s="1354"/>
      <c r="BT305" s="1354"/>
      <c r="BU305" s="1354"/>
      <c r="BV305" s="1354"/>
      <c r="BW305" s="1354"/>
      <c r="BX305" s="1354"/>
      <c r="BY305" s="1354"/>
      <c r="BZ305" s="1354"/>
      <c r="CA305" s="1354"/>
      <c r="CB305" s="1354"/>
      <c r="CC305" s="1354"/>
      <c r="CD305" s="1354"/>
      <c r="CE305" s="1354"/>
      <c r="CF305" s="1354"/>
      <c r="CG305" s="1354"/>
      <c r="CH305" s="1354"/>
      <c r="CI305" s="1354"/>
      <c r="CJ305" s="1354"/>
      <c r="CK305" s="1354"/>
      <c r="CL305" s="1354"/>
      <c r="CM305" s="1354"/>
      <c r="CN305" s="1354"/>
      <c r="CO305" s="1354"/>
      <c r="CP305" s="1354"/>
      <c r="CQ305" s="1354"/>
      <c r="CR305" s="1354"/>
      <c r="CS305" s="1354"/>
      <c r="CT305" s="1354"/>
      <c r="CU305" s="1354"/>
      <c r="CV305" s="1354"/>
      <c r="CW305" s="1354"/>
      <c r="CX305" s="1354"/>
      <c r="CY305" s="1354"/>
      <c r="CZ305" s="1354"/>
      <c r="DA305" s="1354"/>
      <c r="DB305" s="1354"/>
      <c r="DC305" s="1354"/>
      <c r="DD305" s="1354"/>
      <c r="DE305" s="1354"/>
      <c r="DF305" s="1354"/>
      <c r="DG305" s="1354"/>
      <c r="DH305" s="1354"/>
      <c r="DI305" s="1354"/>
      <c r="DJ305" s="1354"/>
      <c r="DK305" s="1354"/>
      <c r="DL305" s="1354"/>
      <c r="DM305" s="1354"/>
      <c r="DN305" s="1354"/>
      <c r="DO305" s="1354"/>
      <c r="DP305" s="1354"/>
      <c r="DQ305" s="1354"/>
    </row>
    <row r="306" spans="3:121" x14ac:dyDescent="0.25">
      <c r="C306" s="1354"/>
      <c r="D306" s="1354"/>
      <c r="E306" s="1354"/>
      <c r="F306" s="1354"/>
      <c r="G306" s="1354"/>
      <c r="H306" s="1354"/>
      <c r="I306" s="1354"/>
      <c r="J306" s="1354"/>
      <c r="K306" s="1354"/>
      <c r="L306" s="1354"/>
      <c r="M306" s="1354"/>
      <c r="N306" s="1354"/>
      <c r="O306" s="1354"/>
      <c r="P306" s="1354"/>
      <c r="Q306" s="1354"/>
      <c r="R306" s="1354"/>
      <c r="S306" s="1354"/>
      <c r="T306" s="1354"/>
      <c r="U306" s="1354"/>
      <c r="V306" s="1354"/>
      <c r="W306" s="1354"/>
      <c r="X306" s="1354"/>
      <c r="Y306" s="1354"/>
      <c r="Z306" s="1354"/>
      <c r="AA306" s="1354"/>
      <c r="AB306" s="1354"/>
      <c r="AC306" s="1354"/>
      <c r="AD306" s="1354"/>
      <c r="AE306" s="1354"/>
      <c r="AF306" s="1354"/>
      <c r="AG306" s="1356"/>
      <c r="AH306" s="1356"/>
      <c r="AI306" s="1356"/>
      <c r="AJ306" s="1356"/>
      <c r="AK306" s="1354"/>
      <c r="AL306" s="1354"/>
      <c r="AM306" s="1354"/>
      <c r="AN306" s="1354"/>
      <c r="AO306" s="1354"/>
      <c r="AP306" s="1354"/>
      <c r="AQ306" s="1354"/>
      <c r="AR306" s="1354"/>
      <c r="AS306" s="1354"/>
      <c r="AT306" s="1354"/>
      <c r="AU306" s="1354"/>
      <c r="AV306" s="1354"/>
      <c r="AW306" s="1354"/>
      <c r="AX306" s="1354"/>
      <c r="AY306" s="1354"/>
      <c r="AZ306" s="1354"/>
      <c r="BA306" s="1354"/>
      <c r="BB306" s="1354"/>
      <c r="BC306" s="1354"/>
      <c r="BD306" s="1354"/>
      <c r="BE306" s="1354"/>
      <c r="BF306" s="1354"/>
      <c r="BG306" s="1354"/>
      <c r="BH306" s="1354"/>
      <c r="BI306" s="1354"/>
      <c r="BJ306" s="1354"/>
      <c r="BK306" s="1354"/>
      <c r="BL306" s="1354"/>
      <c r="BM306" s="1354"/>
      <c r="BN306" s="1354"/>
      <c r="BO306" s="1354"/>
      <c r="BP306" s="1354"/>
      <c r="BQ306" s="1354"/>
      <c r="BR306" s="1354"/>
      <c r="BS306" s="1354"/>
      <c r="BT306" s="1354"/>
      <c r="BU306" s="1354"/>
      <c r="BV306" s="1354"/>
      <c r="BW306" s="1354"/>
      <c r="BX306" s="1354"/>
      <c r="BY306" s="1354"/>
      <c r="BZ306" s="1354"/>
      <c r="CA306" s="1354"/>
      <c r="CB306" s="1354"/>
      <c r="CC306" s="1354"/>
      <c r="CD306" s="1354"/>
      <c r="CE306" s="1354"/>
      <c r="CF306" s="1354"/>
      <c r="CG306" s="1354"/>
      <c r="CH306" s="1354"/>
      <c r="CI306" s="1354"/>
      <c r="CJ306" s="1354"/>
      <c r="CK306" s="1354"/>
      <c r="CL306" s="1354"/>
      <c r="CM306" s="1354"/>
      <c r="CN306" s="1354"/>
      <c r="CO306" s="1354"/>
      <c r="CP306" s="1354"/>
      <c r="CQ306" s="1354"/>
      <c r="CR306" s="1354"/>
      <c r="CS306" s="1354"/>
      <c r="CT306" s="1354"/>
      <c r="CU306" s="1354"/>
      <c r="CV306" s="1354"/>
      <c r="CW306" s="1354"/>
      <c r="CX306" s="1354"/>
      <c r="CY306" s="1354"/>
      <c r="CZ306" s="1354"/>
      <c r="DA306" s="1354"/>
      <c r="DB306" s="1354"/>
      <c r="DC306" s="1354"/>
      <c r="DD306" s="1354"/>
      <c r="DE306" s="1354"/>
      <c r="DF306" s="1354"/>
      <c r="DG306" s="1354"/>
      <c r="DH306" s="1354"/>
      <c r="DI306" s="1354"/>
      <c r="DJ306" s="1354"/>
      <c r="DK306" s="1354"/>
      <c r="DL306" s="1354"/>
      <c r="DM306" s="1354"/>
      <c r="DN306" s="1354"/>
      <c r="DO306" s="1354"/>
      <c r="DP306" s="1354"/>
      <c r="DQ306" s="1354"/>
    </row>
    <row r="307" spans="3:121" x14ac:dyDescent="0.25">
      <c r="C307" s="1354"/>
      <c r="D307" s="1354"/>
      <c r="E307" s="1354"/>
      <c r="F307" s="1354"/>
      <c r="G307" s="1354"/>
      <c r="H307" s="1354"/>
      <c r="I307" s="1354"/>
      <c r="J307" s="1354"/>
      <c r="K307" s="1354"/>
      <c r="L307" s="1354"/>
      <c r="M307" s="1354"/>
      <c r="N307" s="1354"/>
      <c r="O307" s="1354"/>
      <c r="P307" s="1354"/>
      <c r="Q307" s="1354"/>
      <c r="R307" s="1354"/>
      <c r="S307" s="1354"/>
      <c r="T307" s="1354"/>
      <c r="U307" s="1354"/>
      <c r="V307" s="1354"/>
      <c r="W307" s="1354"/>
      <c r="X307" s="1354"/>
      <c r="Y307" s="1354"/>
      <c r="Z307" s="1354"/>
      <c r="AA307" s="1354"/>
      <c r="AB307" s="1354"/>
      <c r="AC307" s="1354"/>
      <c r="AD307" s="1354"/>
      <c r="AE307" s="1354"/>
      <c r="AF307" s="1354"/>
      <c r="AG307" s="1356"/>
      <c r="AH307" s="1356"/>
      <c r="AI307" s="1356"/>
      <c r="AJ307" s="1356"/>
      <c r="AK307" s="1354"/>
      <c r="AL307" s="1354"/>
      <c r="AM307" s="1354"/>
      <c r="AN307" s="1354"/>
      <c r="AO307" s="1354"/>
      <c r="AP307" s="1354"/>
      <c r="AQ307" s="1354"/>
      <c r="AR307" s="1354"/>
      <c r="AS307" s="1354"/>
      <c r="AT307" s="1354"/>
      <c r="AU307" s="1354"/>
      <c r="AV307" s="1354"/>
      <c r="AW307" s="1354"/>
      <c r="AX307" s="1354"/>
      <c r="AY307" s="1354"/>
      <c r="AZ307" s="1354"/>
      <c r="BA307" s="1354"/>
      <c r="BB307" s="1354"/>
      <c r="BC307" s="1354"/>
      <c r="BD307" s="1354"/>
      <c r="BE307" s="1354"/>
      <c r="BF307" s="1354"/>
      <c r="BG307" s="1354"/>
      <c r="BH307" s="1354"/>
      <c r="BI307" s="1354"/>
      <c r="BJ307" s="1354"/>
      <c r="BK307" s="1354"/>
      <c r="BL307" s="1354"/>
      <c r="BM307" s="1354"/>
      <c r="BN307" s="1354"/>
      <c r="BO307" s="1354"/>
      <c r="BP307" s="1354"/>
      <c r="BQ307" s="1354"/>
      <c r="BR307" s="1354"/>
      <c r="BS307" s="1354"/>
      <c r="BT307" s="1354"/>
      <c r="BU307" s="1354"/>
      <c r="BV307" s="1354"/>
      <c r="BW307" s="1354"/>
      <c r="BX307" s="1354"/>
      <c r="BY307" s="1354"/>
      <c r="BZ307" s="1354"/>
      <c r="CA307" s="1354"/>
      <c r="CB307" s="1354"/>
      <c r="CC307" s="1354"/>
      <c r="CD307" s="1354"/>
      <c r="CE307" s="1354"/>
      <c r="CF307" s="1354"/>
      <c r="CG307" s="1354"/>
      <c r="CH307" s="1354"/>
      <c r="CI307" s="1354"/>
      <c r="CJ307" s="1354"/>
      <c r="CK307" s="1354"/>
      <c r="CL307" s="1354"/>
      <c r="CM307" s="1354"/>
      <c r="CN307" s="1354"/>
      <c r="CO307" s="1354"/>
      <c r="CP307" s="1354"/>
      <c r="CQ307" s="1354"/>
      <c r="CR307" s="1354"/>
      <c r="CS307" s="1354"/>
      <c r="CT307" s="1354"/>
      <c r="CU307" s="1354"/>
      <c r="CV307" s="1354"/>
      <c r="CW307" s="1354"/>
      <c r="CX307" s="1354"/>
      <c r="CY307" s="1354"/>
      <c r="CZ307" s="1354"/>
      <c r="DA307" s="1354"/>
      <c r="DB307" s="1354"/>
      <c r="DC307" s="1354"/>
      <c r="DD307" s="1354"/>
      <c r="DE307" s="1354"/>
      <c r="DF307" s="1354"/>
      <c r="DG307" s="1354"/>
      <c r="DH307" s="1354"/>
      <c r="DI307" s="1354"/>
      <c r="DJ307" s="1354"/>
      <c r="DK307" s="1354"/>
      <c r="DL307" s="1354"/>
      <c r="DM307" s="1354"/>
      <c r="DN307" s="1354"/>
      <c r="DO307" s="1354"/>
      <c r="DP307" s="1354"/>
      <c r="DQ307" s="1354"/>
    </row>
    <row r="308" spans="3:121" x14ac:dyDescent="0.25">
      <c r="C308" s="1354"/>
      <c r="D308" s="1354"/>
      <c r="E308" s="1354"/>
      <c r="F308" s="1354"/>
      <c r="G308" s="1354"/>
      <c r="H308" s="1354"/>
      <c r="I308" s="1354"/>
      <c r="J308" s="1354"/>
      <c r="K308" s="1354"/>
      <c r="L308" s="1354"/>
      <c r="M308" s="1354"/>
      <c r="N308" s="1354"/>
      <c r="O308" s="1354"/>
      <c r="P308" s="1354"/>
      <c r="Q308" s="1354"/>
      <c r="R308" s="1354"/>
      <c r="S308" s="1354"/>
      <c r="T308" s="1354"/>
      <c r="U308" s="1354"/>
      <c r="V308" s="1354"/>
      <c r="W308" s="1354"/>
      <c r="X308" s="1354"/>
      <c r="Y308" s="1354"/>
      <c r="Z308" s="1354"/>
      <c r="AA308" s="1354"/>
      <c r="AB308" s="1354"/>
      <c r="AC308" s="1354"/>
      <c r="AD308" s="1354"/>
      <c r="AE308" s="1354"/>
      <c r="AF308" s="1354"/>
      <c r="AG308" s="1356"/>
      <c r="AH308" s="1356"/>
      <c r="AI308" s="1356"/>
      <c r="AJ308" s="1356"/>
      <c r="AK308" s="1354"/>
      <c r="AL308" s="1354"/>
      <c r="AM308" s="1354"/>
      <c r="AN308" s="1354"/>
      <c r="AO308" s="1354"/>
      <c r="AP308" s="1354"/>
      <c r="AQ308" s="1354"/>
      <c r="AR308" s="1354"/>
      <c r="AS308" s="1354"/>
      <c r="AT308" s="1354"/>
      <c r="AU308" s="1354"/>
      <c r="AV308" s="1354"/>
      <c r="AW308" s="1354"/>
      <c r="AX308" s="1354"/>
      <c r="AY308" s="1354"/>
      <c r="AZ308" s="1354"/>
      <c r="BA308" s="1354"/>
      <c r="BB308" s="1354"/>
      <c r="BC308" s="1354"/>
      <c r="BD308" s="1354"/>
      <c r="BE308" s="1354"/>
      <c r="BF308" s="1354"/>
      <c r="BG308" s="1354"/>
      <c r="BH308" s="1354"/>
      <c r="BI308" s="1354"/>
      <c r="BJ308" s="1354"/>
      <c r="BK308" s="1354"/>
      <c r="BL308" s="1354"/>
      <c r="BM308" s="1354"/>
      <c r="BN308" s="1354"/>
      <c r="BO308" s="1354"/>
      <c r="BP308" s="1354"/>
      <c r="BQ308" s="1354"/>
      <c r="BR308" s="1354"/>
      <c r="BS308" s="1354"/>
      <c r="BT308" s="1354"/>
      <c r="BU308" s="1354"/>
      <c r="BV308" s="1354"/>
      <c r="BW308" s="1354"/>
      <c r="BX308" s="1354"/>
      <c r="BY308" s="1354"/>
      <c r="BZ308" s="1354"/>
      <c r="CA308" s="1354"/>
      <c r="CB308" s="1354"/>
      <c r="CC308" s="1354"/>
      <c r="CD308" s="1354"/>
      <c r="CE308" s="1354"/>
      <c r="CF308" s="1354"/>
      <c r="CG308" s="1354"/>
      <c r="CH308" s="1354"/>
      <c r="CI308" s="1354"/>
      <c r="CJ308" s="1354"/>
      <c r="CK308" s="1354"/>
      <c r="CL308" s="1354"/>
      <c r="CM308" s="1354"/>
      <c r="CN308" s="1354"/>
      <c r="CO308" s="1354"/>
      <c r="CP308" s="1354"/>
      <c r="CQ308" s="1354"/>
      <c r="CR308" s="1354"/>
      <c r="CS308" s="1354"/>
      <c r="CT308" s="1354"/>
      <c r="CU308" s="1354"/>
      <c r="CV308" s="1354"/>
      <c r="CW308" s="1354"/>
      <c r="CX308" s="1354"/>
      <c r="CY308" s="1354"/>
      <c r="CZ308" s="1354"/>
      <c r="DA308" s="1354"/>
      <c r="DB308" s="1354"/>
      <c r="DC308" s="1354"/>
      <c r="DD308" s="1354"/>
      <c r="DE308" s="1354"/>
      <c r="DF308" s="1354"/>
      <c r="DG308" s="1354"/>
      <c r="DH308" s="1354"/>
      <c r="DI308" s="1354"/>
      <c r="DJ308" s="1354"/>
      <c r="DK308" s="1354"/>
      <c r="DL308" s="1354"/>
      <c r="DM308" s="1354"/>
      <c r="DN308" s="1354"/>
      <c r="DO308" s="1354"/>
      <c r="DP308" s="1354"/>
      <c r="DQ308" s="1354"/>
    </row>
    <row r="309" spans="3:121" x14ac:dyDescent="0.25">
      <c r="C309" s="1354"/>
      <c r="D309" s="1354"/>
      <c r="E309" s="1354"/>
      <c r="F309" s="1354"/>
      <c r="G309" s="1354"/>
      <c r="H309" s="1354"/>
      <c r="I309" s="1354"/>
      <c r="J309" s="1354"/>
      <c r="K309" s="1354"/>
      <c r="L309" s="1354"/>
      <c r="M309" s="1354"/>
      <c r="N309" s="1354"/>
      <c r="O309" s="1354"/>
      <c r="P309" s="1354"/>
      <c r="Q309" s="1354"/>
      <c r="R309" s="1354"/>
      <c r="S309" s="1354"/>
      <c r="T309" s="1354"/>
      <c r="U309" s="1354"/>
      <c r="V309" s="1354"/>
      <c r="W309" s="1354"/>
      <c r="X309" s="1354"/>
      <c r="Y309" s="1354"/>
      <c r="Z309" s="1354"/>
      <c r="AA309" s="1354"/>
      <c r="AB309" s="1354"/>
      <c r="AC309" s="1354"/>
      <c r="AD309" s="1354"/>
      <c r="AE309" s="1354"/>
      <c r="AF309" s="1354"/>
      <c r="AG309" s="1356"/>
      <c r="AH309" s="1356"/>
      <c r="AI309" s="1356"/>
      <c r="AJ309" s="1356"/>
      <c r="AK309" s="1354"/>
      <c r="AL309" s="1354"/>
      <c r="AM309" s="1354"/>
      <c r="AN309" s="1354"/>
      <c r="AO309" s="1354"/>
      <c r="AP309" s="1354"/>
      <c r="AQ309" s="1354"/>
      <c r="AR309" s="1354"/>
      <c r="AS309" s="1354"/>
      <c r="AT309" s="1354"/>
      <c r="AU309" s="1354"/>
      <c r="AV309" s="1354"/>
      <c r="AW309" s="1354"/>
      <c r="AX309" s="1354"/>
      <c r="AY309" s="1354"/>
      <c r="AZ309" s="1354"/>
      <c r="BA309" s="1354"/>
      <c r="BB309" s="1354"/>
      <c r="BC309" s="1354"/>
      <c r="BD309" s="1354"/>
      <c r="BE309" s="1354"/>
      <c r="BF309" s="1354"/>
      <c r="BG309" s="1354"/>
      <c r="BH309" s="1354"/>
      <c r="BI309" s="1354"/>
      <c r="BJ309" s="1354"/>
      <c r="BK309" s="1354"/>
      <c r="BL309" s="1354"/>
      <c r="BM309" s="1354"/>
      <c r="BN309" s="1354"/>
      <c r="BO309" s="1354"/>
      <c r="BP309" s="1354"/>
      <c r="BQ309" s="1354"/>
      <c r="BR309" s="1354"/>
      <c r="BS309" s="1354"/>
      <c r="BT309" s="1354"/>
      <c r="BU309" s="1354"/>
      <c r="BV309" s="1354"/>
      <c r="BW309" s="1354"/>
      <c r="BX309" s="1354"/>
      <c r="BY309" s="1354"/>
      <c r="BZ309" s="1354"/>
      <c r="CA309" s="1354"/>
      <c r="CB309" s="1354"/>
      <c r="CC309" s="1354"/>
      <c r="CD309" s="1354"/>
      <c r="CE309" s="1354"/>
      <c r="CF309" s="1354"/>
      <c r="CG309" s="1354"/>
      <c r="CH309" s="1354"/>
      <c r="CI309" s="1354"/>
      <c r="CJ309" s="1354"/>
      <c r="CK309" s="1354"/>
      <c r="CL309" s="1354"/>
      <c r="CM309" s="1354"/>
      <c r="CN309" s="1354"/>
      <c r="CO309" s="1354"/>
      <c r="CP309" s="1354"/>
      <c r="CQ309" s="1354"/>
      <c r="CR309" s="1354"/>
      <c r="CS309" s="1354"/>
      <c r="CT309" s="1354"/>
      <c r="CU309" s="1354"/>
      <c r="CV309" s="1354"/>
      <c r="CW309" s="1354"/>
      <c r="CX309" s="1354"/>
      <c r="CY309" s="1354"/>
      <c r="CZ309" s="1354"/>
      <c r="DA309" s="1354"/>
      <c r="DB309" s="1354"/>
      <c r="DC309" s="1354"/>
      <c r="DD309" s="1354"/>
      <c r="DE309" s="1354"/>
      <c r="DF309" s="1354"/>
      <c r="DG309" s="1354"/>
      <c r="DH309" s="1354"/>
      <c r="DI309" s="1354"/>
      <c r="DJ309" s="1354"/>
      <c r="DK309" s="1354"/>
      <c r="DL309" s="1354"/>
      <c r="DM309" s="1354"/>
      <c r="DN309" s="1354"/>
      <c r="DO309" s="1354"/>
      <c r="DP309" s="1354"/>
      <c r="DQ309" s="1354"/>
    </row>
    <row r="310" spans="3:121" x14ac:dyDescent="0.25">
      <c r="C310" s="1354"/>
      <c r="D310" s="1354"/>
      <c r="E310" s="1354"/>
      <c r="F310" s="1354"/>
      <c r="G310" s="1354"/>
      <c r="H310" s="1354"/>
      <c r="I310" s="1354"/>
      <c r="J310" s="1354"/>
      <c r="K310" s="1354"/>
      <c r="L310" s="1354"/>
      <c r="M310" s="1354"/>
      <c r="N310" s="1354"/>
      <c r="O310" s="1354"/>
      <c r="P310" s="1354"/>
      <c r="Q310" s="1354"/>
      <c r="R310" s="1354"/>
      <c r="S310" s="1354"/>
      <c r="T310" s="1354"/>
      <c r="U310" s="1354"/>
      <c r="V310" s="1354"/>
      <c r="W310" s="1354"/>
      <c r="X310" s="1354"/>
      <c r="Y310" s="1354"/>
      <c r="Z310" s="1354"/>
      <c r="AA310" s="1354"/>
      <c r="AB310" s="1354"/>
      <c r="AC310" s="1354"/>
      <c r="AD310" s="1354"/>
      <c r="AE310" s="1354"/>
      <c r="AF310" s="1354"/>
      <c r="AG310" s="1356"/>
      <c r="AH310" s="1356"/>
      <c r="AI310" s="1356"/>
      <c r="AJ310" s="1356"/>
      <c r="AK310" s="1354"/>
      <c r="AL310" s="1354"/>
      <c r="AM310" s="1354"/>
      <c r="AN310" s="1354"/>
      <c r="AO310" s="1354"/>
      <c r="AP310" s="1354"/>
      <c r="AQ310" s="1354"/>
      <c r="AR310" s="1354"/>
      <c r="AS310" s="1354"/>
      <c r="AT310" s="1354"/>
      <c r="AU310" s="1354"/>
      <c r="AV310" s="1354"/>
      <c r="AW310" s="1354"/>
      <c r="AX310" s="1354"/>
      <c r="AY310" s="1354"/>
      <c r="AZ310" s="1354"/>
      <c r="BA310" s="1354"/>
      <c r="BB310" s="1354"/>
      <c r="BC310" s="1354"/>
      <c r="BD310" s="1354"/>
      <c r="BE310" s="1354"/>
      <c r="BF310" s="1354"/>
      <c r="BG310" s="1354"/>
      <c r="BH310" s="1354"/>
      <c r="BI310" s="1354"/>
      <c r="BJ310" s="1354"/>
      <c r="BK310" s="1354"/>
      <c r="BL310" s="1354"/>
      <c r="BM310" s="1354"/>
      <c r="BN310" s="1354"/>
      <c r="BO310" s="1354"/>
      <c r="BP310" s="1354"/>
      <c r="BQ310" s="1354"/>
      <c r="BR310" s="1354"/>
      <c r="BS310" s="1354"/>
      <c r="BT310" s="1354"/>
      <c r="BU310" s="1354"/>
      <c r="BV310" s="1354"/>
      <c r="BW310" s="1354"/>
      <c r="BX310" s="1354"/>
      <c r="BY310" s="1354"/>
      <c r="BZ310" s="1354"/>
      <c r="CA310" s="1354"/>
      <c r="CB310" s="1354"/>
      <c r="CC310" s="1354"/>
      <c r="CD310" s="1354"/>
      <c r="CE310" s="1354"/>
      <c r="CF310" s="1354"/>
      <c r="CG310" s="1354"/>
      <c r="CH310" s="1354"/>
      <c r="CI310" s="1354"/>
      <c r="CJ310" s="1354"/>
      <c r="CK310" s="1354"/>
      <c r="CL310" s="1354"/>
      <c r="CM310" s="1354"/>
      <c r="CN310" s="1354"/>
      <c r="CO310" s="1354"/>
      <c r="CP310" s="1354"/>
      <c r="CQ310" s="1354"/>
      <c r="CR310" s="1354"/>
      <c r="CS310" s="1354"/>
      <c r="CT310" s="1354"/>
      <c r="CU310" s="1354"/>
      <c r="CV310" s="1354"/>
      <c r="CW310" s="1354"/>
      <c r="CX310" s="1354"/>
      <c r="CY310" s="1354"/>
      <c r="CZ310" s="1354"/>
      <c r="DA310" s="1354"/>
      <c r="DB310" s="1354"/>
      <c r="DC310" s="1354"/>
      <c r="DD310" s="1354"/>
      <c r="DE310" s="1354"/>
      <c r="DF310" s="1354"/>
      <c r="DG310" s="1354"/>
      <c r="DH310" s="1354"/>
      <c r="DI310" s="1354"/>
      <c r="DJ310" s="1354"/>
      <c r="DK310" s="1354"/>
      <c r="DL310" s="1354"/>
      <c r="DM310" s="1354"/>
      <c r="DN310" s="1354"/>
      <c r="DO310" s="1354"/>
      <c r="DP310" s="1354"/>
      <c r="DQ310" s="1354"/>
    </row>
    <row r="311" spans="3:121" x14ac:dyDescent="0.25">
      <c r="C311" s="1354"/>
      <c r="D311" s="1354"/>
      <c r="E311" s="1354"/>
      <c r="F311" s="1354"/>
      <c r="G311" s="1354"/>
      <c r="H311" s="1354"/>
      <c r="I311" s="1354"/>
      <c r="J311" s="1354"/>
      <c r="K311" s="1354"/>
      <c r="L311" s="1354"/>
      <c r="M311" s="1354"/>
      <c r="N311" s="1354"/>
      <c r="O311" s="1354"/>
      <c r="P311" s="1354"/>
      <c r="Q311" s="1354"/>
      <c r="R311" s="1354"/>
      <c r="S311" s="1354"/>
      <c r="T311" s="1354"/>
      <c r="U311" s="1354"/>
      <c r="V311" s="1354"/>
      <c r="W311" s="1354"/>
      <c r="X311" s="1354"/>
      <c r="Y311" s="1354"/>
      <c r="Z311" s="1354"/>
      <c r="AA311" s="1354"/>
      <c r="AB311" s="1354"/>
      <c r="AC311" s="1354"/>
      <c r="AD311" s="1354"/>
      <c r="AE311" s="1354"/>
      <c r="AF311" s="1354"/>
      <c r="AG311" s="1356"/>
      <c r="AH311" s="1356"/>
      <c r="AI311" s="1356"/>
      <c r="AJ311" s="1356"/>
      <c r="AK311" s="1354"/>
      <c r="AL311" s="1354"/>
      <c r="AM311" s="1354"/>
      <c r="AN311" s="1354"/>
      <c r="AO311" s="1354"/>
      <c r="AP311" s="1354"/>
      <c r="AQ311" s="1354"/>
      <c r="AR311" s="1354"/>
      <c r="AS311" s="1354"/>
      <c r="AT311" s="1354"/>
      <c r="AU311" s="1354"/>
      <c r="AV311" s="1354"/>
      <c r="AW311" s="1354"/>
      <c r="AX311" s="1354"/>
      <c r="AY311" s="1354"/>
      <c r="AZ311" s="1354"/>
      <c r="BA311" s="1354"/>
      <c r="BB311" s="1354"/>
      <c r="BC311" s="1354"/>
      <c r="BD311" s="1354"/>
      <c r="BE311" s="1354"/>
      <c r="BF311" s="1354"/>
      <c r="BG311" s="1354"/>
      <c r="BH311" s="1354"/>
      <c r="BI311" s="1354"/>
      <c r="BJ311" s="1354"/>
      <c r="BK311" s="1354"/>
      <c r="BL311" s="1354"/>
      <c r="BM311" s="1354"/>
      <c r="BN311" s="1354"/>
      <c r="BO311" s="1354"/>
      <c r="BP311" s="1354"/>
      <c r="BQ311" s="1354"/>
      <c r="BR311" s="1354"/>
      <c r="BS311" s="1354"/>
      <c r="BT311" s="1354"/>
      <c r="BU311" s="1354"/>
      <c r="BV311" s="1354"/>
      <c r="BW311" s="1354"/>
      <c r="BX311" s="1354"/>
      <c r="BY311" s="1354"/>
      <c r="BZ311" s="1354"/>
      <c r="CA311" s="1354"/>
      <c r="CB311" s="1354"/>
      <c r="CC311" s="1354"/>
      <c r="CD311" s="1354"/>
      <c r="CE311" s="1354"/>
      <c r="CF311" s="1354"/>
      <c r="CG311" s="1354"/>
      <c r="CH311" s="1354"/>
      <c r="CI311" s="1354"/>
      <c r="CJ311" s="1354"/>
      <c r="CK311" s="1354"/>
      <c r="CL311" s="1354"/>
      <c r="CM311" s="1354"/>
      <c r="CN311" s="1354"/>
      <c r="CO311" s="1354"/>
      <c r="CP311" s="1354"/>
      <c r="CQ311" s="1354"/>
      <c r="CR311" s="1354"/>
      <c r="CS311" s="1354"/>
      <c r="CT311" s="1354"/>
      <c r="CU311" s="1354"/>
      <c r="CV311" s="1354"/>
      <c r="CW311" s="1354"/>
      <c r="CX311" s="1354"/>
      <c r="CY311" s="1354"/>
      <c r="CZ311" s="1354"/>
      <c r="DA311" s="1354"/>
      <c r="DB311" s="1354"/>
      <c r="DC311" s="1354"/>
      <c r="DD311" s="1354"/>
      <c r="DE311" s="1354"/>
      <c r="DF311" s="1354"/>
      <c r="DG311" s="1354"/>
      <c r="DH311" s="1354"/>
      <c r="DI311" s="1354"/>
      <c r="DJ311" s="1354"/>
      <c r="DK311" s="1354"/>
      <c r="DL311" s="1354"/>
      <c r="DM311" s="1354"/>
      <c r="DN311" s="1354"/>
      <c r="DO311" s="1354"/>
      <c r="DP311" s="1354"/>
      <c r="DQ311" s="1354"/>
    </row>
    <row r="312" spans="3:121" x14ac:dyDescent="0.25">
      <c r="C312" s="1354"/>
      <c r="D312" s="1354"/>
      <c r="E312" s="1354"/>
      <c r="F312" s="1354"/>
      <c r="G312" s="1354"/>
      <c r="H312" s="1354"/>
      <c r="I312" s="1354"/>
      <c r="J312" s="1354"/>
      <c r="K312" s="1354"/>
      <c r="L312" s="1354"/>
      <c r="M312" s="1354"/>
      <c r="N312" s="1354"/>
      <c r="O312" s="1354"/>
      <c r="P312" s="1354"/>
      <c r="Q312" s="1354"/>
      <c r="R312" s="1354"/>
      <c r="S312" s="1354"/>
      <c r="T312" s="1354"/>
      <c r="U312" s="1354"/>
      <c r="V312" s="1354"/>
      <c r="W312" s="1354"/>
      <c r="X312" s="1354"/>
      <c r="Y312" s="1354"/>
      <c r="Z312" s="1354"/>
      <c r="AA312" s="1354"/>
      <c r="AB312" s="1354"/>
      <c r="AC312" s="1354"/>
      <c r="AD312" s="1354"/>
      <c r="AE312" s="1354"/>
      <c r="AF312" s="1354"/>
      <c r="AG312" s="1356"/>
      <c r="AH312" s="1356"/>
      <c r="AI312" s="1356"/>
      <c r="AJ312" s="1356"/>
      <c r="AK312" s="1354"/>
      <c r="AL312" s="1354"/>
      <c r="AM312" s="1354"/>
      <c r="AN312" s="1354"/>
      <c r="AO312" s="1354"/>
      <c r="AP312" s="1354"/>
      <c r="AQ312" s="1354"/>
      <c r="AR312" s="1354"/>
      <c r="AS312" s="1354"/>
      <c r="AT312" s="1354"/>
      <c r="AU312" s="1354"/>
      <c r="AV312" s="1354"/>
      <c r="AW312" s="1354"/>
      <c r="AX312" s="1354"/>
      <c r="AY312" s="1354"/>
      <c r="AZ312" s="1354"/>
      <c r="BA312" s="1354"/>
      <c r="BB312" s="1354"/>
      <c r="BC312" s="1354"/>
      <c r="BD312" s="1354"/>
      <c r="BE312" s="1354"/>
      <c r="BF312" s="1354"/>
      <c r="BG312" s="1354"/>
      <c r="BH312" s="1354"/>
      <c r="BI312" s="1354"/>
      <c r="BJ312" s="1354"/>
      <c r="BK312" s="1354"/>
      <c r="BL312" s="1354"/>
      <c r="BM312" s="1354"/>
      <c r="BN312" s="1354"/>
      <c r="BO312" s="1354"/>
      <c r="BP312" s="1354"/>
      <c r="BQ312" s="1354"/>
      <c r="BR312" s="1354"/>
      <c r="BS312" s="1354"/>
      <c r="BT312" s="1354"/>
      <c r="BU312" s="1354"/>
      <c r="BV312" s="1354"/>
      <c r="BW312" s="1354"/>
      <c r="BX312" s="1354"/>
      <c r="BY312" s="1354"/>
      <c r="BZ312" s="1354"/>
      <c r="CA312" s="1354"/>
      <c r="CB312" s="1354"/>
      <c r="CC312" s="1354"/>
      <c r="CD312" s="1354"/>
      <c r="CE312" s="1354"/>
      <c r="CF312" s="1354"/>
      <c r="CG312" s="1354"/>
      <c r="CH312" s="1354"/>
      <c r="CI312" s="1354"/>
      <c r="CJ312" s="1354"/>
      <c r="CK312" s="1354"/>
      <c r="CL312" s="1354"/>
      <c r="CM312" s="1354"/>
      <c r="CN312" s="1354"/>
      <c r="CO312" s="1354"/>
      <c r="CP312" s="1354"/>
      <c r="CQ312" s="1354"/>
      <c r="CR312" s="1354"/>
      <c r="CS312" s="1354"/>
      <c r="CT312" s="1354"/>
      <c r="CU312" s="1354"/>
      <c r="CV312" s="1354"/>
      <c r="CW312" s="1354"/>
      <c r="CX312" s="1354"/>
      <c r="CY312" s="1354"/>
      <c r="CZ312" s="1354"/>
      <c r="DA312" s="1354"/>
      <c r="DB312" s="1354"/>
      <c r="DC312" s="1354"/>
      <c r="DD312" s="1354"/>
      <c r="DE312" s="1354"/>
      <c r="DF312" s="1354"/>
      <c r="DG312" s="1354"/>
      <c r="DH312" s="1354"/>
      <c r="DI312" s="1354"/>
      <c r="DJ312" s="1354"/>
      <c r="DK312" s="1354"/>
      <c r="DL312" s="1354"/>
      <c r="DM312" s="1354"/>
      <c r="DN312" s="1354"/>
      <c r="DO312" s="1354"/>
      <c r="DP312" s="1354"/>
      <c r="DQ312" s="1354"/>
    </row>
    <row r="313" spans="3:121" x14ac:dyDescent="0.25">
      <c r="C313" s="1354"/>
      <c r="D313" s="1354"/>
      <c r="E313" s="1354"/>
      <c r="F313" s="1354"/>
      <c r="G313" s="1354"/>
      <c r="H313" s="1354"/>
      <c r="I313" s="1354"/>
      <c r="J313" s="1354"/>
      <c r="K313" s="1354"/>
      <c r="L313" s="1354"/>
      <c r="M313" s="1354"/>
      <c r="N313" s="1354"/>
      <c r="O313" s="1354"/>
      <c r="P313" s="1354"/>
      <c r="Q313" s="1354"/>
      <c r="R313" s="1354"/>
      <c r="S313" s="1354"/>
      <c r="T313" s="1354"/>
      <c r="U313" s="1354"/>
      <c r="V313" s="1354"/>
      <c r="W313" s="1354"/>
      <c r="X313" s="1354"/>
      <c r="Y313" s="1354"/>
      <c r="Z313" s="1354"/>
      <c r="AA313" s="1354"/>
      <c r="AB313" s="1354"/>
      <c r="AC313" s="1354"/>
      <c r="AD313" s="1354"/>
      <c r="AE313" s="1354"/>
      <c r="AF313" s="1354"/>
      <c r="AG313" s="1356"/>
      <c r="AH313" s="1356"/>
      <c r="AI313" s="1356"/>
      <c r="AJ313" s="1356"/>
      <c r="AK313" s="1354"/>
      <c r="AL313" s="1354"/>
      <c r="AM313" s="1354"/>
      <c r="AN313" s="1354"/>
      <c r="AO313" s="1354"/>
      <c r="AP313" s="1354"/>
      <c r="AQ313" s="1354"/>
      <c r="AR313" s="1354"/>
      <c r="AS313" s="1354"/>
      <c r="AT313" s="1354"/>
      <c r="AU313" s="1354"/>
      <c r="AV313" s="1354"/>
      <c r="AW313" s="1354"/>
      <c r="AX313" s="1354"/>
      <c r="AY313" s="1354"/>
      <c r="AZ313" s="1354"/>
      <c r="BA313" s="1354"/>
      <c r="BB313" s="1354"/>
      <c r="BC313" s="1354"/>
      <c r="BD313" s="1354"/>
      <c r="BE313" s="1354"/>
      <c r="BF313" s="1354"/>
      <c r="BG313" s="1354"/>
      <c r="BH313" s="1354"/>
      <c r="BI313" s="1354"/>
      <c r="BJ313" s="1354"/>
      <c r="BK313" s="1354"/>
      <c r="BL313" s="1354"/>
      <c r="BM313" s="1354"/>
      <c r="BN313" s="1354"/>
      <c r="BO313" s="1354"/>
      <c r="BP313" s="1354"/>
      <c r="BQ313" s="1354"/>
      <c r="BR313" s="1354"/>
      <c r="BS313" s="1354"/>
      <c r="BT313" s="1354"/>
      <c r="BU313" s="1354"/>
      <c r="BV313" s="1354"/>
      <c r="BW313" s="1354"/>
      <c r="BX313" s="1354"/>
      <c r="BY313" s="1354"/>
      <c r="BZ313" s="1354"/>
      <c r="CA313" s="1354"/>
      <c r="CB313" s="1354"/>
      <c r="CC313" s="1354"/>
      <c r="CD313" s="1354"/>
      <c r="CE313" s="1354"/>
      <c r="CF313" s="1354"/>
      <c r="CG313" s="1354"/>
      <c r="CH313" s="1354"/>
      <c r="CI313" s="1354"/>
      <c r="CJ313" s="1354"/>
      <c r="CK313" s="1354"/>
      <c r="CL313" s="1354"/>
      <c r="CM313" s="1354"/>
      <c r="CN313" s="1354"/>
      <c r="CO313" s="1354"/>
      <c r="CP313" s="1354"/>
      <c r="CQ313" s="1354"/>
      <c r="CR313" s="1354"/>
      <c r="CS313" s="1354"/>
      <c r="CT313" s="1354"/>
      <c r="CU313" s="1354"/>
      <c r="CV313" s="1354"/>
      <c r="CW313" s="1354"/>
      <c r="CX313" s="1354"/>
      <c r="CY313" s="1354"/>
      <c r="CZ313" s="1354"/>
      <c r="DA313" s="1354"/>
      <c r="DB313" s="1354"/>
      <c r="DC313" s="1354"/>
      <c r="DD313" s="1354"/>
      <c r="DE313" s="1354"/>
      <c r="DF313" s="1354"/>
      <c r="DG313" s="1354"/>
      <c r="DH313" s="1354"/>
      <c r="DI313" s="1354"/>
      <c r="DJ313" s="1354"/>
      <c r="DK313" s="1354"/>
      <c r="DL313" s="1354"/>
      <c r="DM313" s="1354"/>
      <c r="DN313" s="1354"/>
      <c r="DO313" s="1354"/>
      <c r="DP313" s="1354"/>
      <c r="DQ313" s="1354"/>
    </row>
    <row r="314" spans="3:121" x14ac:dyDescent="0.25">
      <c r="C314" s="1354"/>
      <c r="D314" s="1354"/>
      <c r="E314" s="1354"/>
      <c r="F314" s="1354"/>
      <c r="G314" s="1354"/>
      <c r="H314" s="1354"/>
      <c r="I314" s="1354"/>
      <c r="J314" s="1354"/>
      <c r="K314" s="1354"/>
      <c r="L314" s="1354"/>
      <c r="M314" s="1354"/>
      <c r="N314" s="1354"/>
      <c r="O314" s="1354"/>
      <c r="P314" s="1354"/>
      <c r="Q314" s="1354"/>
      <c r="R314" s="1354"/>
      <c r="S314" s="1354"/>
      <c r="T314" s="1354"/>
      <c r="U314" s="1354"/>
      <c r="V314" s="1354"/>
      <c r="W314" s="1354"/>
      <c r="X314" s="1354"/>
      <c r="Y314" s="1354"/>
      <c r="Z314" s="1354"/>
      <c r="AA314" s="1354"/>
      <c r="AB314" s="1354"/>
      <c r="AC314" s="1354"/>
      <c r="AD314" s="1354"/>
      <c r="AE314" s="1354"/>
      <c r="AF314" s="1354"/>
      <c r="AG314" s="1356"/>
      <c r="AH314" s="1356"/>
      <c r="AI314" s="1356"/>
      <c r="AJ314" s="1356"/>
      <c r="AK314" s="1354"/>
      <c r="AL314" s="1354"/>
      <c r="AM314" s="1354"/>
      <c r="AN314" s="1354"/>
      <c r="AO314" s="1354"/>
      <c r="AP314" s="1354"/>
      <c r="AQ314" s="1354"/>
      <c r="AR314" s="1354"/>
      <c r="AS314" s="1354"/>
      <c r="AT314" s="1354"/>
      <c r="AU314" s="1354"/>
      <c r="AV314" s="1354"/>
      <c r="AW314" s="1354"/>
      <c r="AX314" s="1354"/>
      <c r="AY314" s="1354"/>
      <c r="AZ314" s="1354"/>
      <c r="BA314" s="1354"/>
      <c r="BB314" s="1354"/>
      <c r="BC314" s="1354"/>
      <c r="BD314" s="1354"/>
      <c r="BE314" s="1354"/>
      <c r="BF314" s="1354"/>
      <c r="BG314" s="1354"/>
      <c r="BH314" s="1354"/>
      <c r="BI314" s="1354"/>
      <c r="BJ314" s="1354"/>
      <c r="BK314" s="1354"/>
      <c r="BL314" s="1354"/>
      <c r="BM314" s="1354"/>
      <c r="BN314" s="1354"/>
      <c r="BO314" s="1354"/>
      <c r="BP314" s="1354"/>
      <c r="BQ314" s="1354"/>
      <c r="BR314" s="1354"/>
      <c r="BS314" s="1354"/>
      <c r="BT314" s="1354"/>
      <c r="BU314" s="1354"/>
      <c r="BV314" s="1354"/>
      <c r="BW314" s="1354"/>
      <c r="BX314" s="1354"/>
      <c r="BY314" s="1354"/>
      <c r="BZ314" s="1354"/>
      <c r="CA314" s="1354"/>
      <c r="CB314" s="1354"/>
      <c r="CC314" s="1354"/>
      <c r="CD314" s="1354"/>
      <c r="CE314" s="1354"/>
      <c r="CF314" s="1354"/>
      <c r="CG314" s="1354"/>
      <c r="CH314" s="1354"/>
      <c r="CI314" s="1354"/>
      <c r="CJ314" s="1354"/>
      <c r="CK314" s="1354"/>
      <c r="CL314" s="1354"/>
      <c r="CM314" s="1354"/>
      <c r="CN314" s="1354"/>
      <c r="CO314" s="1354"/>
      <c r="CP314" s="1354"/>
      <c r="CQ314" s="1354"/>
      <c r="CR314" s="1354"/>
      <c r="CS314" s="1354"/>
      <c r="CT314" s="1354"/>
      <c r="CU314" s="1354"/>
      <c r="CV314" s="1354"/>
      <c r="CW314" s="1354"/>
      <c r="CX314" s="1354"/>
      <c r="CY314" s="1354"/>
      <c r="CZ314" s="1354"/>
      <c r="DA314" s="1354"/>
      <c r="DB314" s="1354"/>
      <c r="DC314" s="1354"/>
      <c r="DD314" s="1354"/>
      <c r="DE314" s="1354"/>
      <c r="DF314" s="1354"/>
      <c r="DG314" s="1354"/>
      <c r="DH314" s="1354"/>
      <c r="DI314" s="1354"/>
      <c r="DJ314" s="1354"/>
      <c r="DK314" s="1354"/>
      <c r="DL314" s="1354"/>
      <c r="DM314" s="1354"/>
      <c r="DN314" s="1354"/>
      <c r="DO314" s="1354"/>
      <c r="DP314" s="1354"/>
      <c r="DQ314" s="1354"/>
    </row>
    <row r="315" spans="3:121" x14ac:dyDescent="0.25">
      <c r="C315" s="1354"/>
      <c r="D315" s="1354"/>
      <c r="E315" s="1354"/>
      <c r="F315" s="1354"/>
      <c r="G315" s="1354"/>
      <c r="H315" s="1354"/>
      <c r="I315" s="1354"/>
      <c r="J315" s="1354"/>
      <c r="K315" s="1354"/>
      <c r="L315" s="1354"/>
      <c r="M315" s="1354"/>
      <c r="N315" s="1354"/>
      <c r="O315" s="1354"/>
      <c r="P315" s="1354"/>
      <c r="Q315" s="1354"/>
      <c r="R315" s="1354"/>
      <c r="S315" s="1354"/>
      <c r="T315" s="1354"/>
      <c r="U315" s="1354"/>
      <c r="V315" s="1354"/>
      <c r="W315" s="1354"/>
      <c r="X315" s="1354"/>
      <c r="Y315" s="1354"/>
      <c r="Z315" s="1354"/>
      <c r="AA315" s="1354"/>
      <c r="AB315" s="1354"/>
      <c r="AC315" s="1354"/>
      <c r="AD315" s="1354"/>
      <c r="AE315" s="1354"/>
      <c r="AF315" s="1354"/>
      <c r="AG315" s="1356"/>
      <c r="AH315" s="1356"/>
      <c r="AI315" s="1356"/>
      <c r="AJ315" s="1356"/>
      <c r="AK315" s="1354"/>
      <c r="AL315" s="1354"/>
      <c r="AM315" s="1354"/>
      <c r="AN315" s="1354"/>
      <c r="AO315" s="1354"/>
      <c r="AP315" s="1354"/>
      <c r="AQ315" s="1354"/>
      <c r="AR315" s="1354"/>
      <c r="AS315" s="1354"/>
      <c r="AT315" s="1354"/>
      <c r="AU315" s="1354"/>
      <c r="AV315" s="1354"/>
      <c r="AW315" s="1354"/>
      <c r="AX315" s="1354"/>
      <c r="AY315" s="1354"/>
      <c r="AZ315" s="1354"/>
      <c r="BA315" s="1354"/>
      <c r="BB315" s="1354"/>
      <c r="BC315" s="1354"/>
      <c r="BD315" s="1354"/>
      <c r="BE315" s="1354"/>
      <c r="BF315" s="1354"/>
      <c r="BG315" s="1354"/>
      <c r="BH315" s="1354"/>
      <c r="BI315" s="1354"/>
      <c r="BJ315" s="1354"/>
      <c r="BK315" s="1354"/>
      <c r="BL315" s="1354"/>
      <c r="BM315" s="1354"/>
      <c r="BN315" s="1354"/>
      <c r="BO315" s="1354"/>
      <c r="BP315" s="1354"/>
      <c r="BQ315" s="1354"/>
      <c r="BR315" s="1354"/>
      <c r="BS315" s="1354"/>
      <c r="BT315" s="1354"/>
      <c r="BU315" s="1354"/>
      <c r="BV315" s="1354"/>
      <c r="BW315" s="1354"/>
      <c r="BX315" s="1354"/>
      <c r="BY315" s="1354"/>
      <c r="BZ315" s="1354"/>
      <c r="CA315" s="1354"/>
      <c r="CB315" s="1354"/>
      <c r="CC315" s="1354"/>
      <c r="CD315" s="1354"/>
      <c r="CE315" s="1354"/>
      <c r="CF315" s="1354"/>
      <c r="CG315" s="1354"/>
      <c r="CH315" s="1354"/>
      <c r="CI315" s="1354"/>
      <c r="CJ315" s="1354"/>
      <c r="CK315" s="1354"/>
      <c r="CL315" s="1354"/>
      <c r="CM315" s="1354"/>
      <c r="CN315" s="1354"/>
      <c r="CO315" s="1354"/>
      <c r="CP315" s="1354"/>
      <c r="CQ315" s="1354"/>
      <c r="CR315" s="1354"/>
      <c r="CS315" s="1354"/>
      <c r="CT315" s="1354"/>
      <c r="CU315" s="1354"/>
      <c r="CV315" s="1354"/>
      <c r="CW315" s="1354"/>
      <c r="CX315" s="1354"/>
      <c r="CY315" s="1354"/>
      <c r="CZ315" s="1354"/>
      <c r="DA315" s="1354"/>
      <c r="DB315" s="1354"/>
      <c r="DC315" s="1354"/>
      <c r="DD315" s="1354"/>
      <c r="DE315" s="1354"/>
      <c r="DF315" s="1354"/>
      <c r="DG315" s="1354"/>
      <c r="DH315" s="1354"/>
      <c r="DI315" s="1354"/>
      <c r="DJ315" s="1354"/>
      <c r="DK315" s="1354"/>
      <c r="DL315" s="1354"/>
      <c r="DM315" s="1354"/>
      <c r="DN315" s="1354"/>
      <c r="DO315" s="1354"/>
      <c r="DP315" s="1354"/>
      <c r="DQ315" s="1354"/>
    </row>
    <row r="316" spans="3:121" x14ac:dyDescent="0.25">
      <c r="C316" s="1354"/>
      <c r="D316" s="1354"/>
      <c r="E316" s="1354"/>
      <c r="F316" s="1354"/>
      <c r="G316" s="1354"/>
      <c r="H316" s="1354"/>
      <c r="I316" s="1354"/>
      <c r="J316" s="1354"/>
      <c r="K316" s="1354"/>
      <c r="L316" s="1354"/>
      <c r="M316" s="1354"/>
      <c r="N316" s="1354"/>
      <c r="O316" s="1354"/>
      <c r="P316" s="1354"/>
      <c r="Q316" s="1354"/>
      <c r="R316" s="1354"/>
      <c r="S316" s="1354"/>
      <c r="T316" s="1354"/>
      <c r="U316" s="1354"/>
      <c r="V316" s="1354"/>
      <c r="W316" s="1354"/>
      <c r="X316" s="1354"/>
      <c r="Y316" s="1354"/>
      <c r="Z316" s="1354"/>
      <c r="AA316" s="1354"/>
      <c r="AB316" s="1354"/>
      <c r="AC316" s="1354"/>
      <c r="AD316" s="1354"/>
      <c r="AE316" s="1354"/>
      <c r="AF316" s="1354"/>
      <c r="AG316" s="1356"/>
      <c r="AH316" s="1356"/>
      <c r="AI316" s="1356"/>
      <c r="AJ316" s="1356"/>
      <c r="AK316" s="1354"/>
      <c r="AL316" s="1354"/>
      <c r="AM316" s="1354"/>
      <c r="AN316" s="1354"/>
      <c r="AO316" s="1354"/>
      <c r="AP316" s="1354"/>
      <c r="AQ316" s="1354"/>
      <c r="AR316" s="1354"/>
      <c r="AS316" s="1354"/>
      <c r="AT316" s="1354"/>
      <c r="AU316" s="1354"/>
      <c r="AV316" s="1354"/>
      <c r="AW316" s="1354"/>
      <c r="AX316" s="1354"/>
      <c r="AY316" s="1354"/>
      <c r="AZ316" s="1354"/>
      <c r="BA316" s="1354"/>
      <c r="BB316" s="1354"/>
      <c r="BC316" s="1354"/>
      <c r="BD316" s="1354"/>
      <c r="BE316" s="1354"/>
      <c r="BF316" s="1354"/>
      <c r="BG316" s="1354"/>
      <c r="BH316" s="1354"/>
      <c r="BI316" s="1354"/>
      <c r="BJ316" s="1354"/>
      <c r="BK316" s="1354"/>
      <c r="BL316" s="1354"/>
      <c r="BM316" s="1354"/>
      <c r="BN316" s="1354"/>
      <c r="BO316" s="1354"/>
      <c r="BP316" s="1354"/>
      <c r="BQ316" s="1354"/>
      <c r="BR316" s="1354"/>
      <c r="BS316" s="1354"/>
      <c r="BT316" s="1354"/>
      <c r="BU316" s="1354"/>
      <c r="BV316" s="1354"/>
      <c r="BW316" s="1354"/>
      <c r="BX316" s="1354"/>
      <c r="BY316" s="1354"/>
      <c r="BZ316" s="1354"/>
      <c r="CA316" s="1354"/>
      <c r="CB316" s="1354"/>
      <c r="CC316" s="1354"/>
      <c r="CD316" s="1354"/>
      <c r="CE316" s="1354"/>
      <c r="CF316" s="1354"/>
      <c r="CG316" s="1354"/>
      <c r="CH316" s="1354"/>
      <c r="CI316" s="1354"/>
      <c r="CJ316" s="1354"/>
      <c r="CK316" s="1354"/>
      <c r="CL316" s="1354"/>
      <c r="CM316" s="1354"/>
      <c r="CN316" s="1354"/>
      <c r="CO316" s="1354"/>
      <c r="CP316" s="1354"/>
      <c r="CQ316" s="1354"/>
      <c r="CR316" s="1354"/>
      <c r="CS316" s="1354"/>
      <c r="CT316" s="1354"/>
      <c r="CU316" s="1354"/>
      <c r="CV316" s="1354"/>
      <c r="CW316" s="1354"/>
      <c r="CX316" s="1354"/>
      <c r="CY316" s="1354"/>
      <c r="CZ316" s="1354"/>
      <c r="DA316" s="1354"/>
      <c r="DB316" s="1354"/>
      <c r="DC316" s="1354"/>
      <c r="DD316" s="1354"/>
      <c r="DE316" s="1354"/>
      <c r="DF316" s="1354"/>
      <c r="DG316" s="1354"/>
      <c r="DH316" s="1354"/>
      <c r="DI316" s="1354"/>
      <c r="DJ316" s="1354"/>
      <c r="DK316" s="1354"/>
      <c r="DL316" s="1354"/>
      <c r="DM316" s="1354"/>
      <c r="DN316" s="1354"/>
      <c r="DO316" s="1354"/>
      <c r="DP316" s="1354"/>
      <c r="DQ316" s="1354"/>
    </row>
    <row r="317" spans="3:121" x14ac:dyDescent="0.25">
      <c r="C317" s="1354"/>
      <c r="D317" s="1354"/>
      <c r="E317" s="1354"/>
      <c r="F317" s="1354"/>
      <c r="G317" s="1354"/>
      <c r="H317" s="1354"/>
      <c r="I317" s="1354"/>
      <c r="J317" s="1354"/>
      <c r="K317" s="1354"/>
      <c r="L317" s="1354"/>
      <c r="M317" s="1354"/>
      <c r="N317" s="1354"/>
      <c r="O317" s="1354"/>
      <c r="P317" s="1354"/>
      <c r="Q317" s="1354"/>
      <c r="R317" s="1354"/>
      <c r="S317" s="1354"/>
      <c r="T317" s="1354"/>
      <c r="U317" s="1354"/>
      <c r="V317" s="1354"/>
      <c r="W317" s="1354"/>
      <c r="X317" s="1354"/>
      <c r="Y317" s="1354"/>
      <c r="Z317" s="1354"/>
      <c r="AA317" s="1354"/>
      <c r="AB317" s="1354"/>
      <c r="AC317" s="1354"/>
      <c r="AD317" s="1354"/>
      <c r="AE317" s="1354"/>
      <c r="AF317" s="1354"/>
      <c r="AG317" s="1356"/>
      <c r="AH317" s="1356"/>
      <c r="AI317" s="1356"/>
      <c r="AJ317" s="1356"/>
      <c r="AK317" s="1354"/>
      <c r="AL317" s="1354"/>
      <c r="AM317" s="1354"/>
      <c r="AN317" s="1354"/>
      <c r="AO317" s="1354"/>
      <c r="AP317" s="1354"/>
      <c r="AQ317" s="1354"/>
      <c r="AR317" s="1354"/>
      <c r="AS317" s="1354"/>
      <c r="AT317" s="1354"/>
      <c r="AU317" s="1354"/>
      <c r="AV317" s="1354"/>
      <c r="AW317" s="1354"/>
      <c r="AX317" s="1354"/>
      <c r="AY317" s="1354"/>
      <c r="AZ317" s="1354"/>
      <c r="BA317" s="1354"/>
      <c r="BB317" s="1354"/>
      <c r="BC317" s="1354"/>
      <c r="BD317" s="1354"/>
      <c r="BE317" s="1354"/>
      <c r="BF317" s="1354"/>
      <c r="BG317" s="1354"/>
      <c r="BH317" s="1354"/>
      <c r="BI317" s="1354"/>
      <c r="BJ317" s="1354"/>
      <c r="BK317" s="1354"/>
      <c r="BL317" s="1354"/>
      <c r="BM317" s="1354"/>
      <c r="BN317" s="1354"/>
      <c r="BO317" s="1354"/>
      <c r="BP317" s="1354"/>
      <c r="BQ317" s="1354"/>
      <c r="BR317" s="1354"/>
      <c r="BS317" s="1354"/>
      <c r="BT317" s="1354"/>
      <c r="BU317" s="1354"/>
      <c r="BV317" s="1354"/>
      <c r="BW317" s="1354"/>
      <c r="BX317" s="1354"/>
      <c r="BY317" s="1354"/>
      <c r="BZ317" s="1354"/>
      <c r="CA317" s="1354"/>
      <c r="CB317" s="1354"/>
      <c r="CC317" s="1354"/>
      <c r="CD317" s="1354"/>
      <c r="CE317" s="1354"/>
      <c r="CF317" s="1354"/>
      <c r="CG317" s="1354"/>
      <c r="CH317" s="1354"/>
      <c r="CI317" s="1354"/>
      <c r="CJ317" s="1354"/>
      <c r="CK317" s="1354"/>
      <c r="CL317" s="1354"/>
      <c r="CM317" s="1354"/>
      <c r="CN317" s="1354"/>
      <c r="CO317" s="1354"/>
      <c r="CP317" s="1354"/>
      <c r="CQ317" s="1354"/>
      <c r="CR317" s="1354"/>
      <c r="CS317" s="1354"/>
      <c r="CT317" s="1354"/>
      <c r="CU317" s="1354"/>
      <c r="CV317" s="1354"/>
      <c r="CW317" s="1354"/>
      <c r="CX317" s="1354"/>
      <c r="CY317" s="1354"/>
      <c r="CZ317" s="1354"/>
      <c r="DA317" s="1354"/>
      <c r="DB317" s="1354"/>
      <c r="DC317" s="1354"/>
      <c r="DD317" s="1354"/>
      <c r="DE317" s="1354"/>
      <c r="DF317" s="1354"/>
      <c r="DG317" s="1354"/>
      <c r="DH317" s="1354"/>
      <c r="DI317" s="1354"/>
      <c r="DJ317" s="1354"/>
      <c r="DK317" s="1354"/>
      <c r="DL317" s="1354"/>
      <c r="DM317" s="1354"/>
      <c r="DN317" s="1354"/>
      <c r="DO317" s="1354"/>
      <c r="DP317" s="1354"/>
      <c r="DQ317" s="1354"/>
    </row>
    <row r="318" spans="3:121" x14ac:dyDescent="0.25">
      <c r="C318" s="1354"/>
      <c r="D318" s="1354"/>
      <c r="E318" s="1354"/>
      <c r="F318" s="1354"/>
      <c r="G318" s="1354"/>
      <c r="H318" s="1354"/>
      <c r="I318" s="1354"/>
      <c r="J318" s="1354"/>
      <c r="K318" s="1354"/>
      <c r="L318" s="1354"/>
      <c r="M318" s="1354"/>
      <c r="N318" s="1354"/>
      <c r="O318" s="1354"/>
      <c r="P318" s="1354"/>
      <c r="Q318" s="1354"/>
      <c r="R318" s="1354"/>
      <c r="S318" s="1354"/>
      <c r="T318" s="1354"/>
      <c r="U318" s="1354"/>
      <c r="V318" s="1354"/>
      <c r="W318" s="1354"/>
      <c r="X318" s="1354"/>
      <c r="Y318" s="1354"/>
      <c r="Z318" s="1354"/>
      <c r="AA318" s="1354"/>
      <c r="AB318" s="1354"/>
      <c r="AC318" s="1354"/>
      <c r="AD318" s="1354"/>
      <c r="AE318" s="1354"/>
      <c r="AF318" s="1354"/>
      <c r="AG318" s="1356"/>
      <c r="AH318" s="1356"/>
      <c r="AI318" s="1356"/>
      <c r="AJ318" s="1356"/>
      <c r="AK318" s="1354"/>
      <c r="AL318" s="1354"/>
      <c r="AM318" s="1354"/>
      <c r="AN318" s="1354"/>
      <c r="AO318" s="1354"/>
      <c r="AP318" s="1354"/>
      <c r="AQ318" s="1354"/>
      <c r="AR318" s="1354"/>
      <c r="AS318" s="1354"/>
      <c r="AT318" s="1354"/>
      <c r="AU318" s="1354"/>
      <c r="AV318" s="1354"/>
      <c r="AW318" s="1354"/>
      <c r="AX318" s="1354"/>
      <c r="AY318" s="1354"/>
      <c r="AZ318" s="1354"/>
      <c r="BA318" s="1354"/>
      <c r="BB318" s="1354"/>
      <c r="BC318" s="1354"/>
      <c r="BD318" s="1354"/>
      <c r="BE318" s="1354"/>
      <c r="BF318" s="1354"/>
      <c r="BG318" s="1354"/>
      <c r="BH318" s="1354"/>
      <c r="BI318" s="1354"/>
      <c r="BJ318" s="1354"/>
      <c r="BK318" s="1354"/>
      <c r="BL318" s="1354"/>
      <c r="BM318" s="1354"/>
      <c r="BN318" s="1354"/>
      <c r="BO318" s="1354"/>
      <c r="BP318" s="1354"/>
      <c r="BQ318" s="1354"/>
      <c r="BR318" s="1354"/>
      <c r="BS318" s="1354"/>
      <c r="BT318" s="1354"/>
      <c r="BU318" s="1354"/>
      <c r="BV318" s="1354"/>
      <c r="BW318" s="1354"/>
      <c r="BX318" s="1354"/>
      <c r="BY318" s="1354"/>
      <c r="BZ318" s="1354"/>
      <c r="CA318" s="1354"/>
      <c r="CB318" s="1354"/>
      <c r="CC318" s="1354"/>
      <c r="CD318" s="1354"/>
      <c r="CE318" s="1354"/>
      <c r="CF318" s="1354"/>
      <c r="CG318" s="1354"/>
      <c r="CH318" s="1354"/>
      <c r="CI318" s="1354"/>
      <c r="CJ318" s="1354"/>
      <c r="CK318" s="1354"/>
      <c r="CL318" s="1354"/>
      <c r="CM318" s="1354"/>
      <c r="CN318" s="1354"/>
      <c r="CO318" s="1354"/>
      <c r="CP318" s="1354"/>
      <c r="CQ318" s="1354"/>
      <c r="CR318" s="1354"/>
      <c r="CS318" s="1354"/>
      <c r="CT318" s="1354"/>
      <c r="CU318" s="1354"/>
      <c r="CV318" s="1354"/>
      <c r="CW318" s="1354"/>
      <c r="CX318" s="1354"/>
      <c r="CY318" s="1354"/>
      <c r="CZ318" s="1354"/>
      <c r="DA318" s="1354"/>
      <c r="DB318" s="1354"/>
      <c r="DC318" s="1354"/>
      <c r="DD318" s="1354"/>
      <c r="DE318" s="1354"/>
      <c r="DF318" s="1354"/>
      <c r="DG318" s="1354"/>
      <c r="DH318" s="1354"/>
      <c r="DI318" s="1354"/>
      <c r="DJ318" s="1354"/>
      <c r="DK318" s="1354"/>
      <c r="DL318" s="1354"/>
      <c r="DM318" s="1354"/>
      <c r="DN318" s="1354"/>
      <c r="DO318" s="1354"/>
      <c r="DP318" s="1354"/>
      <c r="DQ318" s="1354"/>
    </row>
    <row r="319" spans="3:121" x14ac:dyDescent="0.25">
      <c r="C319" s="1354"/>
      <c r="D319" s="1354"/>
      <c r="E319" s="1354"/>
      <c r="F319" s="1354"/>
      <c r="G319" s="1354"/>
      <c r="H319" s="1354"/>
      <c r="I319" s="1354"/>
      <c r="J319" s="1354"/>
      <c r="K319" s="1354"/>
      <c r="L319" s="1354"/>
      <c r="M319" s="1354"/>
      <c r="N319" s="1354"/>
      <c r="O319" s="1354"/>
      <c r="P319" s="1354"/>
      <c r="Q319" s="1354"/>
      <c r="R319" s="1354"/>
      <c r="S319" s="1354"/>
      <c r="T319" s="1354"/>
      <c r="U319" s="1354"/>
      <c r="V319" s="1354"/>
      <c r="W319" s="1354"/>
      <c r="X319" s="1354"/>
      <c r="Y319" s="1354"/>
      <c r="Z319" s="1354"/>
      <c r="AA319" s="1354"/>
      <c r="AB319" s="1354"/>
      <c r="AC319" s="1354"/>
      <c r="AD319" s="1354"/>
      <c r="AE319" s="1354"/>
      <c r="AF319" s="1354"/>
      <c r="AG319" s="1356"/>
      <c r="AH319" s="1356"/>
      <c r="AI319" s="1356"/>
      <c r="AJ319" s="1356"/>
      <c r="AK319" s="1354"/>
      <c r="AL319" s="1354"/>
      <c r="AM319" s="1354"/>
      <c r="AN319" s="1354"/>
      <c r="AO319" s="1354"/>
      <c r="AP319" s="1354"/>
      <c r="AQ319" s="1354"/>
      <c r="AR319" s="1354"/>
      <c r="AS319" s="1354"/>
      <c r="AT319" s="1354"/>
      <c r="AU319" s="1354"/>
      <c r="AV319" s="1354"/>
      <c r="AW319" s="1354"/>
      <c r="AX319" s="1354"/>
      <c r="AY319" s="1354"/>
      <c r="AZ319" s="1354"/>
      <c r="BA319" s="1354"/>
      <c r="BB319" s="1354"/>
      <c r="BC319" s="1354"/>
      <c r="BD319" s="1354"/>
      <c r="BE319" s="1354"/>
      <c r="BF319" s="1354"/>
      <c r="BG319" s="1354"/>
      <c r="BH319" s="1354"/>
      <c r="BI319" s="1354"/>
      <c r="BJ319" s="1354"/>
      <c r="BK319" s="1354"/>
      <c r="BL319" s="1354"/>
      <c r="BM319" s="1354"/>
      <c r="BN319" s="1354"/>
      <c r="BO319" s="1354"/>
      <c r="BP319" s="1354"/>
      <c r="BQ319" s="1354"/>
      <c r="BR319" s="1354"/>
      <c r="BS319" s="1354"/>
      <c r="BT319" s="1354"/>
      <c r="BU319" s="1354"/>
      <c r="BV319" s="1354"/>
      <c r="BW319" s="1354"/>
      <c r="BX319" s="1354"/>
      <c r="BY319" s="1354"/>
      <c r="BZ319" s="1354"/>
      <c r="CA319" s="1354"/>
      <c r="CB319" s="1354"/>
      <c r="CC319" s="1354"/>
      <c r="CD319" s="1354"/>
      <c r="CE319" s="1354"/>
      <c r="CF319" s="1354"/>
      <c r="CG319" s="1354"/>
      <c r="CH319" s="1354"/>
      <c r="CI319" s="1354"/>
      <c r="CJ319" s="1354"/>
      <c r="CK319" s="1354"/>
      <c r="CL319" s="1354"/>
      <c r="CM319" s="1354"/>
      <c r="CN319" s="1354"/>
      <c r="CO319" s="1354"/>
      <c r="CP319" s="1354"/>
      <c r="CQ319" s="1354"/>
      <c r="CR319" s="1354"/>
      <c r="CS319" s="1354"/>
      <c r="CT319" s="1354"/>
      <c r="CU319" s="1354"/>
      <c r="CV319" s="1354"/>
      <c r="CW319" s="1354"/>
      <c r="CX319" s="1354"/>
      <c r="CY319" s="1354"/>
      <c r="CZ319" s="1354"/>
      <c r="DA319" s="1354"/>
      <c r="DB319" s="1354"/>
      <c r="DC319" s="1354"/>
      <c r="DD319" s="1354"/>
      <c r="DE319" s="1354"/>
      <c r="DF319" s="1354"/>
      <c r="DG319" s="1354"/>
      <c r="DH319" s="1354"/>
      <c r="DI319" s="1354"/>
      <c r="DJ319" s="1354"/>
      <c r="DK319" s="1354"/>
      <c r="DL319" s="1354"/>
      <c r="DM319" s="1354"/>
      <c r="DN319" s="1354"/>
      <c r="DO319" s="1354"/>
      <c r="DP319" s="1354"/>
      <c r="DQ319" s="1354"/>
    </row>
    <row r="320" spans="3:121" x14ac:dyDescent="0.25">
      <c r="C320" s="1354"/>
      <c r="D320" s="1354"/>
      <c r="E320" s="1354"/>
      <c r="F320" s="1354"/>
      <c r="G320" s="1354"/>
      <c r="H320" s="1354"/>
      <c r="I320" s="1354"/>
      <c r="J320" s="1354"/>
      <c r="K320" s="1354"/>
      <c r="L320" s="1354"/>
      <c r="M320" s="1354"/>
      <c r="N320" s="1354"/>
      <c r="O320" s="1354"/>
      <c r="P320" s="1354"/>
      <c r="Q320" s="1354"/>
      <c r="R320" s="1354"/>
      <c r="S320" s="1354"/>
      <c r="T320" s="1354"/>
      <c r="U320" s="1354"/>
      <c r="V320" s="1354"/>
      <c r="W320" s="1354"/>
      <c r="X320" s="1354"/>
      <c r="Y320" s="1354"/>
      <c r="Z320" s="1354"/>
      <c r="AA320" s="1354"/>
      <c r="AB320" s="1354"/>
      <c r="AC320" s="1354"/>
      <c r="AD320" s="1354"/>
      <c r="AE320" s="1354"/>
      <c r="AF320" s="1354"/>
      <c r="AG320" s="1356"/>
      <c r="AH320" s="1356"/>
      <c r="AI320" s="1356"/>
      <c r="AJ320" s="1356"/>
      <c r="AK320" s="1354"/>
      <c r="AL320" s="1354"/>
      <c r="AM320" s="1354"/>
      <c r="AN320" s="1354"/>
      <c r="AO320" s="1354"/>
      <c r="AP320" s="1354"/>
      <c r="AQ320" s="1354"/>
      <c r="AR320" s="1354"/>
      <c r="AS320" s="1354"/>
      <c r="AT320" s="1354"/>
      <c r="AU320" s="1354"/>
      <c r="AV320" s="1354"/>
      <c r="AW320" s="1354"/>
      <c r="AX320" s="1354"/>
      <c r="AY320" s="1354"/>
      <c r="AZ320" s="1354"/>
      <c r="BA320" s="1354"/>
      <c r="BB320" s="1354"/>
      <c r="BC320" s="1354"/>
      <c r="BD320" s="1354"/>
      <c r="BE320" s="1354"/>
      <c r="BF320" s="1354"/>
      <c r="BG320" s="1354"/>
      <c r="BH320" s="1354"/>
      <c r="BI320" s="1354"/>
      <c r="BJ320" s="1354"/>
      <c r="BK320" s="1354"/>
      <c r="BL320" s="1354"/>
      <c r="BM320" s="1354"/>
      <c r="BN320" s="1354"/>
      <c r="BO320" s="1354"/>
      <c r="BP320" s="1354"/>
      <c r="BQ320" s="1354"/>
      <c r="BR320" s="1354"/>
      <c r="BS320" s="1354"/>
      <c r="BT320" s="1354"/>
      <c r="BU320" s="1354"/>
      <c r="BV320" s="1354"/>
      <c r="BW320" s="1354"/>
      <c r="BX320" s="1354"/>
      <c r="BY320" s="1354"/>
      <c r="BZ320" s="1354"/>
      <c r="CA320" s="1354"/>
      <c r="CB320" s="1354"/>
      <c r="CC320" s="1354"/>
      <c r="CD320" s="1354"/>
      <c r="CE320" s="1354"/>
      <c r="CF320" s="1354"/>
      <c r="CG320" s="1354"/>
      <c r="CH320" s="1354"/>
      <c r="CI320" s="1354"/>
      <c r="CJ320" s="1354"/>
      <c r="CK320" s="1354"/>
      <c r="CL320" s="1354"/>
      <c r="CM320" s="1354"/>
      <c r="CN320" s="1354"/>
      <c r="CO320" s="1354"/>
      <c r="CP320" s="1354"/>
      <c r="CQ320" s="1354"/>
      <c r="CR320" s="1354"/>
      <c r="CS320" s="1354"/>
      <c r="CT320" s="1354"/>
      <c r="CU320" s="1354"/>
      <c r="CV320" s="1354"/>
      <c r="CW320" s="1354"/>
      <c r="CX320" s="1354"/>
      <c r="CY320" s="1354"/>
      <c r="CZ320" s="1354"/>
      <c r="DA320" s="1354"/>
      <c r="DB320" s="1354"/>
      <c r="DC320" s="1354"/>
      <c r="DD320" s="1354"/>
      <c r="DE320" s="1354"/>
      <c r="DF320" s="1354"/>
      <c r="DG320" s="1354"/>
      <c r="DH320" s="1354"/>
      <c r="DI320" s="1354"/>
      <c r="DJ320" s="1354"/>
      <c r="DK320" s="1354"/>
      <c r="DL320" s="1354"/>
      <c r="DM320" s="1354"/>
      <c r="DN320" s="1354"/>
      <c r="DO320" s="1354"/>
      <c r="DP320" s="1354"/>
      <c r="DQ320" s="1354"/>
    </row>
    <row r="321" spans="3:121" x14ac:dyDescent="0.25">
      <c r="C321" s="1354"/>
      <c r="D321" s="1354"/>
      <c r="E321" s="1354"/>
      <c r="F321" s="1354"/>
      <c r="G321" s="1354"/>
      <c r="H321" s="1354"/>
      <c r="I321" s="1354"/>
      <c r="J321" s="1354"/>
      <c r="K321" s="1354"/>
      <c r="L321" s="1354"/>
      <c r="M321" s="1354"/>
      <c r="N321" s="1354"/>
      <c r="O321" s="1354"/>
      <c r="P321" s="1354"/>
      <c r="Q321" s="1354"/>
      <c r="R321" s="1354"/>
      <c r="S321" s="1354"/>
      <c r="T321" s="1354"/>
      <c r="U321" s="1354"/>
      <c r="V321" s="1354"/>
      <c r="W321" s="1354"/>
      <c r="X321" s="1354"/>
      <c r="Y321" s="1354"/>
      <c r="Z321" s="1354"/>
      <c r="AA321" s="1354"/>
      <c r="AB321" s="1354"/>
      <c r="AC321" s="1354"/>
      <c r="AD321" s="1354"/>
      <c r="AE321" s="1354"/>
      <c r="AF321" s="1354"/>
      <c r="AG321" s="1356"/>
      <c r="AH321" s="1356"/>
      <c r="AI321" s="1356"/>
      <c r="AJ321" s="1356"/>
      <c r="AK321" s="1354"/>
      <c r="AL321" s="1354"/>
      <c r="AM321" s="1354"/>
      <c r="AN321" s="1354"/>
      <c r="AO321" s="1354"/>
      <c r="AP321" s="1354"/>
      <c r="AQ321" s="1354"/>
      <c r="AR321" s="1354"/>
      <c r="AS321" s="1354"/>
      <c r="AT321" s="1354"/>
      <c r="AU321" s="1354"/>
      <c r="AV321" s="1354"/>
      <c r="AW321" s="1354"/>
      <c r="AX321" s="1354"/>
      <c r="AY321" s="1354"/>
      <c r="AZ321" s="1354"/>
      <c r="BA321" s="1354"/>
      <c r="BB321" s="1354"/>
      <c r="BC321" s="1354"/>
      <c r="BD321" s="1354"/>
      <c r="BE321" s="1354"/>
      <c r="BF321" s="1354"/>
      <c r="BG321" s="1354"/>
      <c r="BH321" s="1354"/>
      <c r="BI321" s="1354"/>
      <c r="BJ321" s="1354"/>
      <c r="BK321" s="1354"/>
      <c r="BL321" s="1354"/>
      <c r="BM321" s="1354"/>
      <c r="BN321" s="1354"/>
      <c r="BO321" s="1354"/>
      <c r="BP321" s="1354"/>
      <c r="BQ321" s="1354"/>
      <c r="BR321" s="1354"/>
      <c r="BS321" s="1354"/>
      <c r="BT321" s="1354"/>
      <c r="BU321" s="1354"/>
      <c r="BV321" s="1354"/>
      <c r="BW321" s="1354"/>
      <c r="BX321" s="1354"/>
      <c r="BY321" s="1354"/>
      <c r="BZ321" s="1354"/>
      <c r="CA321" s="1354"/>
      <c r="CB321" s="1354"/>
      <c r="CC321" s="1354"/>
      <c r="CD321" s="1354"/>
      <c r="CE321" s="1354"/>
      <c r="CF321" s="1354"/>
      <c r="CG321" s="1354"/>
      <c r="CH321" s="1354"/>
      <c r="CI321" s="1354"/>
      <c r="CJ321" s="1354"/>
      <c r="CK321" s="1354"/>
      <c r="CL321" s="1354"/>
      <c r="CM321" s="1354"/>
      <c r="CN321" s="1354"/>
      <c r="CO321" s="1354"/>
      <c r="CP321" s="1354"/>
      <c r="CQ321" s="1354"/>
      <c r="CR321" s="1354"/>
      <c r="CS321" s="1354"/>
      <c r="CT321" s="1354"/>
      <c r="CU321" s="1354"/>
      <c r="CV321" s="1354"/>
      <c r="CW321" s="1354"/>
      <c r="CX321" s="1354"/>
      <c r="CY321" s="1354"/>
      <c r="CZ321" s="1354"/>
      <c r="DA321" s="1354"/>
      <c r="DB321" s="1354"/>
      <c r="DC321" s="1354"/>
      <c r="DD321" s="1354"/>
      <c r="DE321" s="1354"/>
      <c r="DF321" s="1354"/>
      <c r="DG321" s="1354"/>
      <c r="DH321" s="1354"/>
      <c r="DI321" s="1354"/>
      <c r="DJ321" s="1354"/>
      <c r="DK321" s="1354"/>
      <c r="DL321" s="1354"/>
      <c r="DM321" s="1354"/>
      <c r="DN321" s="1354"/>
      <c r="DO321" s="1354"/>
      <c r="DP321" s="1354"/>
      <c r="DQ321" s="1354"/>
    </row>
    <row r="322" spans="3:121" x14ac:dyDescent="0.25">
      <c r="C322" s="1354"/>
      <c r="D322" s="1354"/>
      <c r="E322" s="1354"/>
      <c r="F322" s="1354"/>
      <c r="G322" s="1354"/>
      <c r="H322" s="1354"/>
      <c r="I322" s="1354"/>
      <c r="J322" s="1354"/>
      <c r="K322" s="1354"/>
      <c r="L322" s="1354"/>
      <c r="M322" s="1354"/>
      <c r="N322" s="1354"/>
      <c r="O322" s="1354"/>
      <c r="P322" s="1354"/>
      <c r="Q322" s="1354"/>
      <c r="R322" s="1354"/>
      <c r="S322" s="1354"/>
      <c r="T322" s="1354"/>
      <c r="U322" s="1354"/>
      <c r="V322" s="1354"/>
      <c r="W322" s="1354"/>
      <c r="X322" s="1354"/>
      <c r="Y322" s="1354"/>
      <c r="Z322" s="1354"/>
      <c r="AA322" s="1354"/>
      <c r="AB322" s="1354"/>
      <c r="AC322" s="1354"/>
      <c r="AD322" s="1354"/>
      <c r="AE322" s="1354"/>
      <c r="AF322" s="1354"/>
      <c r="AG322" s="1356"/>
      <c r="AH322" s="1356"/>
      <c r="AI322" s="1356"/>
      <c r="AJ322" s="1356"/>
      <c r="AK322" s="1354"/>
      <c r="AL322" s="1354"/>
      <c r="AM322" s="1354"/>
      <c r="AN322" s="1354"/>
      <c r="AO322" s="1354"/>
      <c r="AP322" s="1354"/>
      <c r="AQ322" s="1354"/>
      <c r="AR322" s="1354"/>
      <c r="AS322" s="1354"/>
      <c r="AT322" s="1354"/>
      <c r="AU322" s="1354"/>
      <c r="AV322" s="1354"/>
      <c r="AW322" s="1354"/>
      <c r="AX322" s="1354"/>
      <c r="AY322" s="1354"/>
      <c r="AZ322" s="1354"/>
      <c r="BA322" s="1354"/>
      <c r="BB322" s="1354"/>
      <c r="BC322" s="1354"/>
      <c r="BD322" s="1354"/>
      <c r="BE322" s="1354"/>
      <c r="BF322" s="1354"/>
      <c r="BG322" s="1354"/>
      <c r="BH322" s="1354"/>
      <c r="BI322" s="1354"/>
      <c r="BJ322" s="1354"/>
      <c r="BK322" s="1354"/>
      <c r="BL322" s="1354"/>
      <c r="BM322" s="1354"/>
      <c r="BN322" s="1354"/>
      <c r="BO322" s="1354"/>
      <c r="BP322" s="1354"/>
      <c r="BQ322" s="1354"/>
      <c r="BR322" s="1354"/>
      <c r="BS322" s="1354"/>
      <c r="BT322" s="1354"/>
      <c r="BU322" s="1354"/>
      <c r="BV322" s="1354"/>
      <c r="BW322" s="1354"/>
      <c r="BX322" s="1354"/>
      <c r="BY322" s="1354"/>
      <c r="BZ322" s="1354"/>
      <c r="CA322" s="1354"/>
      <c r="CB322" s="1354"/>
      <c r="CC322" s="1354"/>
      <c r="CD322" s="1354"/>
      <c r="CE322" s="1354"/>
      <c r="CF322" s="1354"/>
      <c r="CG322" s="1354"/>
      <c r="CH322" s="1354"/>
      <c r="CI322" s="1354"/>
      <c r="CJ322" s="1354"/>
      <c r="CK322" s="1354"/>
      <c r="CL322" s="1354"/>
      <c r="CM322" s="1354"/>
      <c r="CN322" s="1354"/>
      <c r="CO322" s="1354"/>
      <c r="CP322" s="1354"/>
      <c r="CQ322" s="1354"/>
      <c r="CR322" s="1354"/>
      <c r="CS322" s="1354"/>
      <c r="CT322" s="1354"/>
      <c r="CU322" s="1354"/>
      <c r="CV322" s="1354"/>
      <c r="CW322" s="1354"/>
      <c r="CX322" s="1354"/>
      <c r="CY322" s="1354"/>
      <c r="CZ322" s="1354"/>
      <c r="DA322" s="1354"/>
      <c r="DB322" s="1354"/>
      <c r="DC322" s="1354"/>
      <c r="DD322" s="1354"/>
      <c r="DE322" s="1354"/>
      <c r="DF322" s="1354"/>
      <c r="DG322" s="1354"/>
      <c r="DH322" s="1354"/>
      <c r="DI322" s="1354"/>
      <c r="DJ322" s="1354"/>
      <c r="DK322" s="1354"/>
      <c r="DL322" s="1354"/>
      <c r="DM322" s="1354"/>
      <c r="DN322" s="1354"/>
      <c r="DO322" s="1354"/>
      <c r="DP322" s="1354"/>
      <c r="DQ322" s="1354"/>
    </row>
    <row r="323" spans="3:121" x14ac:dyDescent="0.25">
      <c r="C323" s="1354"/>
      <c r="D323" s="1354"/>
      <c r="E323" s="1354"/>
      <c r="F323" s="1354"/>
      <c r="G323" s="1354"/>
      <c r="H323" s="1354"/>
      <c r="I323" s="1354"/>
      <c r="J323" s="1354"/>
      <c r="K323" s="1354"/>
      <c r="L323" s="1354"/>
      <c r="M323" s="1354"/>
      <c r="N323" s="1354"/>
      <c r="O323" s="1354"/>
      <c r="P323" s="1354"/>
      <c r="Q323" s="1354"/>
      <c r="R323" s="1354"/>
      <c r="S323" s="1354"/>
      <c r="T323" s="1354"/>
      <c r="U323" s="1354"/>
      <c r="V323" s="1354"/>
      <c r="W323" s="1354"/>
      <c r="X323" s="1354"/>
      <c r="Y323" s="1354"/>
      <c r="Z323" s="1354"/>
      <c r="AA323" s="1354"/>
      <c r="AB323" s="1354"/>
      <c r="AC323" s="1354"/>
      <c r="AD323" s="1354"/>
      <c r="AE323" s="1354"/>
      <c r="AF323" s="1354"/>
      <c r="AG323" s="1356"/>
      <c r="AH323" s="1356"/>
      <c r="AI323" s="1356"/>
      <c r="AJ323" s="1356"/>
      <c r="AK323" s="1354"/>
      <c r="AL323" s="1354"/>
      <c r="AM323" s="1354"/>
      <c r="AN323" s="1354"/>
      <c r="AO323" s="1354"/>
      <c r="AP323" s="1354"/>
      <c r="AQ323" s="1354"/>
      <c r="AR323" s="1354"/>
      <c r="AS323" s="1354"/>
      <c r="AT323" s="1354"/>
      <c r="AU323" s="1354"/>
      <c r="AV323" s="1354"/>
      <c r="AW323" s="1354"/>
      <c r="AX323" s="1354"/>
      <c r="AY323" s="1354"/>
      <c r="AZ323" s="1354"/>
      <c r="BA323" s="1354"/>
      <c r="BB323" s="1354"/>
      <c r="BC323" s="1354"/>
      <c r="BD323" s="1354"/>
      <c r="BE323" s="1354"/>
      <c r="BF323" s="1354"/>
      <c r="BG323" s="1354"/>
      <c r="BH323" s="1354"/>
      <c r="BI323" s="1354"/>
      <c r="BJ323" s="1354"/>
      <c r="BK323" s="1354"/>
      <c r="BL323" s="1354"/>
      <c r="BM323" s="1354"/>
      <c r="BN323" s="1354"/>
      <c r="BO323" s="1354"/>
      <c r="BP323" s="1354"/>
      <c r="BQ323" s="1354"/>
      <c r="BR323" s="1354"/>
      <c r="BS323" s="1354"/>
      <c r="BT323" s="1354"/>
      <c r="BU323" s="1354"/>
      <c r="BV323" s="1354"/>
      <c r="BW323" s="1354"/>
      <c r="BX323" s="1354"/>
      <c r="BY323" s="1354"/>
      <c r="BZ323" s="1354"/>
      <c r="CA323" s="1354"/>
      <c r="CB323" s="1354"/>
      <c r="CC323" s="1354"/>
      <c r="CD323" s="1354"/>
      <c r="CE323" s="1354"/>
      <c r="CF323" s="1354"/>
      <c r="CG323" s="1354"/>
      <c r="CH323" s="1354"/>
      <c r="CI323" s="1354"/>
      <c r="CJ323" s="1354"/>
      <c r="CK323" s="1354"/>
      <c r="CL323" s="1354"/>
      <c r="CM323" s="1354"/>
      <c r="CN323" s="1354"/>
      <c r="CO323" s="1354"/>
      <c r="CP323" s="1354"/>
      <c r="CQ323" s="1354"/>
      <c r="CR323" s="1354"/>
      <c r="CS323" s="1354"/>
      <c r="CT323" s="1354"/>
      <c r="CU323" s="1354"/>
      <c r="CV323" s="1354"/>
      <c r="CW323" s="1354"/>
      <c r="CX323" s="1354"/>
      <c r="CY323" s="1354"/>
      <c r="CZ323" s="1354"/>
      <c r="DA323" s="1354"/>
      <c r="DB323" s="1354"/>
      <c r="DC323" s="1354"/>
      <c r="DD323" s="1354"/>
      <c r="DE323" s="1354"/>
      <c r="DF323" s="1354"/>
      <c r="DG323" s="1354"/>
      <c r="DH323" s="1354"/>
      <c r="DI323" s="1354"/>
      <c r="DJ323" s="1354"/>
      <c r="DK323" s="1354"/>
      <c r="DL323" s="1354"/>
      <c r="DM323" s="1354"/>
      <c r="DN323" s="1354"/>
      <c r="DO323" s="1354"/>
      <c r="DP323" s="1354"/>
      <c r="DQ323" s="1354"/>
    </row>
    <row r="324" spans="3:121" x14ac:dyDescent="0.25">
      <c r="C324" s="1354"/>
      <c r="D324" s="1354"/>
      <c r="E324" s="1354"/>
      <c r="F324" s="1354"/>
      <c r="G324" s="1354"/>
      <c r="H324" s="1354"/>
      <c r="I324" s="1354"/>
      <c r="J324" s="1354"/>
      <c r="K324" s="1354"/>
      <c r="L324" s="1354"/>
      <c r="M324" s="1354"/>
      <c r="N324" s="1354"/>
      <c r="O324" s="1354"/>
      <c r="P324" s="1354"/>
      <c r="Q324" s="1354"/>
      <c r="R324" s="1354"/>
      <c r="S324" s="1354"/>
      <c r="T324" s="1354"/>
      <c r="U324" s="1354"/>
      <c r="V324" s="1354"/>
      <c r="W324" s="1354"/>
      <c r="X324" s="1354"/>
      <c r="Y324" s="1354"/>
      <c r="Z324" s="1354"/>
      <c r="AA324" s="1354"/>
      <c r="AB324" s="1354"/>
      <c r="AC324" s="1354"/>
      <c r="AD324" s="1354"/>
      <c r="AE324" s="1354"/>
      <c r="AF324" s="1354"/>
      <c r="AG324" s="1356"/>
      <c r="AH324" s="1356"/>
      <c r="AI324" s="1356"/>
      <c r="AJ324" s="1356"/>
      <c r="AK324" s="1354"/>
      <c r="AL324" s="1354"/>
      <c r="AM324" s="1354"/>
      <c r="AN324" s="1354"/>
      <c r="AO324" s="1354"/>
      <c r="AP324" s="1354"/>
      <c r="AQ324" s="1354"/>
      <c r="AR324" s="1354"/>
      <c r="AS324" s="1354"/>
      <c r="AT324" s="1354"/>
      <c r="AU324" s="1354"/>
      <c r="AV324" s="1354"/>
      <c r="AW324" s="1354"/>
      <c r="AX324" s="1354"/>
      <c r="AY324" s="1354"/>
      <c r="AZ324" s="1354"/>
      <c r="BA324" s="1354"/>
      <c r="BB324" s="1354"/>
      <c r="BC324" s="1354"/>
      <c r="BD324" s="1354"/>
      <c r="BE324" s="1354"/>
      <c r="BF324" s="1354"/>
      <c r="BG324" s="1354"/>
      <c r="BH324" s="1354"/>
      <c r="BI324" s="1354"/>
      <c r="BJ324" s="1354"/>
      <c r="BK324" s="1354"/>
      <c r="BL324" s="1354"/>
      <c r="BM324" s="1354"/>
      <c r="BN324" s="1354"/>
      <c r="BO324" s="1354"/>
      <c r="BP324" s="1354"/>
      <c r="BQ324" s="1354"/>
      <c r="BR324" s="1354"/>
      <c r="BS324" s="1354"/>
      <c r="BT324" s="1354"/>
      <c r="BU324" s="1354"/>
      <c r="BV324" s="1354"/>
      <c r="BW324" s="1354"/>
      <c r="BX324" s="1354"/>
      <c r="BY324" s="1354"/>
      <c r="BZ324" s="1354"/>
      <c r="CA324" s="1354"/>
      <c r="CB324" s="1354"/>
      <c r="CC324" s="1354"/>
      <c r="CD324" s="1354"/>
      <c r="CE324" s="1354"/>
      <c r="CF324" s="1354"/>
      <c r="CG324" s="1354"/>
      <c r="CH324" s="1354"/>
      <c r="CI324" s="1354"/>
      <c r="CJ324" s="1354"/>
      <c r="CK324" s="1354"/>
      <c r="CL324" s="1354"/>
      <c r="CM324" s="1354"/>
      <c r="CN324" s="1354"/>
      <c r="CO324" s="1354"/>
      <c r="CP324" s="1354"/>
      <c r="CQ324" s="1354"/>
      <c r="CR324" s="1354"/>
      <c r="CS324" s="1354"/>
      <c r="CT324" s="1354"/>
      <c r="CU324" s="1354"/>
      <c r="CV324" s="1354"/>
      <c r="CW324" s="1354"/>
      <c r="CX324" s="1354"/>
      <c r="CY324" s="1354"/>
      <c r="CZ324" s="1354"/>
      <c r="DA324" s="1354"/>
      <c r="DB324" s="1354"/>
      <c r="DC324" s="1354"/>
      <c r="DD324" s="1354"/>
      <c r="DE324" s="1354"/>
      <c r="DF324" s="1354"/>
      <c r="DG324" s="1354"/>
      <c r="DH324" s="1354"/>
      <c r="DI324" s="1354"/>
      <c r="DJ324" s="1354"/>
      <c r="DK324" s="1354"/>
      <c r="DL324" s="1354"/>
      <c r="DM324" s="1354"/>
      <c r="DN324" s="1354"/>
      <c r="DO324" s="1354"/>
      <c r="DP324" s="1354"/>
      <c r="DQ324" s="1354"/>
    </row>
    <row r="325" spans="3:121" x14ac:dyDescent="0.25">
      <c r="C325" s="1354"/>
      <c r="D325" s="1354"/>
      <c r="E325" s="1354"/>
      <c r="F325" s="1354"/>
      <c r="G325" s="1354"/>
      <c r="H325" s="1354"/>
      <c r="I325" s="1354"/>
      <c r="J325" s="1354"/>
      <c r="K325" s="1354"/>
      <c r="L325" s="1354"/>
      <c r="M325" s="1354"/>
      <c r="N325" s="1354"/>
      <c r="O325" s="1354"/>
      <c r="P325" s="1354"/>
      <c r="Q325" s="1354"/>
      <c r="R325" s="1354"/>
      <c r="S325" s="1354"/>
      <c r="T325" s="1354"/>
      <c r="U325" s="1354"/>
      <c r="V325" s="1354"/>
      <c r="W325" s="1354"/>
      <c r="X325" s="1354"/>
      <c r="Y325" s="1354"/>
      <c r="Z325" s="1354"/>
      <c r="AA325" s="1354"/>
      <c r="AB325" s="1354"/>
      <c r="AC325" s="1354"/>
      <c r="AD325" s="1354"/>
      <c r="AE325" s="1354"/>
      <c r="AF325" s="1354"/>
      <c r="AG325" s="1356"/>
      <c r="AH325" s="1356"/>
      <c r="AI325" s="1356"/>
      <c r="AJ325" s="1356"/>
      <c r="AK325" s="1354"/>
      <c r="AL325" s="1354"/>
      <c r="AM325" s="1354"/>
      <c r="AN325" s="1354"/>
      <c r="AO325" s="1354"/>
      <c r="AP325" s="1354"/>
      <c r="AQ325" s="1354"/>
      <c r="AR325" s="1354"/>
      <c r="AS325" s="1354"/>
      <c r="AT325" s="1354"/>
      <c r="AU325" s="1354"/>
      <c r="AV325" s="1354"/>
      <c r="AW325" s="1354"/>
      <c r="AX325" s="1354"/>
      <c r="AY325" s="1354"/>
      <c r="AZ325" s="1354"/>
      <c r="BA325" s="1354"/>
      <c r="BB325" s="1354"/>
      <c r="BC325" s="1354"/>
      <c r="BD325" s="1354"/>
      <c r="BE325" s="1354"/>
      <c r="BF325" s="1354"/>
      <c r="BG325" s="1354"/>
      <c r="BH325" s="1354"/>
      <c r="BI325" s="1354"/>
      <c r="BJ325" s="1354"/>
      <c r="BK325" s="1354"/>
      <c r="BL325" s="1354"/>
      <c r="BM325" s="1354"/>
      <c r="BN325" s="1354"/>
      <c r="BO325" s="1354"/>
      <c r="BP325" s="1354"/>
      <c r="BQ325" s="1354"/>
      <c r="BR325" s="1354"/>
      <c r="BS325" s="1354"/>
      <c r="BT325" s="1354"/>
      <c r="BU325" s="1354"/>
      <c r="BV325" s="1354"/>
      <c r="BW325" s="1354"/>
      <c r="BX325" s="1354"/>
      <c r="BY325" s="1354"/>
      <c r="BZ325" s="1354"/>
      <c r="CA325" s="1354"/>
      <c r="CB325" s="1354"/>
      <c r="CC325" s="1354"/>
      <c r="CD325" s="1354"/>
      <c r="CE325" s="1354"/>
      <c r="CF325" s="1354"/>
      <c r="CG325" s="1354"/>
      <c r="CH325" s="1354"/>
      <c r="CI325" s="1354"/>
      <c r="CJ325" s="1354"/>
      <c r="CK325" s="1354"/>
      <c r="CL325" s="1354"/>
      <c r="CM325" s="1354"/>
      <c r="CN325" s="1354"/>
      <c r="CO325" s="1354"/>
      <c r="CP325" s="1354"/>
      <c r="CQ325" s="1354"/>
      <c r="CR325" s="1354"/>
      <c r="CS325" s="1354"/>
      <c r="CT325" s="1354"/>
      <c r="CU325" s="1354"/>
      <c r="CV325" s="1354"/>
      <c r="CW325" s="1354"/>
      <c r="CX325" s="1354"/>
      <c r="CY325" s="1354"/>
      <c r="CZ325" s="1354"/>
      <c r="DA325" s="1354"/>
      <c r="DB325" s="1354"/>
      <c r="DC325" s="1354"/>
      <c r="DD325" s="1354"/>
      <c r="DE325" s="1354"/>
      <c r="DF325" s="1354"/>
      <c r="DG325" s="1354"/>
      <c r="DH325" s="1354"/>
      <c r="DI325" s="1354"/>
      <c r="DJ325" s="1354"/>
      <c r="DK325" s="1354"/>
      <c r="DL325" s="1354"/>
      <c r="DM325" s="1354"/>
      <c r="DN325" s="1354"/>
      <c r="DO325" s="1354"/>
      <c r="DP325" s="1354"/>
      <c r="DQ325" s="1354"/>
    </row>
    <row r="326" spans="3:121" x14ac:dyDescent="0.25">
      <c r="C326" s="1354"/>
      <c r="D326" s="1354"/>
      <c r="E326" s="1354"/>
      <c r="F326" s="1354"/>
      <c r="G326" s="1354"/>
      <c r="H326" s="1354"/>
      <c r="I326" s="1354"/>
      <c r="J326" s="1354"/>
      <c r="K326" s="1354"/>
      <c r="L326" s="1354"/>
      <c r="M326" s="1354"/>
      <c r="N326" s="1354"/>
      <c r="O326" s="1354"/>
      <c r="P326" s="1354"/>
      <c r="Q326" s="1354"/>
      <c r="R326" s="1354"/>
      <c r="S326" s="1354"/>
      <c r="T326" s="1354"/>
      <c r="U326" s="1354"/>
      <c r="V326" s="1354"/>
      <c r="W326" s="1354"/>
      <c r="X326" s="1354"/>
      <c r="Y326" s="1354"/>
      <c r="Z326" s="1354"/>
      <c r="AA326" s="1354"/>
      <c r="AB326" s="1354"/>
      <c r="AC326" s="1354"/>
      <c r="AD326" s="1354"/>
      <c r="AE326" s="1354"/>
      <c r="AF326" s="1354"/>
      <c r="AG326" s="1356"/>
      <c r="AH326" s="1356"/>
      <c r="AI326" s="1356"/>
      <c r="AJ326" s="1356"/>
      <c r="AK326" s="1354"/>
      <c r="AL326" s="1354"/>
      <c r="AM326" s="1354"/>
      <c r="AN326" s="1354"/>
      <c r="AO326" s="1354"/>
      <c r="AP326" s="1354"/>
      <c r="AQ326" s="1354"/>
      <c r="AR326" s="1354"/>
      <c r="AS326" s="1354"/>
      <c r="AT326" s="1354"/>
      <c r="AU326" s="1354"/>
      <c r="AV326" s="1354"/>
      <c r="AW326" s="1354"/>
      <c r="AX326" s="1354"/>
      <c r="AY326" s="1354"/>
      <c r="AZ326" s="1354"/>
      <c r="BA326" s="1354"/>
      <c r="BB326" s="1354"/>
      <c r="BC326" s="1354"/>
      <c r="BD326" s="1354"/>
      <c r="BE326" s="1354"/>
      <c r="BF326" s="1354"/>
      <c r="BG326" s="1354"/>
      <c r="BH326" s="1354"/>
      <c r="BI326" s="1354"/>
      <c r="BJ326" s="1354"/>
      <c r="BK326" s="1354"/>
      <c r="BL326" s="1354"/>
      <c r="BM326" s="1354"/>
      <c r="BN326" s="1354"/>
      <c r="BO326" s="1354"/>
      <c r="BP326" s="1354"/>
      <c r="BQ326" s="1354"/>
      <c r="BR326" s="1354"/>
      <c r="BS326" s="1354"/>
      <c r="BT326" s="1354"/>
      <c r="BU326" s="1354"/>
      <c r="BV326" s="1354"/>
      <c r="BW326" s="1354"/>
      <c r="BX326" s="1354"/>
      <c r="BY326" s="1354"/>
      <c r="BZ326" s="1354"/>
      <c r="CA326" s="1354"/>
      <c r="CB326" s="1354"/>
      <c r="CC326" s="1354"/>
      <c r="CD326" s="1354"/>
      <c r="CE326" s="1354"/>
      <c r="CF326" s="1354"/>
      <c r="CG326" s="1354"/>
      <c r="CH326" s="1354"/>
      <c r="CI326" s="1354"/>
      <c r="CJ326" s="1354"/>
      <c r="CK326" s="1354"/>
      <c r="CL326" s="1354"/>
      <c r="CM326" s="1354"/>
      <c r="CN326" s="1354"/>
      <c r="CO326" s="1354"/>
      <c r="CP326" s="1354"/>
      <c r="CQ326" s="1354"/>
      <c r="CR326" s="1354"/>
      <c r="CS326" s="1354"/>
      <c r="CT326" s="1354"/>
      <c r="CU326" s="1354"/>
      <c r="CV326" s="1354"/>
      <c r="CW326" s="1354"/>
      <c r="CX326" s="1354"/>
      <c r="CY326" s="1354"/>
      <c r="CZ326" s="1354"/>
      <c r="DA326" s="1354"/>
      <c r="DB326" s="1354"/>
      <c r="DC326" s="1354"/>
      <c r="DD326" s="1354"/>
      <c r="DE326" s="1354"/>
      <c r="DF326" s="1354"/>
      <c r="DG326" s="1354"/>
      <c r="DH326" s="1354"/>
      <c r="DI326" s="1354"/>
      <c r="DJ326" s="1354"/>
      <c r="DK326" s="1354"/>
      <c r="DL326" s="1354"/>
      <c r="DM326" s="1354"/>
      <c r="DN326" s="1354"/>
      <c r="DO326" s="1354"/>
      <c r="DP326" s="1354"/>
      <c r="DQ326" s="1354"/>
    </row>
    <row r="327" spans="3:121" x14ac:dyDescent="0.25">
      <c r="C327" s="1354"/>
      <c r="D327" s="1354"/>
      <c r="E327" s="1354"/>
      <c r="F327" s="1354"/>
      <c r="G327" s="1354"/>
      <c r="H327" s="1354"/>
      <c r="I327" s="1354"/>
      <c r="J327" s="1354"/>
      <c r="K327" s="1354"/>
      <c r="L327" s="1354"/>
      <c r="M327" s="1354"/>
      <c r="N327" s="1354"/>
      <c r="O327" s="1354"/>
      <c r="P327" s="1354"/>
      <c r="Q327" s="1354"/>
      <c r="R327" s="1354"/>
      <c r="S327" s="1354"/>
      <c r="T327" s="1354"/>
      <c r="U327" s="1354"/>
      <c r="V327" s="1354"/>
      <c r="W327" s="1354"/>
      <c r="X327" s="1354"/>
      <c r="Y327" s="1354"/>
      <c r="Z327" s="1354"/>
      <c r="AA327" s="1354"/>
      <c r="AB327" s="1354"/>
      <c r="AC327" s="1354"/>
      <c r="AD327" s="1354"/>
      <c r="AE327" s="1354"/>
      <c r="AF327" s="1354"/>
      <c r="AG327" s="1356"/>
      <c r="AH327" s="1356"/>
      <c r="AI327" s="1356"/>
      <c r="AJ327" s="1356"/>
      <c r="AK327" s="1354"/>
      <c r="AL327" s="1354"/>
      <c r="AM327" s="1354"/>
      <c r="AN327" s="1354"/>
      <c r="AO327" s="1354"/>
      <c r="AP327" s="1354"/>
      <c r="AQ327" s="1354"/>
      <c r="AR327" s="1354"/>
      <c r="AS327" s="1354"/>
      <c r="AT327" s="1354"/>
      <c r="AU327" s="1354"/>
      <c r="AV327" s="1354"/>
      <c r="AW327" s="1354"/>
      <c r="AX327" s="1354"/>
      <c r="AY327" s="1354"/>
      <c r="AZ327" s="1354"/>
      <c r="BA327" s="1354"/>
      <c r="BB327" s="1354"/>
      <c r="BC327" s="1354"/>
      <c r="BD327" s="1354"/>
      <c r="BE327" s="1354"/>
      <c r="BF327" s="1354"/>
      <c r="BG327" s="1354"/>
      <c r="BH327" s="1354"/>
      <c r="BI327" s="1354"/>
      <c r="BJ327" s="1354"/>
      <c r="BK327" s="1354"/>
      <c r="BL327" s="1354"/>
      <c r="BM327" s="1354"/>
      <c r="BN327" s="1354"/>
      <c r="BO327" s="1354"/>
      <c r="BP327" s="1354"/>
      <c r="BQ327" s="1354"/>
      <c r="BR327" s="1354"/>
      <c r="BS327" s="1354"/>
      <c r="BT327" s="1354"/>
      <c r="BU327" s="1354"/>
      <c r="BV327" s="1354"/>
      <c r="BW327" s="1354"/>
      <c r="BX327" s="1354"/>
      <c r="BY327" s="1354"/>
      <c r="BZ327" s="1354"/>
      <c r="CA327" s="1354"/>
      <c r="CB327" s="1354"/>
      <c r="CC327" s="1354"/>
      <c r="CD327" s="1354"/>
      <c r="CE327" s="1354"/>
      <c r="CF327" s="1354"/>
      <c r="CG327" s="1354"/>
      <c r="CH327" s="1354"/>
      <c r="CI327" s="1354"/>
      <c r="CJ327" s="1354"/>
      <c r="CK327" s="1354"/>
      <c r="CL327" s="1354"/>
      <c r="CM327" s="1354"/>
      <c r="CN327" s="1354"/>
      <c r="CO327" s="1354"/>
      <c r="CP327" s="1354"/>
      <c r="CQ327" s="1354"/>
      <c r="CR327" s="1354"/>
      <c r="CS327" s="1354"/>
      <c r="CT327" s="1354"/>
      <c r="CU327" s="1354"/>
      <c r="CV327" s="1354"/>
      <c r="CW327" s="1354"/>
      <c r="CX327" s="1354"/>
      <c r="CY327" s="1354"/>
      <c r="CZ327" s="1354"/>
      <c r="DA327" s="1354"/>
      <c r="DB327" s="1354"/>
      <c r="DC327" s="1354"/>
      <c r="DD327" s="1354"/>
      <c r="DE327" s="1354"/>
      <c r="DF327" s="1354"/>
      <c r="DG327" s="1354"/>
      <c r="DH327" s="1354"/>
      <c r="DI327" s="1354"/>
      <c r="DJ327" s="1354"/>
      <c r="DK327" s="1354"/>
      <c r="DL327" s="1354"/>
      <c r="DM327" s="1354"/>
      <c r="DN327" s="1354"/>
      <c r="DO327" s="1354"/>
      <c r="DP327" s="1354"/>
      <c r="DQ327" s="1354"/>
    </row>
    <row r="328" spans="3:121" x14ac:dyDescent="0.25">
      <c r="C328" s="1354"/>
      <c r="D328" s="1354"/>
      <c r="E328" s="1354"/>
      <c r="F328" s="1354"/>
      <c r="G328" s="1354"/>
      <c r="H328" s="1354"/>
      <c r="I328" s="1354"/>
      <c r="J328" s="1354"/>
      <c r="K328" s="1354"/>
      <c r="L328" s="1354"/>
      <c r="M328" s="1354"/>
      <c r="N328" s="1354"/>
      <c r="O328" s="1354"/>
      <c r="P328" s="1354"/>
      <c r="Q328" s="1354"/>
      <c r="R328" s="1354"/>
      <c r="S328" s="1354"/>
      <c r="T328" s="1354"/>
      <c r="U328" s="1354"/>
      <c r="V328" s="1354"/>
      <c r="W328" s="1354"/>
      <c r="X328" s="1354"/>
      <c r="Y328" s="1354"/>
      <c r="Z328" s="1354"/>
      <c r="AA328" s="1354"/>
      <c r="AB328" s="1354"/>
      <c r="AC328" s="1354"/>
      <c r="AD328" s="1354"/>
      <c r="AE328" s="1354"/>
      <c r="AF328" s="1354"/>
      <c r="AG328" s="1356"/>
      <c r="AH328" s="1356"/>
      <c r="AI328" s="1356"/>
      <c r="AJ328" s="1356"/>
      <c r="AK328" s="1354"/>
      <c r="AL328" s="1354"/>
      <c r="AM328" s="1354"/>
      <c r="AN328" s="1354"/>
      <c r="AO328" s="1354"/>
      <c r="AP328" s="1354"/>
      <c r="AQ328" s="1354"/>
      <c r="AR328" s="1354"/>
      <c r="AS328" s="1354"/>
      <c r="AT328" s="1354"/>
      <c r="AU328" s="1354"/>
      <c r="AV328" s="1354"/>
      <c r="AW328" s="1354"/>
      <c r="AX328" s="1354"/>
      <c r="AY328" s="1354"/>
      <c r="AZ328" s="1354"/>
      <c r="BA328" s="1354"/>
      <c r="BB328" s="1354"/>
      <c r="BC328" s="1354"/>
      <c r="BD328" s="1354"/>
      <c r="BE328" s="1354"/>
      <c r="BF328" s="1354"/>
      <c r="BG328" s="1354"/>
      <c r="BH328" s="1354"/>
      <c r="BI328" s="1354"/>
      <c r="BJ328" s="1354"/>
      <c r="BK328" s="1354"/>
      <c r="BL328" s="1354"/>
      <c r="BM328" s="1354"/>
      <c r="BN328" s="1354"/>
      <c r="BO328" s="1354"/>
      <c r="BP328" s="1354"/>
      <c r="BQ328" s="1354"/>
      <c r="BR328" s="1354"/>
      <c r="BS328" s="1354"/>
      <c r="BT328" s="1354"/>
      <c r="BU328" s="1354"/>
      <c r="BV328" s="1354"/>
      <c r="BW328" s="1354"/>
      <c r="BX328" s="1354"/>
      <c r="BY328" s="1354"/>
      <c r="BZ328" s="1354"/>
      <c r="CA328" s="1354"/>
      <c r="CB328" s="1354"/>
      <c r="CC328" s="1354"/>
      <c r="CD328" s="1354"/>
      <c r="CE328" s="1354"/>
      <c r="CF328" s="1354"/>
      <c r="CG328" s="1354"/>
      <c r="CH328" s="1354"/>
      <c r="CI328" s="1354"/>
      <c r="CJ328" s="1354"/>
      <c r="CK328" s="1354"/>
      <c r="CL328" s="1354"/>
      <c r="CM328" s="1354"/>
      <c r="CN328" s="1354"/>
      <c r="CO328" s="1354"/>
      <c r="CP328" s="1354"/>
      <c r="CQ328" s="1354"/>
      <c r="CR328" s="1354"/>
      <c r="CS328" s="1354"/>
      <c r="CT328" s="1354"/>
      <c r="CU328" s="1354"/>
      <c r="CV328" s="1354"/>
      <c r="CW328" s="1354"/>
      <c r="CX328" s="1354"/>
      <c r="CY328" s="1354"/>
      <c r="CZ328" s="1354"/>
      <c r="DA328" s="1354"/>
      <c r="DB328" s="1354"/>
      <c r="DC328" s="1354"/>
      <c r="DD328" s="1354"/>
      <c r="DE328" s="1354"/>
      <c r="DF328" s="1354"/>
      <c r="DG328" s="1354"/>
      <c r="DH328" s="1354"/>
      <c r="DI328" s="1354"/>
      <c r="DJ328" s="1354"/>
      <c r="DK328" s="1354"/>
      <c r="DL328" s="1354"/>
      <c r="DM328" s="1354"/>
      <c r="DN328" s="1354"/>
      <c r="DO328" s="1354"/>
      <c r="DP328" s="1354"/>
      <c r="DQ328" s="1354"/>
    </row>
    <row r="329" spans="3:121" x14ac:dyDescent="0.25">
      <c r="C329" s="1354"/>
      <c r="D329" s="1354"/>
      <c r="E329" s="1354"/>
      <c r="F329" s="1354"/>
      <c r="G329" s="1354"/>
      <c r="H329" s="1354"/>
      <c r="I329" s="1354"/>
      <c r="J329" s="1354"/>
      <c r="K329" s="1354"/>
      <c r="L329" s="1354"/>
      <c r="M329" s="1354"/>
      <c r="N329" s="1354"/>
      <c r="O329" s="1354"/>
      <c r="P329" s="1354"/>
      <c r="Q329" s="1354"/>
      <c r="R329" s="1354"/>
      <c r="S329" s="1354"/>
      <c r="T329" s="1354"/>
      <c r="U329" s="1354"/>
      <c r="V329" s="1354"/>
      <c r="W329" s="1354"/>
      <c r="X329" s="1354"/>
      <c r="Y329" s="1354"/>
      <c r="Z329" s="1354"/>
      <c r="AA329" s="1354"/>
      <c r="AB329" s="1354"/>
      <c r="AC329" s="1354"/>
      <c r="AD329" s="1354"/>
      <c r="AE329" s="1354"/>
      <c r="AF329" s="1354"/>
      <c r="AG329" s="1356"/>
      <c r="AH329" s="1356"/>
      <c r="AI329" s="1356"/>
      <c r="AJ329" s="1356"/>
      <c r="AK329" s="1354"/>
      <c r="AL329" s="1354"/>
      <c r="AM329" s="1354"/>
      <c r="AN329" s="1354"/>
      <c r="AO329" s="1354"/>
      <c r="AP329" s="1354"/>
      <c r="AQ329" s="1354"/>
      <c r="AR329" s="1354"/>
      <c r="AS329" s="1354"/>
      <c r="AT329" s="1354"/>
      <c r="AU329" s="1354"/>
      <c r="AV329" s="1354"/>
      <c r="AW329" s="1354"/>
      <c r="AX329" s="1354"/>
      <c r="AY329" s="1354"/>
      <c r="AZ329" s="1354"/>
      <c r="BA329" s="1354"/>
      <c r="BB329" s="1354"/>
      <c r="BC329" s="1354"/>
      <c r="BD329" s="1354"/>
      <c r="BE329" s="1354"/>
      <c r="BF329" s="1354"/>
      <c r="BG329" s="1354"/>
      <c r="BH329" s="1354"/>
      <c r="BI329" s="1354"/>
      <c r="BJ329" s="1354"/>
      <c r="BK329" s="1354"/>
      <c r="BL329" s="1354"/>
      <c r="BM329" s="1354"/>
      <c r="BN329" s="1354"/>
      <c r="BO329" s="1354"/>
      <c r="BP329" s="1354"/>
      <c r="BQ329" s="1354"/>
      <c r="BR329" s="1354"/>
      <c r="BS329" s="1354"/>
      <c r="BT329" s="1354"/>
      <c r="BU329" s="1354"/>
      <c r="BV329" s="1354"/>
      <c r="BW329" s="1354"/>
      <c r="BX329" s="1354"/>
      <c r="BY329" s="1354"/>
      <c r="BZ329" s="1354"/>
      <c r="CA329" s="1354"/>
      <c r="CB329" s="1354"/>
      <c r="CC329" s="1354"/>
      <c r="CD329" s="1354"/>
      <c r="CE329" s="1354"/>
      <c r="CF329" s="1354"/>
      <c r="CG329" s="1354"/>
      <c r="CH329" s="1354"/>
      <c r="CI329" s="1354"/>
      <c r="CJ329" s="1354"/>
      <c r="CK329" s="1354"/>
      <c r="CL329" s="1354"/>
      <c r="CM329" s="1354"/>
      <c r="CN329" s="1354"/>
      <c r="CO329" s="1354"/>
      <c r="CP329" s="1354"/>
      <c r="CQ329" s="1354"/>
      <c r="CR329" s="1354"/>
      <c r="CS329" s="1354"/>
      <c r="CT329" s="1354"/>
      <c r="CU329" s="1354"/>
      <c r="CV329" s="1354"/>
      <c r="CW329" s="1354"/>
      <c r="CX329" s="1354"/>
      <c r="CY329" s="1354"/>
      <c r="CZ329" s="1354"/>
      <c r="DA329" s="1354"/>
      <c r="DB329" s="1354"/>
      <c r="DC329" s="1354"/>
      <c r="DD329" s="1354"/>
      <c r="DE329" s="1354"/>
      <c r="DF329" s="1354"/>
      <c r="DG329" s="1354"/>
      <c r="DH329" s="1354"/>
      <c r="DI329" s="1354"/>
      <c r="DJ329" s="1354"/>
      <c r="DK329" s="1354"/>
      <c r="DL329" s="1354"/>
      <c r="DM329" s="1354"/>
      <c r="DN329" s="1354"/>
      <c r="DO329" s="1354"/>
      <c r="DP329" s="1354"/>
      <c r="DQ329" s="1354"/>
    </row>
    <row r="330" spans="3:121" x14ac:dyDescent="0.25">
      <c r="C330" s="1354"/>
      <c r="D330" s="1354"/>
      <c r="E330" s="1354"/>
      <c r="F330" s="1354"/>
      <c r="G330" s="1354"/>
      <c r="H330" s="1354"/>
      <c r="I330" s="1354"/>
      <c r="J330" s="1354"/>
      <c r="K330" s="1354"/>
      <c r="L330" s="1354"/>
      <c r="M330" s="1354"/>
      <c r="N330" s="1354"/>
      <c r="O330" s="1354"/>
      <c r="P330" s="1354"/>
      <c r="Q330" s="1354"/>
      <c r="R330" s="1354"/>
      <c r="S330" s="1354"/>
      <c r="T330" s="1354"/>
      <c r="U330" s="1354"/>
      <c r="V330" s="1354"/>
      <c r="W330" s="1354"/>
      <c r="X330" s="1354"/>
      <c r="Y330" s="1354"/>
      <c r="Z330" s="1354"/>
      <c r="AA330" s="1354"/>
      <c r="AB330" s="1354"/>
      <c r="AC330" s="1354"/>
      <c r="AD330" s="1354"/>
      <c r="AE330" s="1354"/>
      <c r="AF330" s="1354"/>
      <c r="AG330" s="1356"/>
      <c r="AH330" s="1356"/>
      <c r="AI330" s="1356"/>
      <c r="AJ330" s="1356"/>
      <c r="AK330" s="1354"/>
      <c r="AL330" s="1354"/>
      <c r="AM330" s="1354"/>
      <c r="AN330" s="1354"/>
      <c r="AO330" s="1354"/>
      <c r="AP330" s="1354"/>
      <c r="AQ330" s="1354"/>
      <c r="AR330" s="1354"/>
      <c r="AS330" s="1354"/>
      <c r="AT330" s="1354"/>
      <c r="AU330" s="1354"/>
      <c r="AV330" s="1354"/>
      <c r="AW330" s="1354"/>
      <c r="AX330" s="1354"/>
      <c r="AY330" s="1354"/>
      <c r="AZ330" s="1354"/>
      <c r="BA330" s="1354"/>
      <c r="BB330" s="1354"/>
      <c r="BC330" s="1354"/>
      <c r="BD330" s="1354"/>
      <c r="BE330" s="1354"/>
      <c r="BF330" s="1354"/>
      <c r="BG330" s="1354"/>
      <c r="BH330" s="1354"/>
      <c r="BI330" s="1354"/>
      <c r="BJ330" s="1354"/>
      <c r="BK330" s="1354"/>
      <c r="BL330" s="1354"/>
      <c r="BM330" s="1354"/>
      <c r="BN330" s="1354"/>
      <c r="BO330" s="1354"/>
      <c r="BP330" s="1354"/>
      <c r="BQ330" s="1354"/>
      <c r="BR330" s="1354"/>
      <c r="BS330" s="1354"/>
      <c r="BT330" s="1354"/>
      <c r="BU330" s="1354"/>
      <c r="BV330" s="1354"/>
      <c r="BW330" s="1354"/>
      <c r="BX330" s="1354"/>
      <c r="BY330" s="1354"/>
      <c r="BZ330" s="1354"/>
      <c r="CA330" s="1354"/>
      <c r="CB330" s="1354"/>
      <c r="CC330" s="1354"/>
      <c r="CD330" s="1354"/>
      <c r="CE330" s="1354"/>
      <c r="CF330" s="1354"/>
      <c r="CG330" s="1354"/>
      <c r="CH330" s="1354"/>
      <c r="CI330" s="1354"/>
      <c r="CJ330" s="1354"/>
      <c r="CK330" s="1354"/>
      <c r="CL330" s="1354"/>
      <c r="CM330" s="1354"/>
      <c r="CN330" s="1354"/>
      <c r="CO330" s="1354"/>
      <c r="CP330" s="1354"/>
      <c r="CQ330" s="1354"/>
      <c r="CR330" s="1354"/>
      <c r="CS330" s="1354"/>
      <c r="CT330" s="1354"/>
      <c r="CU330" s="1354"/>
      <c r="CV330" s="1354"/>
      <c r="CW330" s="1354"/>
      <c r="CX330" s="1354"/>
      <c r="CY330" s="1354"/>
      <c r="CZ330" s="1354"/>
      <c r="DA330" s="1354"/>
      <c r="DB330" s="1354"/>
      <c r="DC330" s="1354"/>
      <c r="DD330" s="1354"/>
      <c r="DE330" s="1354"/>
      <c r="DF330" s="1354"/>
      <c r="DG330" s="1354"/>
      <c r="DH330" s="1354"/>
      <c r="DI330" s="1354"/>
      <c r="DJ330" s="1354"/>
      <c r="DK330" s="1354"/>
      <c r="DL330" s="1354"/>
      <c r="DM330" s="1354"/>
      <c r="DN330" s="1354"/>
      <c r="DO330" s="1354"/>
      <c r="DP330" s="1354"/>
      <c r="DQ330" s="1354"/>
    </row>
    <row r="331" spans="3:121" x14ac:dyDescent="0.25">
      <c r="C331" s="1354"/>
      <c r="D331" s="1354"/>
      <c r="E331" s="1354"/>
      <c r="F331" s="1354"/>
      <c r="G331" s="1354"/>
      <c r="H331" s="1354"/>
      <c r="I331" s="1354"/>
      <c r="J331" s="1354"/>
      <c r="K331" s="1354"/>
      <c r="L331" s="1354"/>
      <c r="M331" s="1354"/>
      <c r="N331" s="1354"/>
      <c r="O331" s="1354"/>
      <c r="P331" s="1354"/>
      <c r="Q331" s="1354"/>
      <c r="R331" s="1354"/>
      <c r="S331" s="1354"/>
      <c r="T331" s="1354"/>
      <c r="U331" s="1354"/>
      <c r="V331" s="1354"/>
      <c r="W331" s="1354"/>
      <c r="X331" s="1354"/>
      <c r="Y331" s="1354"/>
      <c r="Z331" s="1354"/>
      <c r="AA331" s="1354"/>
      <c r="AB331" s="1354"/>
      <c r="AC331" s="1354"/>
      <c r="AD331" s="1354"/>
      <c r="AE331" s="1354"/>
      <c r="AF331" s="1354"/>
      <c r="AG331" s="1356"/>
      <c r="AH331" s="1356"/>
      <c r="AI331" s="1356"/>
      <c r="AJ331" s="1356"/>
      <c r="AK331" s="1354"/>
      <c r="AL331" s="1354"/>
      <c r="AM331" s="1354"/>
      <c r="AN331" s="1354"/>
      <c r="AO331" s="1354"/>
      <c r="AP331" s="1354"/>
      <c r="AQ331" s="1354"/>
      <c r="AR331" s="1354"/>
      <c r="AS331" s="1354"/>
      <c r="AT331" s="1354"/>
      <c r="AU331" s="1354"/>
      <c r="AV331" s="1354"/>
      <c r="AW331" s="1354"/>
      <c r="AX331" s="1354"/>
      <c r="AY331" s="1354"/>
      <c r="AZ331" s="1354"/>
      <c r="BA331" s="1354"/>
      <c r="BB331" s="1354"/>
      <c r="BC331" s="1354"/>
      <c r="BD331" s="1354"/>
      <c r="BE331" s="1354"/>
      <c r="BF331" s="1354"/>
      <c r="BG331" s="1354"/>
      <c r="BH331" s="1354"/>
      <c r="BI331" s="1354"/>
      <c r="BJ331" s="1354"/>
      <c r="BK331" s="1354"/>
      <c r="BL331" s="1354"/>
      <c r="BM331" s="1354"/>
      <c r="BN331" s="1354"/>
      <c r="BO331" s="1354"/>
      <c r="BP331" s="1354"/>
      <c r="BQ331" s="1354"/>
      <c r="BR331" s="1354"/>
      <c r="BS331" s="1354"/>
      <c r="BT331" s="1354"/>
      <c r="BU331" s="1354"/>
      <c r="BV331" s="1354"/>
      <c r="BW331" s="1354"/>
      <c r="BX331" s="1354"/>
      <c r="BY331" s="1354"/>
      <c r="BZ331" s="1354"/>
      <c r="CA331" s="1354"/>
      <c r="CB331" s="1354"/>
      <c r="CC331" s="1354"/>
      <c r="CD331" s="1354"/>
      <c r="CE331" s="1354"/>
      <c r="CF331" s="1354"/>
      <c r="CG331" s="1354"/>
      <c r="CH331" s="1354"/>
      <c r="CI331" s="1354"/>
      <c r="CJ331" s="1354"/>
      <c r="CK331" s="1354"/>
      <c r="CL331" s="1354"/>
      <c r="CM331" s="1354"/>
      <c r="CN331" s="1354"/>
      <c r="CO331" s="1354"/>
      <c r="CP331" s="1354"/>
      <c r="CQ331" s="1354"/>
      <c r="CR331" s="1354"/>
      <c r="CS331" s="1354"/>
      <c r="CT331" s="1354"/>
      <c r="CU331" s="1354"/>
      <c r="CV331" s="1354"/>
      <c r="CW331" s="1354"/>
      <c r="CX331" s="1354"/>
      <c r="CY331" s="1354"/>
      <c r="CZ331" s="1354"/>
      <c r="DA331" s="1354"/>
      <c r="DB331" s="1354"/>
      <c r="DC331" s="1354"/>
      <c r="DD331" s="1354"/>
      <c r="DE331" s="1354"/>
      <c r="DF331" s="1354"/>
      <c r="DG331" s="1354"/>
      <c r="DH331" s="1354"/>
      <c r="DI331" s="1354"/>
      <c r="DJ331" s="1354"/>
      <c r="DK331" s="1354"/>
      <c r="DL331" s="1354"/>
      <c r="DM331" s="1354"/>
      <c r="DN331" s="1354"/>
      <c r="DO331" s="1354"/>
      <c r="DP331" s="1354"/>
      <c r="DQ331" s="1354"/>
    </row>
    <row r="332" spans="3:121" x14ac:dyDescent="0.25">
      <c r="C332" s="1354"/>
      <c r="D332" s="1354"/>
      <c r="E332" s="1354"/>
      <c r="F332" s="1354"/>
      <c r="G332" s="1354"/>
      <c r="H332" s="1354"/>
      <c r="I332" s="1354"/>
      <c r="J332" s="1354"/>
      <c r="K332" s="1354"/>
      <c r="L332" s="1354"/>
      <c r="M332" s="1354"/>
      <c r="N332" s="1354"/>
      <c r="O332" s="1354"/>
      <c r="P332" s="1354"/>
      <c r="Q332" s="1354"/>
      <c r="R332" s="1354"/>
      <c r="S332" s="1354"/>
      <c r="T332" s="1354"/>
      <c r="U332" s="1354"/>
      <c r="V332" s="1354"/>
      <c r="W332" s="1354"/>
      <c r="X332" s="1354"/>
      <c r="Y332" s="1354"/>
      <c r="Z332" s="1354"/>
      <c r="AA332" s="1354"/>
      <c r="AB332" s="1354"/>
      <c r="AC332" s="1354"/>
      <c r="AD332" s="1354"/>
      <c r="AE332" s="1354"/>
      <c r="AF332" s="1354"/>
      <c r="AG332" s="1356"/>
      <c r="AH332" s="1356"/>
      <c r="AI332" s="1356"/>
      <c r="AJ332" s="1356"/>
      <c r="AK332" s="1354"/>
      <c r="AL332" s="1354"/>
      <c r="AM332" s="1354"/>
      <c r="AN332" s="1354"/>
      <c r="AO332" s="1354"/>
      <c r="AP332" s="1354"/>
      <c r="AQ332" s="1354"/>
      <c r="AR332" s="1354"/>
      <c r="AS332" s="1354"/>
      <c r="AT332" s="1354"/>
      <c r="AU332" s="1354"/>
      <c r="AV332" s="1354"/>
      <c r="AW332" s="1354"/>
      <c r="AX332" s="1354"/>
      <c r="AY332" s="1354"/>
      <c r="AZ332" s="1354"/>
      <c r="BA332" s="1354"/>
      <c r="BB332" s="1354"/>
      <c r="BC332" s="1354"/>
      <c r="BD332" s="1354"/>
      <c r="BE332" s="1354"/>
      <c r="BF332" s="1354"/>
      <c r="BG332" s="1354"/>
      <c r="BH332" s="1354"/>
      <c r="BI332" s="1354"/>
      <c r="BJ332" s="1354"/>
      <c r="BK332" s="1354"/>
      <c r="BL332" s="1354"/>
      <c r="BM332" s="1354"/>
      <c r="BN332" s="1354"/>
      <c r="BO332" s="1354"/>
      <c r="BP332" s="1354"/>
      <c r="BQ332" s="1354"/>
      <c r="BR332" s="1354"/>
      <c r="BS332" s="1354"/>
      <c r="BT332" s="1354"/>
      <c r="BU332" s="1354"/>
      <c r="BV332" s="1354"/>
      <c r="BW332" s="1354"/>
      <c r="BX332" s="1354"/>
      <c r="BY332" s="1354"/>
      <c r="BZ332" s="1354"/>
      <c r="CA332" s="1354"/>
      <c r="CB332" s="1354"/>
      <c r="CC332" s="1354"/>
      <c r="CD332" s="1354"/>
      <c r="CE332" s="1354"/>
      <c r="CF332" s="1354"/>
      <c r="CG332" s="1354"/>
      <c r="CH332" s="1354"/>
      <c r="CI332" s="1354"/>
      <c r="CJ332" s="1354"/>
      <c r="CK332" s="1354"/>
      <c r="CL332" s="1354"/>
      <c r="CM332" s="1354"/>
      <c r="CN332" s="1354"/>
      <c r="CO332" s="1354"/>
      <c r="CP332" s="1354"/>
      <c r="CQ332" s="1354"/>
      <c r="CR332" s="1354"/>
      <c r="CS332" s="1354"/>
      <c r="CT332" s="1354"/>
      <c r="CU332" s="1354"/>
      <c r="CV332" s="1354"/>
      <c r="CW332" s="1354"/>
      <c r="CX332" s="1354"/>
      <c r="CY332" s="1354"/>
      <c r="CZ332" s="1354"/>
      <c r="DA332" s="1354"/>
      <c r="DB332" s="1354"/>
      <c r="DC332" s="1354"/>
      <c r="DD332" s="1354"/>
      <c r="DE332" s="1354"/>
      <c r="DF332" s="1354"/>
      <c r="DG332" s="1354"/>
      <c r="DH332" s="1354"/>
      <c r="DI332" s="1354"/>
      <c r="DJ332" s="1354"/>
      <c r="DK332" s="1354"/>
      <c r="DL332" s="1354"/>
      <c r="DM332" s="1354"/>
      <c r="DN332" s="1354"/>
      <c r="DO332" s="1354"/>
      <c r="DP332" s="1354"/>
      <c r="DQ332" s="1354"/>
    </row>
    <row r="333" spans="3:121" x14ac:dyDescent="0.25">
      <c r="C333" s="1354"/>
      <c r="D333" s="1354"/>
      <c r="E333" s="1354"/>
      <c r="F333" s="1354"/>
      <c r="G333" s="1354"/>
      <c r="H333" s="1354"/>
      <c r="I333" s="1354"/>
      <c r="J333" s="1354"/>
      <c r="K333" s="1354"/>
      <c r="L333" s="1354"/>
      <c r="M333" s="1354"/>
      <c r="N333" s="1354"/>
      <c r="O333" s="1354"/>
      <c r="P333" s="1354"/>
      <c r="Q333" s="1354"/>
      <c r="R333" s="1354"/>
      <c r="S333" s="1354"/>
      <c r="T333" s="1354"/>
      <c r="U333" s="1354"/>
      <c r="V333" s="1354"/>
      <c r="W333" s="1354"/>
      <c r="X333" s="1354"/>
      <c r="Y333" s="1354"/>
      <c r="Z333" s="1354"/>
      <c r="AA333" s="1354"/>
      <c r="AB333" s="1354"/>
      <c r="AC333" s="1354"/>
      <c r="AD333" s="1354"/>
      <c r="AE333" s="1354"/>
      <c r="AF333" s="1354"/>
      <c r="AG333" s="1356"/>
      <c r="AH333" s="1356"/>
      <c r="AI333" s="1356"/>
      <c r="AJ333" s="1356"/>
      <c r="AK333" s="1354"/>
      <c r="AL333" s="1354"/>
      <c r="AM333" s="1354"/>
      <c r="AN333" s="1354"/>
      <c r="AO333" s="1354"/>
      <c r="AP333" s="1354"/>
      <c r="AQ333" s="1354"/>
      <c r="AR333" s="1354"/>
      <c r="AS333" s="1354"/>
      <c r="AT333" s="1354"/>
      <c r="AU333" s="1354"/>
      <c r="AV333" s="1354"/>
      <c r="AW333" s="1354"/>
      <c r="AX333" s="1354"/>
      <c r="AY333" s="1354"/>
      <c r="AZ333" s="1354"/>
      <c r="BA333" s="1354"/>
      <c r="BB333" s="1354"/>
      <c r="BC333" s="1354"/>
      <c r="BD333" s="1354"/>
      <c r="BE333" s="1354"/>
      <c r="BF333" s="1354"/>
      <c r="BG333" s="1354"/>
      <c r="BH333" s="1354"/>
      <c r="BI333" s="1354"/>
      <c r="BJ333" s="1354"/>
      <c r="BK333" s="1354"/>
      <c r="BL333" s="1354"/>
      <c r="BM333" s="1354"/>
      <c r="BN333" s="1354"/>
      <c r="BO333" s="1354"/>
      <c r="BP333" s="1354"/>
      <c r="BQ333" s="1354"/>
      <c r="BR333" s="1354"/>
      <c r="BS333" s="1354"/>
      <c r="BT333" s="1354"/>
      <c r="BU333" s="1354"/>
      <c r="BV333" s="1354"/>
      <c r="BW333" s="1354"/>
      <c r="BX333" s="1354"/>
      <c r="BY333" s="1354"/>
      <c r="BZ333" s="1354"/>
      <c r="CA333" s="1354"/>
      <c r="CB333" s="1354"/>
      <c r="CC333" s="1354"/>
      <c r="CD333" s="1354"/>
      <c r="CE333" s="1354"/>
      <c r="CF333" s="1354"/>
      <c r="CG333" s="1354"/>
      <c r="CH333" s="1354"/>
      <c r="CI333" s="1354"/>
      <c r="CJ333" s="1354"/>
      <c r="CK333" s="1354"/>
      <c r="CL333" s="1354"/>
      <c r="CM333" s="1354"/>
      <c r="CN333" s="1354"/>
      <c r="CO333" s="1354"/>
      <c r="CP333" s="1354"/>
      <c r="CQ333" s="1354"/>
      <c r="CR333" s="1354"/>
      <c r="CS333" s="1354"/>
      <c r="CT333" s="1354"/>
      <c r="CU333" s="1354"/>
      <c r="CV333" s="1354"/>
      <c r="CW333" s="1354"/>
      <c r="CX333" s="1354"/>
      <c r="CY333" s="1354"/>
      <c r="CZ333" s="1354"/>
      <c r="DA333" s="1354"/>
      <c r="DB333" s="1354"/>
      <c r="DC333" s="1354"/>
      <c r="DD333" s="1354"/>
      <c r="DE333" s="1354"/>
      <c r="DF333" s="1354"/>
      <c r="DG333" s="1354"/>
      <c r="DH333" s="1354"/>
      <c r="DI333" s="1354"/>
      <c r="DJ333" s="1354"/>
      <c r="DK333" s="1354"/>
      <c r="DL333" s="1354"/>
      <c r="DM333" s="1354"/>
      <c r="DN333" s="1354"/>
      <c r="DO333" s="1354"/>
      <c r="DP333" s="1354"/>
      <c r="DQ333" s="1354"/>
    </row>
    <row r="334" spans="3:121" x14ac:dyDescent="0.25">
      <c r="C334" s="1354"/>
      <c r="D334" s="1354"/>
      <c r="E334" s="1354"/>
      <c r="F334" s="1354"/>
      <c r="G334" s="1354"/>
      <c r="H334" s="1354"/>
      <c r="I334" s="1354"/>
      <c r="J334" s="1354"/>
      <c r="K334" s="1354"/>
      <c r="L334" s="1354"/>
      <c r="M334" s="1354"/>
      <c r="N334" s="1354"/>
      <c r="O334" s="1354"/>
      <c r="P334" s="1354"/>
      <c r="Q334" s="1354"/>
      <c r="R334" s="1354"/>
      <c r="S334" s="1354"/>
      <c r="T334" s="1354"/>
      <c r="U334" s="1354"/>
      <c r="V334" s="1354"/>
      <c r="W334" s="1354"/>
      <c r="X334" s="1354"/>
      <c r="Y334" s="1354"/>
      <c r="Z334" s="1354"/>
      <c r="AA334" s="1354"/>
      <c r="AB334" s="1354"/>
      <c r="AC334" s="1354"/>
      <c r="AD334" s="1354"/>
      <c r="AE334" s="1354"/>
      <c r="AF334" s="1354"/>
      <c r="AG334" s="1356"/>
      <c r="AH334" s="1356"/>
      <c r="AI334" s="1356"/>
      <c r="AJ334" s="1356"/>
      <c r="AK334" s="1354"/>
      <c r="AL334" s="1354"/>
      <c r="AM334" s="1354"/>
      <c r="AN334" s="1354"/>
      <c r="AO334" s="1354"/>
      <c r="AP334" s="1354"/>
      <c r="AQ334" s="1354"/>
      <c r="AR334" s="1354"/>
      <c r="AS334" s="1354"/>
      <c r="AT334" s="1354"/>
      <c r="AU334" s="1354"/>
      <c r="AV334" s="1354"/>
      <c r="AW334" s="1354"/>
      <c r="AX334" s="1354"/>
      <c r="AY334" s="1354"/>
      <c r="AZ334" s="1354"/>
      <c r="BA334" s="1354"/>
      <c r="BB334" s="1354"/>
      <c r="BC334" s="1354"/>
      <c r="BD334" s="1354"/>
      <c r="BE334" s="1354"/>
      <c r="BF334" s="1354"/>
      <c r="BG334" s="1354"/>
      <c r="BH334" s="1354"/>
      <c r="BI334" s="1354"/>
      <c r="BJ334" s="1354"/>
      <c r="BK334" s="1354"/>
      <c r="BL334" s="1354"/>
      <c r="BM334" s="1354"/>
      <c r="BN334" s="1354"/>
      <c r="BO334" s="1354"/>
      <c r="BP334" s="1354"/>
      <c r="BQ334" s="1354"/>
      <c r="BR334" s="1354"/>
      <c r="BS334" s="1354"/>
      <c r="BT334" s="1354"/>
      <c r="BU334" s="1354"/>
      <c r="BV334" s="1354"/>
      <c r="BW334" s="1354"/>
      <c r="BX334" s="1354"/>
      <c r="BY334" s="1354"/>
      <c r="BZ334" s="1354"/>
      <c r="CA334" s="1354"/>
      <c r="CB334" s="1354"/>
      <c r="CC334" s="1354"/>
      <c r="CD334" s="1354"/>
      <c r="CE334" s="1354"/>
      <c r="CF334" s="1354"/>
      <c r="CG334" s="1354"/>
      <c r="CH334" s="1354"/>
      <c r="CI334" s="1354"/>
      <c r="CJ334" s="1354"/>
      <c r="CK334" s="1354"/>
      <c r="CL334" s="1354"/>
      <c r="CM334" s="1354"/>
      <c r="CN334" s="1354"/>
      <c r="CO334" s="1354"/>
      <c r="CP334" s="1354"/>
      <c r="CQ334" s="1354"/>
      <c r="CR334" s="1354"/>
      <c r="CS334" s="1354"/>
      <c r="CT334" s="1354"/>
      <c r="CU334" s="1354"/>
      <c r="CV334" s="1354"/>
      <c r="CW334" s="1354"/>
      <c r="CX334" s="1354"/>
      <c r="CY334" s="1354"/>
      <c r="CZ334" s="1354"/>
      <c r="DA334" s="1354"/>
      <c r="DB334" s="1354"/>
      <c r="DC334" s="1354"/>
      <c r="DD334" s="1354"/>
      <c r="DE334" s="1354"/>
      <c r="DF334" s="1354"/>
      <c r="DG334" s="1354"/>
      <c r="DH334" s="1354"/>
      <c r="DI334" s="1354"/>
      <c r="DJ334" s="1354"/>
      <c r="DK334" s="1354"/>
      <c r="DL334" s="1354"/>
      <c r="DM334" s="1354"/>
      <c r="DN334" s="1354"/>
      <c r="DO334" s="1354"/>
      <c r="DP334" s="1354"/>
      <c r="DQ334" s="1354"/>
    </row>
    <row r="335" spans="3:121" x14ac:dyDescent="0.25">
      <c r="C335" s="1354"/>
      <c r="D335" s="1354"/>
      <c r="E335" s="1354"/>
      <c r="F335" s="1354"/>
      <c r="G335" s="1354"/>
      <c r="H335" s="1354"/>
      <c r="I335" s="1354"/>
      <c r="J335" s="1354"/>
      <c r="K335" s="1354"/>
      <c r="L335" s="1354"/>
      <c r="M335" s="1354"/>
      <c r="N335" s="1354"/>
      <c r="O335" s="1354"/>
      <c r="P335" s="1354"/>
      <c r="Q335" s="1354"/>
      <c r="R335" s="1354"/>
      <c r="S335" s="1354"/>
      <c r="T335" s="1354"/>
      <c r="U335" s="1354"/>
      <c r="V335" s="1354"/>
      <c r="W335" s="1354"/>
      <c r="X335" s="1354"/>
      <c r="Y335" s="1354"/>
      <c r="Z335" s="1354"/>
      <c r="AA335" s="1354"/>
      <c r="AB335" s="1354"/>
      <c r="AC335" s="1354"/>
      <c r="AD335" s="1354"/>
      <c r="AE335" s="1354"/>
      <c r="AF335" s="1354"/>
      <c r="AG335" s="1356"/>
      <c r="AH335" s="1356"/>
      <c r="AI335" s="1356"/>
      <c r="AJ335" s="1356"/>
      <c r="AK335" s="1354"/>
      <c r="AL335" s="1354"/>
      <c r="AM335" s="1354"/>
      <c r="AN335" s="1354"/>
      <c r="AO335" s="1354"/>
      <c r="AP335" s="1354"/>
      <c r="AQ335" s="1354"/>
      <c r="AR335" s="1354"/>
      <c r="AS335" s="1354"/>
      <c r="AT335" s="1354"/>
      <c r="AU335" s="1354"/>
      <c r="AV335" s="1354"/>
      <c r="AW335" s="1354"/>
      <c r="AX335" s="1354"/>
      <c r="AY335" s="1354"/>
      <c r="AZ335" s="1354"/>
      <c r="BA335" s="1354"/>
      <c r="BB335" s="1354"/>
      <c r="BC335" s="1354"/>
      <c r="BD335" s="1354"/>
      <c r="BE335" s="1354"/>
      <c r="BF335" s="1354"/>
      <c r="BG335" s="1354"/>
      <c r="BH335" s="1354"/>
      <c r="BI335" s="1354"/>
      <c r="BJ335" s="1354"/>
      <c r="BK335" s="1354"/>
      <c r="BL335" s="1354"/>
      <c r="BM335" s="1354"/>
      <c r="BN335" s="1354"/>
      <c r="BO335" s="1354"/>
      <c r="BP335" s="1354"/>
      <c r="BQ335" s="1354"/>
      <c r="BR335" s="1354"/>
      <c r="BS335" s="1354"/>
      <c r="BT335" s="1354"/>
      <c r="BU335" s="1354"/>
      <c r="BV335" s="1354"/>
      <c r="BW335" s="1354"/>
      <c r="BX335" s="1354"/>
      <c r="BY335" s="1354"/>
      <c r="BZ335" s="1354"/>
      <c r="CA335" s="1354"/>
      <c r="CB335" s="1354"/>
      <c r="CC335" s="1354"/>
      <c r="CD335" s="1354"/>
      <c r="CE335" s="1354"/>
      <c r="CF335" s="1354"/>
      <c r="CG335" s="1354"/>
      <c r="CH335" s="1354"/>
      <c r="CI335" s="1354"/>
      <c r="CJ335" s="1354"/>
      <c r="CK335" s="1354"/>
      <c r="CL335" s="1354"/>
      <c r="CM335" s="1354"/>
      <c r="CN335" s="1354"/>
      <c r="CO335" s="1354"/>
      <c r="CP335" s="1354"/>
      <c r="CQ335" s="1354"/>
      <c r="CR335" s="1354"/>
      <c r="CS335" s="1354"/>
      <c r="CT335" s="1354"/>
      <c r="CU335" s="1354"/>
      <c r="CV335" s="1354"/>
      <c r="CW335" s="1354"/>
      <c r="CX335" s="1354"/>
      <c r="CY335" s="1354"/>
      <c r="CZ335" s="1354"/>
      <c r="DA335" s="1354"/>
      <c r="DB335" s="1354"/>
      <c r="DC335" s="1354"/>
      <c r="DD335" s="1354"/>
      <c r="DE335" s="1354"/>
      <c r="DF335" s="1354"/>
      <c r="DG335" s="1354"/>
      <c r="DH335" s="1354"/>
      <c r="DI335" s="1354"/>
      <c r="DJ335" s="1354"/>
      <c r="DK335" s="1354"/>
      <c r="DL335" s="1354"/>
      <c r="DM335" s="1354"/>
      <c r="DN335" s="1354"/>
      <c r="DO335" s="1354"/>
      <c r="DP335" s="1354"/>
      <c r="DQ335" s="1354"/>
    </row>
    <row r="336" spans="3:121" x14ac:dyDescent="0.25">
      <c r="C336" s="1354"/>
      <c r="D336" s="1354"/>
      <c r="E336" s="1354"/>
      <c r="F336" s="1354"/>
      <c r="G336" s="1354"/>
      <c r="H336" s="1354"/>
      <c r="I336" s="1354"/>
      <c r="J336" s="1354"/>
      <c r="K336" s="1354"/>
      <c r="L336" s="1354"/>
      <c r="M336" s="1354"/>
      <c r="N336" s="1354"/>
      <c r="O336" s="1354"/>
      <c r="P336" s="1354"/>
      <c r="Q336" s="1354"/>
      <c r="R336" s="1354"/>
      <c r="S336" s="1354"/>
      <c r="T336" s="1354"/>
      <c r="U336" s="1354"/>
      <c r="V336" s="1354"/>
      <c r="W336" s="1354"/>
      <c r="X336" s="1354"/>
      <c r="Y336" s="1354"/>
      <c r="Z336" s="1354"/>
      <c r="AA336" s="1354"/>
      <c r="AB336" s="1354"/>
      <c r="AC336" s="1354"/>
      <c r="AD336" s="1354"/>
      <c r="AE336" s="1354"/>
      <c r="AF336" s="1354"/>
      <c r="AG336" s="1356"/>
      <c r="AH336" s="1356"/>
      <c r="AI336" s="1356"/>
      <c r="AJ336" s="1356"/>
      <c r="AK336" s="1354"/>
      <c r="AL336" s="1354"/>
      <c r="AM336" s="1354"/>
      <c r="AN336" s="1354"/>
      <c r="AO336" s="1354"/>
      <c r="AP336" s="1354"/>
      <c r="AQ336" s="1354"/>
      <c r="AR336" s="1354"/>
      <c r="AS336" s="1354"/>
      <c r="AT336" s="1354"/>
      <c r="AU336" s="1354"/>
      <c r="AV336" s="1354"/>
      <c r="AW336" s="1354"/>
      <c r="AX336" s="1354"/>
      <c r="AY336" s="1354"/>
      <c r="AZ336" s="1354"/>
      <c r="BA336" s="1354"/>
      <c r="BB336" s="1354"/>
      <c r="BC336" s="1354"/>
      <c r="BD336" s="1354"/>
      <c r="BE336" s="1354"/>
      <c r="BF336" s="1354"/>
      <c r="BG336" s="1354"/>
      <c r="BH336" s="1354"/>
      <c r="BI336" s="1354"/>
      <c r="BJ336" s="1354"/>
      <c r="BK336" s="1354"/>
      <c r="BL336" s="1354"/>
      <c r="BM336" s="1354"/>
      <c r="BN336" s="1354"/>
      <c r="BO336" s="1354"/>
      <c r="BP336" s="1354"/>
      <c r="BQ336" s="1354"/>
      <c r="BR336" s="1354"/>
      <c r="BS336" s="1354"/>
      <c r="BT336" s="1354"/>
      <c r="BU336" s="1354"/>
      <c r="BV336" s="1354"/>
      <c r="BW336" s="1354"/>
      <c r="BX336" s="1354"/>
      <c r="BY336" s="1354"/>
      <c r="BZ336" s="1354"/>
      <c r="CA336" s="1354"/>
      <c r="CB336" s="1354"/>
      <c r="CC336" s="1354"/>
      <c r="CD336" s="1354"/>
      <c r="CE336" s="1354"/>
      <c r="CF336" s="1354"/>
      <c r="CG336" s="1354"/>
      <c r="CH336" s="1354"/>
      <c r="CI336" s="1354"/>
      <c r="CJ336" s="1354"/>
      <c r="CK336" s="1354"/>
      <c r="CL336" s="1354"/>
      <c r="CM336" s="1354"/>
      <c r="CN336" s="1354"/>
      <c r="CO336" s="1354"/>
      <c r="CP336" s="1354"/>
      <c r="CQ336" s="1354"/>
      <c r="CR336" s="1354"/>
      <c r="CS336" s="1354"/>
      <c r="CT336" s="1354"/>
      <c r="CU336" s="1354"/>
      <c r="CV336" s="1354"/>
      <c r="CW336" s="1354"/>
      <c r="CX336" s="1354"/>
      <c r="CY336" s="1354"/>
      <c r="CZ336" s="1354"/>
      <c r="DA336" s="1354"/>
      <c r="DB336" s="1354"/>
      <c r="DC336" s="1354"/>
      <c r="DD336" s="1354"/>
      <c r="DE336" s="1354"/>
      <c r="DF336" s="1354"/>
      <c r="DG336" s="1354"/>
      <c r="DH336" s="1354"/>
      <c r="DI336" s="1354"/>
      <c r="DJ336" s="1354"/>
      <c r="DK336" s="1354"/>
      <c r="DL336" s="1354"/>
      <c r="DM336" s="1354"/>
      <c r="DN336" s="1354"/>
      <c r="DO336" s="1354"/>
      <c r="DP336" s="1354"/>
      <c r="DQ336" s="1354"/>
    </row>
    <row r="337" spans="3:121" x14ac:dyDescent="0.25">
      <c r="C337" s="1354"/>
      <c r="D337" s="1354"/>
      <c r="E337" s="1354"/>
      <c r="F337" s="1354"/>
      <c r="G337" s="1354"/>
      <c r="H337" s="1354"/>
      <c r="I337" s="1354"/>
      <c r="J337" s="1354"/>
      <c r="K337" s="1354"/>
      <c r="L337" s="1354"/>
      <c r="M337" s="1354"/>
      <c r="N337" s="1354"/>
      <c r="O337" s="1354"/>
      <c r="P337" s="1354"/>
      <c r="Q337" s="1354"/>
      <c r="R337" s="1354"/>
      <c r="S337" s="1354"/>
      <c r="T337" s="1354"/>
      <c r="U337" s="1354"/>
      <c r="V337" s="1354"/>
      <c r="W337" s="1354"/>
      <c r="X337" s="1354"/>
      <c r="Y337" s="1354"/>
      <c r="Z337" s="1354"/>
      <c r="AA337" s="1354"/>
      <c r="AB337" s="1354"/>
      <c r="AC337" s="1354"/>
      <c r="AD337" s="1354"/>
      <c r="AE337" s="1354"/>
      <c r="AF337" s="1354"/>
      <c r="AG337" s="1356"/>
      <c r="AH337" s="1356"/>
      <c r="AI337" s="1356"/>
      <c r="AJ337" s="1356"/>
      <c r="AK337" s="1354"/>
      <c r="AL337" s="1354"/>
      <c r="AM337" s="1354"/>
      <c r="AN337" s="1354"/>
      <c r="AO337" s="1354"/>
      <c r="AP337" s="1354"/>
      <c r="AQ337" s="1354"/>
      <c r="AR337" s="1354"/>
      <c r="AS337" s="1354"/>
      <c r="AT337" s="1354"/>
      <c r="AU337" s="1354"/>
      <c r="AV337" s="1354"/>
      <c r="AW337" s="1354"/>
      <c r="AX337" s="1354"/>
      <c r="AY337" s="1354"/>
      <c r="AZ337" s="1354"/>
      <c r="BA337" s="1354"/>
      <c r="BB337" s="1354"/>
      <c r="BC337" s="1354"/>
      <c r="BD337" s="1354"/>
      <c r="BE337" s="1354"/>
      <c r="BF337" s="1354"/>
      <c r="BG337" s="1354"/>
      <c r="BH337" s="1354"/>
      <c r="BI337" s="1354"/>
      <c r="BJ337" s="1354"/>
      <c r="BK337" s="1354"/>
      <c r="BL337" s="1354"/>
      <c r="BM337" s="1354"/>
      <c r="BN337" s="1354"/>
      <c r="BO337" s="1354"/>
      <c r="BP337" s="1354"/>
      <c r="BQ337" s="1354"/>
      <c r="BR337" s="1354"/>
      <c r="BS337" s="1354"/>
      <c r="BT337" s="1354"/>
      <c r="BU337" s="1354"/>
      <c r="BV337" s="1354"/>
      <c r="BW337" s="1354"/>
      <c r="BX337" s="1354"/>
      <c r="BY337" s="1354"/>
      <c r="BZ337" s="1354"/>
      <c r="CA337" s="1354"/>
      <c r="CB337" s="1354"/>
      <c r="CC337" s="1354"/>
      <c r="CD337" s="1354"/>
      <c r="CE337" s="1354"/>
      <c r="CF337" s="1354"/>
      <c r="CG337" s="1354"/>
      <c r="CH337" s="1354"/>
      <c r="CI337" s="1354"/>
      <c r="CJ337" s="1354"/>
      <c r="CK337" s="1354"/>
      <c r="CL337" s="1354"/>
      <c r="CM337" s="1354"/>
      <c r="CN337" s="1354"/>
      <c r="CO337" s="1354"/>
      <c r="CP337" s="1354"/>
      <c r="CQ337" s="1354"/>
      <c r="CR337" s="1354"/>
      <c r="CS337" s="1354"/>
      <c r="CT337" s="1354"/>
      <c r="CU337" s="1354"/>
      <c r="CV337" s="1354"/>
      <c r="CW337" s="1354"/>
      <c r="CX337" s="1354"/>
      <c r="CY337" s="1354"/>
      <c r="CZ337" s="1354"/>
      <c r="DA337" s="1354"/>
      <c r="DB337" s="1354"/>
      <c r="DC337" s="1354"/>
      <c r="DD337" s="1354"/>
      <c r="DE337" s="1354"/>
      <c r="DF337" s="1354"/>
      <c r="DG337" s="1354"/>
      <c r="DH337" s="1354"/>
      <c r="DI337" s="1354"/>
      <c r="DJ337" s="1354"/>
      <c r="DK337" s="1354"/>
      <c r="DL337" s="1354"/>
      <c r="DM337" s="1354"/>
      <c r="DN337" s="1354"/>
      <c r="DO337" s="1354"/>
      <c r="DP337" s="1354"/>
      <c r="DQ337" s="1354"/>
    </row>
    <row r="338" spans="3:121" x14ac:dyDescent="0.25">
      <c r="C338" s="1354"/>
      <c r="D338" s="1354"/>
      <c r="E338" s="1354"/>
      <c r="F338" s="1354"/>
      <c r="G338" s="1354"/>
      <c r="H338" s="1354"/>
      <c r="I338" s="1354"/>
      <c r="J338" s="1354"/>
      <c r="K338" s="1354"/>
      <c r="L338" s="1354"/>
      <c r="M338" s="1354"/>
      <c r="N338" s="1354"/>
      <c r="O338" s="1354"/>
      <c r="P338" s="1354"/>
      <c r="Q338" s="1354"/>
      <c r="R338" s="1354"/>
      <c r="S338" s="1354"/>
      <c r="T338" s="1354"/>
      <c r="U338" s="1354"/>
      <c r="V338" s="1354"/>
      <c r="W338" s="1354"/>
      <c r="X338" s="1354"/>
      <c r="Y338" s="1354"/>
      <c r="Z338" s="1354"/>
      <c r="AA338" s="1354"/>
      <c r="AB338" s="1354"/>
      <c r="AC338" s="1354"/>
      <c r="AD338" s="1354"/>
      <c r="AE338" s="1354"/>
      <c r="AF338" s="1354"/>
      <c r="AG338" s="1356"/>
      <c r="AH338" s="1356"/>
      <c r="AI338" s="1356"/>
      <c r="AJ338" s="1356"/>
      <c r="AK338" s="1354"/>
      <c r="AL338" s="1354"/>
      <c r="AM338" s="1354"/>
      <c r="AN338" s="1354"/>
      <c r="AO338" s="1354"/>
      <c r="AP338" s="1354"/>
      <c r="AQ338" s="1354"/>
      <c r="AR338" s="1354"/>
      <c r="AS338" s="1354"/>
      <c r="AT338" s="1354"/>
      <c r="AU338" s="1354"/>
      <c r="AV338" s="1354"/>
      <c r="AW338" s="1354"/>
      <c r="AX338" s="1354"/>
      <c r="AY338" s="1354"/>
      <c r="AZ338" s="1354"/>
      <c r="BA338" s="1354"/>
      <c r="BB338" s="1354"/>
      <c r="BC338" s="1354"/>
      <c r="BD338" s="1354"/>
      <c r="BE338" s="1354"/>
      <c r="BF338" s="1354"/>
      <c r="BG338" s="1354"/>
      <c r="BH338" s="1354"/>
      <c r="BI338" s="1354"/>
      <c r="BJ338" s="1354"/>
      <c r="BK338" s="1354"/>
      <c r="BL338" s="1354"/>
      <c r="BM338" s="1354"/>
      <c r="BN338" s="1354"/>
      <c r="BO338" s="1354"/>
      <c r="BP338" s="1354"/>
      <c r="BQ338" s="1354"/>
      <c r="BR338" s="1354"/>
      <c r="BS338" s="1354"/>
      <c r="BT338" s="1354"/>
      <c r="BU338" s="1354"/>
      <c r="BV338" s="1354"/>
      <c r="BW338" s="1354"/>
      <c r="BX338" s="1354"/>
      <c r="BY338" s="1354"/>
      <c r="BZ338" s="1354"/>
      <c r="CA338" s="1354"/>
      <c r="CB338" s="1354"/>
      <c r="CC338" s="1354"/>
      <c r="CD338" s="1354"/>
      <c r="CE338" s="1354"/>
      <c r="CF338" s="1354"/>
      <c r="CG338" s="1354"/>
      <c r="CH338" s="1354"/>
      <c r="CI338" s="1354"/>
      <c r="CJ338" s="1354"/>
      <c r="CK338" s="1354"/>
      <c r="CL338" s="1354"/>
      <c r="CM338" s="1354"/>
      <c r="CN338" s="1354"/>
      <c r="CO338" s="1354"/>
      <c r="CP338" s="1354"/>
      <c r="CQ338" s="1354"/>
      <c r="CR338" s="1354"/>
      <c r="CS338" s="1354"/>
      <c r="CT338" s="1354"/>
      <c r="CU338" s="1354"/>
      <c r="CV338" s="1354"/>
      <c r="CW338" s="1354"/>
      <c r="CX338" s="1354"/>
      <c r="CY338" s="1354"/>
      <c r="CZ338" s="1354"/>
      <c r="DA338" s="1354"/>
      <c r="DB338" s="1354"/>
      <c r="DC338" s="1354"/>
      <c r="DD338" s="1354"/>
      <c r="DE338" s="1354"/>
      <c r="DF338" s="1354"/>
      <c r="DG338" s="1354"/>
      <c r="DH338" s="1354"/>
      <c r="DI338" s="1354"/>
      <c r="DJ338" s="1354"/>
      <c r="DK338" s="1354"/>
      <c r="DL338" s="1354"/>
      <c r="DM338" s="1354"/>
      <c r="DN338" s="1354"/>
      <c r="DO338" s="1354"/>
      <c r="DP338" s="1354"/>
      <c r="DQ338" s="1354"/>
    </row>
    <row r="339" spans="3:121" x14ac:dyDescent="0.25">
      <c r="C339" s="1354"/>
      <c r="D339" s="1354"/>
      <c r="E339" s="1354"/>
      <c r="F339" s="1354"/>
      <c r="G339" s="1354"/>
      <c r="H339" s="1354"/>
      <c r="I339" s="1354"/>
      <c r="J339" s="1354"/>
      <c r="K339" s="1354"/>
      <c r="L339" s="1354"/>
      <c r="M339" s="1354"/>
      <c r="N339" s="1354"/>
      <c r="O339" s="1354"/>
      <c r="P339" s="1354"/>
      <c r="Q339" s="1354"/>
      <c r="R339" s="1354"/>
      <c r="S339" s="1354"/>
      <c r="T339" s="1354"/>
      <c r="U339" s="1354"/>
      <c r="V339" s="1354"/>
      <c r="W339" s="1354"/>
      <c r="X339" s="1354"/>
      <c r="Y339" s="1354"/>
      <c r="Z339" s="1354"/>
      <c r="AA339" s="1354"/>
      <c r="AB339" s="1354"/>
      <c r="AC339" s="1354"/>
      <c r="AD339" s="1354"/>
      <c r="AE339" s="1354"/>
      <c r="AF339" s="1354"/>
      <c r="AG339" s="1356"/>
      <c r="AH339" s="1356"/>
      <c r="AI339" s="1356"/>
      <c r="AJ339" s="1356"/>
      <c r="AK339" s="1354"/>
      <c r="AL339" s="1354"/>
      <c r="AM339" s="1354"/>
      <c r="AN339" s="1354"/>
      <c r="AO339" s="1354"/>
      <c r="AP339" s="1354"/>
      <c r="AQ339" s="1354"/>
      <c r="AR339" s="1354"/>
      <c r="AS339" s="1354"/>
      <c r="AT339" s="1354"/>
      <c r="AU339" s="1354"/>
      <c r="AV339" s="1354"/>
      <c r="AW339" s="1354"/>
      <c r="AX339" s="1354"/>
      <c r="AY339" s="1354"/>
      <c r="AZ339" s="1354"/>
      <c r="BA339" s="1354"/>
      <c r="BB339" s="1354"/>
      <c r="BC339" s="1354"/>
      <c r="BD339" s="1354"/>
      <c r="BE339" s="1354"/>
      <c r="BF339" s="1354"/>
      <c r="BG339" s="1354"/>
      <c r="BH339" s="1354"/>
      <c r="BI339" s="1354"/>
      <c r="BJ339" s="1354"/>
      <c r="BK339" s="1354"/>
      <c r="BL339" s="1354"/>
      <c r="BM339" s="1354"/>
      <c r="BN339" s="1354"/>
      <c r="BO339" s="1354"/>
      <c r="BP339" s="1354"/>
      <c r="BQ339" s="1354"/>
      <c r="BR339" s="1354"/>
      <c r="BS339" s="1354"/>
      <c r="BT339" s="1354"/>
      <c r="BU339" s="1354"/>
      <c r="BV339" s="1354"/>
      <c r="BW339" s="1354"/>
      <c r="BX339" s="1354"/>
      <c r="BY339" s="1354"/>
      <c r="BZ339" s="1354"/>
      <c r="CA339" s="1354"/>
      <c r="CB339" s="1354"/>
      <c r="CC339" s="1354"/>
      <c r="CD339" s="1354"/>
      <c r="CE339" s="1354"/>
      <c r="CF339" s="1354"/>
      <c r="CG339" s="1354"/>
      <c r="CH339" s="1354"/>
      <c r="CI339" s="1354"/>
      <c r="CJ339" s="1354"/>
      <c r="CK339" s="1354"/>
      <c r="CL339" s="1354"/>
      <c r="CM339" s="1354"/>
      <c r="CN339" s="1354"/>
      <c r="CO339" s="1354"/>
      <c r="CP339" s="1354"/>
      <c r="CQ339" s="1354"/>
      <c r="CR339" s="1354"/>
      <c r="CS339" s="1354"/>
      <c r="CT339" s="1354"/>
      <c r="CU339" s="1354"/>
      <c r="CV339" s="1354"/>
      <c r="CW339" s="1354"/>
      <c r="CX339" s="1354"/>
      <c r="CY339" s="1354"/>
      <c r="CZ339" s="1354"/>
      <c r="DA339" s="1354"/>
      <c r="DB339" s="1354"/>
      <c r="DC339" s="1354"/>
      <c r="DD339" s="1354"/>
      <c r="DE339" s="1354"/>
      <c r="DF339" s="1354"/>
      <c r="DG339" s="1354"/>
      <c r="DH339" s="1354"/>
      <c r="DI339" s="1354"/>
      <c r="DJ339" s="1354"/>
      <c r="DK339" s="1354"/>
      <c r="DL339" s="1354"/>
      <c r="DM339" s="1354"/>
      <c r="DN339" s="1354"/>
      <c r="DO339" s="1354"/>
      <c r="DP339" s="1354"/>
      <c r="DQ339" s="1354"/>
    </row>
    <row r="340" spans="3:121" x14ac:dyDescent="0.25">
      <c r="C340" s="1354"/>
      <c r="D340" s="1354"/>
      <c r="E340" s="1354"/>
      <c r="F340" s="1354"/>
      <c r="G340" s="1354"/>
      <c r="H340" s="1354"/>
      <c r="I340" s="1354"/>
      <c r="J340" s="1354"/>
      <c r="K340" s="1354"/>
      <c r="L340" s="1354"/>
      <c r="M340" s="1354"/>
      <c r="N340" s="1354"/>
      <c r="O340" s="1354"/>
      <c r="P340" s="1354"/>
      <c r="Q340" s="1354"/>
      <c r="R340" s="1354"/>
      <c r="S340" s="1354"/>
      <c r="T340" s="1354"/>
      <c r="U340" s="1354"/>
      <c r="V340" s="1354"/>
      <c r="W340" s="1354"/>
      <c r="X340" s="1354"/>
      <c r="Y340" s="1354"/>
      <c r="Z340" s="1354"/>
      <c r="AA340" s="1354"/>
      <c r="AB340" s="1354"/>
      <c r="AC340" s="1354"/>
      <c r="AD340" s="1354"/>
      <c r="AE340" s="1354"/>
      <c r="AF340" s="1354"/>
      <c r="AG340" s="1356"/>
      <c r="AH340" s="1356"/>
      <c r="AI340" s="1356"/>
      <c r="AJ340" s="1356"/>
      <c r="AK340" s="1354"/>
      <c r="AL340" s="1354"/>
      <c r="AM340" s="1354"/>
      <c r="AN340" s="1354"/>
      <c r="AO340" s="1354"/>
      <c r="AP340" s="1354"/>
      <c r="AQ340" s="1354"/>
      <c r="AR340" s="1354"/>
      <c r="AS340" s="1354"/>
      <c r="AT340" s="1354"/>
      <c r="AU340" s="1354"/>
      <c r="AV340" s="1354"/>
      <c r="AW340" s="1354"/>
      <c r="AX340" s="1354"/>
      <c r="AY340" s="1354"/>
      <c r="AZ340" s="1354"/>
      <c r="BA340" s="1354"/>
      <c r="BB340" s="1354"/>
      <c r="BC340" s="1354"/>
      <c r="BD340" s="1354"/>
      <c r="BE340" s="1354"/>
      <c r="BF340" s="1354"/>
      <c r="BG340" s="1354"/>
      <c r="BH340" s="1354"/>
      <c r="BI340" s="1354"/>
      <c r="BJ340" s="1354"/>
      <c r="BK340" s="1354"/>
      <c r="BL340" s="1354"/>
      <c r="BM340" s="1354"/>
      <c r="BN340" s="1354"/>
      <c r="BO340" s="1354"/>
      <c r="BP340" s="1354"/>
      <c r="BQ340" s="1354"/>
      <c r="BR340" s="1354"/>
      <c r="BS340" s="1354"/>
      <c r="BT340" s="1354"/>
      <c r="BU340" s="1354"/>
      <c r="BV340" s="1354"/>
      <c r="BW340" s="1354"/>
      <c r="BX340" s="1354"/>
      <c r="BY340" s="1354"/>
      <c r="BZ340" s="1354"/>
      <c r="CA340" s="1354"/>
      <c r="CB340" s="1354"/>
      <c r="CC340" s="1354"/>
      <c r="CD340" s="1354"/>
      <c r="CE340" s="1354"/>
      <c r="CF340" s="1354"/>
      <c r="CG340" s="1354"/>
      <c r="CH340" s="1354"/>
      <c r="CI340" s="1354"/>
      <c r="CJ340" s="1354"/>
      <c r="CK340" s="1354"/>
      <c r="CL340" s="1354"/>
      <c r="CM340" s="1354"/>
      <c r="CN340" s="1354"/>
      <c r="CO340" s="1354"/>
      <c r="CP340" s="1354"/>
      <c r="CQ340" s="1354"/>
      <c r="CR340" s="1354"/>
      <c r="CS340" s="1354"/>
      <c r="CT340" s="1354"/>
      <c r="CU340" s="1354"/>
      <c r="CV340" s="1354"/>
      <c r="CW340" s="1354"/>
      <c r="CX340" s="1354"/>
      <c r="CY340" s="1354"/>
      <c r="CZ340" s="1354"/>
      <c r="DA340" s="1354"/>
      <c r="DB340" s="1354"/>
      <c r="DC340" s="1354"/>
      <c r="DD340" s="1354"/>
      <c r="DE340" s="1354"/>
      <c r="DF340" s="1354"/>
      <c r="DG340" s="1354"/>
      <c r="DH340" s="1354"/>
      <c r="DI340" s="1354"/>
      <c r="DJ340" s="1354"/>
      <c r="DK340" s="1354"/>
      <c r="DL340" s="1354"/>
      <c r="DM340" s="1354"/>
      <c r="DN340" s="1354"/>
      <c r="DO340" s="1354"/>
      <c r="DP340" s="1354"/>
      <c r="DQ340" s="1354"/>
    </row>
    <row r="341" spans="3:121" x14ac:dyDescent="0.25">
      <c r="C341" s="1354"/>
      <c r="D341" s="1354"/>
      <c r="E341" s="1354"/>
      <c r="F341" s="1354"/>
      <c r="G341" s="1354"/>
      <c r="H341" s="1354"/>
      <c r="I341" s="1354"/>
      <c r="J341" s="1354"/>
      <c r="K341" s="1354"/>
      <c r="L341" s="1354"/>
      <c r="M341" s="1354"/>
      <c r="N341" s="1354"/>
      <c r="O341" s="1354"/>
      <c r="P341" s="1354"/>
      <c r="Q341" s="1354"/>
      <c r="R341" s="1354"/>
      <c r="S341" s="1354"/>
      <c r="T341" s="1354"/>
      <c r="U341" s="1354"/>
      <c r="V341" s="1354"/>
      <c r="W341" s="1354"/>
      <c r="X341" s="1354"/>
      <c r="Y341" s="1354"/>
      <c r="Z341" s="1354"/>
      <c r="AA341" s="1354"/>
      <c r="AB341" s="1354"/>
      <c r="AC341" s="1354"/>
      <c r="AD341" s="1354"/>
      <c r="AE341" s="1354"/>
      <c r="AF341" s="1354"/>
      <c r="AG341" s="1356"/>
      <c r="AH341" s="1356"/>
      <c r="AI341" s="1356"/>
      <c r="AJ341" s="1356"/>
      <c r="AK341" s="1354"/>
      <c r="AL341" s="1354"/>
      <c r="AM341" s="1354"/>
      <c r="AN341" s="1354"/>
      <c r="AO341" s="1354"/>
      <c r="AP341" s="1354"/>
      <c r="AQ341" s="1354"/>
      <c r="AR341" s="1354"/>
      <c r="AS341" s="1354"/>
      <c r="AT341" s="1354"/>
      <c r="AU341" s="1354"/>
      <c r="AV341" s="1354"/>
      <c r="AW341" s="1354"/>
      <c r="AX341" s="1354"/>
      <c r="AY341" s="1354"/>
      <c r="AZ341" s="1354"/>
      <c r="BA341" s="1354"/>
      <c r="BB341" s="1354"/>
      <c r="BC341" s="1354"/>
      <c r="BD341" s="1354"/>
      <c r="BE341" s="1354"/>
      <c r="BF341" s="1354"/>
      <c r="BG341" s="1354"/>
      <c r="BH341" s="1354"/>
      <c r="BI341" s="1354"/>
      <c r="BJ341" s="1354"/>
      <c r="BK341" s="1354"/>
      <c r="BL341" s="1354"/>
      <c r="BM341" s="1354"/>
      <c r="BN341" s="1354"/>
      <c r="BO341" s="1354"/>
      <c r="BP341" s="1354"/>
      <c r="BQ341" s="1354"/>
      <c r="BR341" s="1354"/>
      <c r="BS341" s="1354"/>
      <c r="BT341" s="1354"/>
      <c r="BU341" s="1354"/>
      <c r="BV341" s="1354"/>
      <c r="BW341" s="1354"/>
      <c r="BX341" s="1354"/>
      <c r="BY341" s="1354"/>
      <c r="BZ341" s="1354"/>
      <c r="CA341" s="1354"/>
      <c r="CB341" s="1354"/>
      <c r="CC341" s="1354"/>
      <c r="CD341" s="1354"/>
      <c r="CE341" s="1354"/>
      <c r="CF341" s="1354"/>
      <c r="CG341" s="1354"/>
      <c r="CH341" s="1354"/>
      <c r="CI341" s="1354"/>
      <c r="CJ341" s="1354"/>
      <c r="CK341" s="1354"/>
      <c r="CL341" s="1354"/>
      <c r="CM341" s="1354"/>
      <c r="CN341" s="1354"/>
      <c r="CO341" s="1354"/>
      <c r="CP341" s="1354"/>
      <c r="CQ341" s="1354"/>
      <c r="CR341" s="1354"/>
      <c r="CS341" s="1354"/>
      <c r="CT341" s="1354"/>
      <c r="CU341" s="1354"/>
      <c r="CV341" s="1354"/>
      <c r="CW341" s="1354"/>
      <c r="CX341" s="1354"/>
      <c r="CY341" s="1354"/>
      <c r="CZ341" s="1354"/>
      <c r="DA341" s="1354"/>
      <c r="DB341" s="1354"/>
      <c r="DC341" s="1354"/>
      <c r="DD341" s="1354"/>
      <c r="DE341" s="1354"/>
      <c r="DF341" s="1354"/>
      <c r="DG341" s="1354"/>
      <c r="DH341" s="1354"/>
      <c r="DI341" s="1354"/>
      <c r="DJ341" s="1354"/>
      <c r="DK341" s="1354"/>
      <c r="DL341" s="1354"/>
      <c r="DM341" s="1354"/>
      <c r="DN341" s="1354"/>
      <c r="DO341" s="1354"/>
      <c r="DP341" s="1354"/>
      <c r="DQ341" s="1354"/>
    </row>
    <row r="342" spans="3:121" x14ac:dyDescent="0.25">
      <c r="C342" s="1354"/>
      <c r="D342" s="1354"/>
      <c r="E342" s="1354"/>
      <c r="F342" s="1354"/>
      <c r="G342" s="1354"/>
      <c r="H342" s="1354"/>
      <c r="I342" s="1354"/>
      <c r="J342" s="1354"/>
      <c r="K342" s="1354"/>
      <c r="L342" s="1354"/>
      <c r="M342" s="1354"/>
      <c r="N342" s="1354"/>
      <c r="O342" s="1354"/>
      <c r="P342" s="1354"/>
      <c r="Q342" s="1354"/>
      <c r="R342" s="1354"/>
      <c r="S342" s="1354"/>
      <c r="T342" s="1354"/>
      <c r="U342" s="1354"/>
      <c r="V342" s="1354"/>
      <c r="W342" s="1354"/>
      <c r="X342" s="1354"/>
      <c r="Y342" s="1354"/>
      <c r="Z342" s="1354"/>
      <c r="AA342" s="1354"/>
      <c r="AB342" s="1354"/>
      <c r="AC342" s="1354"/>
      <c r="AD342" s="1354"/>
      <c r="AE342" s="1354"/>
      <c r="AF342" s="1354"/>
      <c r="AG342" s="1356"/>
      <c r="AH342" s="1356"/>
      <c r="AI342" s="1356"/>
      <c r="AJ342" s="1356"/>
      <c r="AK342" s="1354"/>
      <c r="AL342" s="1354"/>
      <c r="AM342" s="1354"/>
      <c r="AN342" s="1354"/>
      <c r="AO342" s="1354"/>
      <c r="AP342" s="1354"/>
      <c r="AQ342" s="1354"/>
      <c r="AR342" s="1354"/>
      <c r="AS342" s="1354"/>
      <c r="AT342" s="1354"/>
      <c r="AU342" s="1354"/>
      <c r="AV342" s="1354"/>
      <c r="AW342" s="1354"/>
      <c r="AX342" s="1354"/>
      <c r="AY342" s="1354"/>
      <c r="AZ342" s="1354"/>
      <c r="BA342" s="1354"/>
      <c r="BB342" s="1354"/>
      <c r="BC342" s="1354"/>
      <c r="BD342" s="1354"/>
      <c r="BE342" s="1354"/>
      <c r="BF342" s="1354"/>
      <c r="BG342" s="1354"/>
      <c r="BH342" s="1354"/>
      <c r="BI342" s="1354"/>
      <c r="BJ342" s="1354"/>
      <c r="BK342" s="1354"/>
      <c r="BL342" s="1354"/>
      <c r="BM342" s="1354"/>
      <c r="BN342" s="1354"/>
      <c r="BO342" s="1354"/>
      <c r="BP342" s="1354"/>
      <c r="BQ342" s="1354"/>
      <c r="BR342" s="1354"/>
      <c r="BS342" s="1354"/>
      <c r="BT342" s="1354"/>
      <c r="BU342" s="1354"/>
      <c r="BV342" s="1354"/>
      <c r="BW342" s="1354"/>
      <c r="BX342" s="1354"/>
      <c r="BY342" s="1354"/>
      <c r="BZ342" s="1354"/>
      <c r="CA342" s="1354"/>
      <c r="CB342" s="1354"/>
      <c r="CC342" s="1354"/>
      <c r="CD342" s="1354"/>
      <c r="CE342" s="1354"/>
      <c r="CF342" s="1354"/>
      <c r="CG342" s="1354"/>
      <c r="CH342" s="1354"/>
      <c r="CI342" s="1354"/>
      <c r="CJ342" s="1354"/>
      <c r="CK342" s="1354"/>
      <c r="CL342" s="1354"/>
      <c r="CM342" s="1354"/>
      <c r="CN342" s="1354"/>
      <c r="CO342" s="1354"/>
      <c r="CP342" s="1354"/>
      <c r="CQ342" s="1354"/>
      <c r="CR342" s="1354"/>
      <c r="CS342" s="1354"/>
      <c r="CT342" s="1354"/>
      <c r="CU342" s="1354"/>
      <c r="CV342" s="1354"/>
      <c r="CW342" s="1354"/>
      <c r="CX342" s="1354"/>
      <c r="CY342" s="1354"/>
      <c r="CZ342" s="1354"/>
      <c r="DA342" s="1354"/>
      <c r="DB342" s="1354"/>
      <c r="DC342" s="1354"/>
      <c r="DD342" s="1354"/>
      <c r="DE342" s="1354"/>
      <c r="DF342" s="1354"/>
      <c r="DG342" s="1354"/>
      <c r="DH342" s="1354"/>
      <c r="DI342" s="1354"/>
      <c r="DJ342" s="1354"/>
      <c r="DK342" s="1354"/>
      <c r="DL342" s="1354"/>
      <c r="DM342" s="1354"/>
      <c r="DN342" s="1354"/>
      <c r="DO342" s="1354"/>
      <c r="DP342" s="1354"/>
      <c r="DQ342" s="1354"/>
    </row>
    <row r="343" spans="3:121" x14ac:dyDescent="0.25">
      <c r="C343" s="1354"/>
      <c r="D343" s="1354"/>
      <c r="E343" s="1354"/>
      <c r="F343" s="1354"/>
      <c r="G343" s="1354"/>
      <c r="H343" s="1354"/>
      <c r="I343" s="1354"/>
      <c r="J343" s="1354"/>
      <c r="K343" s="1354"/>
      <c r="L343" s="1354"/>
      <c r="M343" s="1354"/>
      <c r="N343" s="1354"/>
      <c r="O343" s="1354"/>
      <c r="P343" s="1354"/>
      <c r="Q343" s="1354"/>
      <c r="R343" s="1354"/>
      <c r="S343" s="1354"/>
      <c r="T343" s="1354"/>
      <c r="U343" s="1354"/>
      <c r="V343" s="1354"/>
      <c r="W343" s="1354"/>
      <c r="X343" s="1354"/>
      <c r="Y343" s="1354"/>
      <c r="Z343" s="1354"/>
      <c r="AA343" s="1354"/>
      <c r="AB343" s="1354"/>
      <c r="AC343" s="1354"/>
      <c r="AD343" s="1354"/>
      <c r="AE343" s="1354"/>
      <c r="AF343" s="1354"/>
      <c r="AG343" s="1356"/>
      <c r="AH343" s="1356"/>
      <c r="AI343" s="1356"/>
      <c r="AJ343" s="1356"/>
      <c r="AK343" s="1354"/>
      <c r="AL343" s="1354"/>
      <c r="AM343" s="1354"/>
      <c r="AN343" s="1354"/>
      <c r="AO343" s="1354"/>
      <c r="AP343" s="1354"/>
      <c r="AQ343" s="1354"/>
      <c r="AR343" s="1354"/>
      <c r="AS343" s="1354"/>
      <c r="AT343" s="1354"/>
      <c r="AU343" s="1354"/>
      <c r="AV343" s="1354"/>
      <c r="AW343" s="1354"/>
      <c r="AX343" s="1354"/>
      <c r="AY343" s="1354"/>
      <c r="AZ343" s="1354"/>
      <c r="BA343" s="1354"/>
      <c r="BB343" s="1354"/>
      <c r="BC343" s="1354"/>
      <c r="BD343" s="1354"/>
      <c r="BE343" s="1354"/>
      <c r="BF343" s="1354"/>
      <c r="BG343" s="1354"/>
      <c r="BH343" s="1354"/>
      <c r="BI343" s="1354"/>
      <c r="BJ343" s="1354"/>
      <c r="BK343" s="1354"/>
      <c r="BL343" s="1354"/>
      <c r="BM343" s="1354"/>
      <c r="BN343" s="1354"/>
      <c r="BO343" s="1354"/>
      <c r="BP343" s="1354"/>
      <c r="BQ343" s="1354"/>
      <c r="BR343" s="1354"/>
      <c r="BS343" s="1354"/>
      <c r="BT343" s="1354"/>
      <c r="BU343" s="1354"/>
      <c r="BV343" s="1354"/>
      <c r="BW343" s="1354"/>
      <c r="BX343" s="1354"/>
      <c r="BY343" s="1354"/>
      <c r="BZ343" s="1354"/>
      <c r="CA343" s="1354"/>
      <c r="CB343" s="1354"/>
      <c r="CC343" s="1354"/>
      <c r="CD343" s="1354"/>
      <c r="CE343" s="1354"/>
      <c r="CF343" s="1354"/>
      <c r="CG343" s="1354"/>
      <c r="CH343" s="1354"/>
      <c r="CI343" s="1354"/>
      <c r="CJ343" s="1354"/>
      <c r="CK343" s="1354"/>
      <c r="CL343" s="1354"/>
      <c r="CM343" s="1354"/>
      <c r="CN343" s="1354"/>
      <c r="CO343" s="1354"/>
      <c r="CP343" s="1354"/>
      <c r="CQ343" s="1354"/>
      <c r="CR343" s="1354"/>
      <c r="CS343" s="1354"/>
      <c r="CT343" s="1354"/>
      <c r="CU343" s="1354"/>
      <c r="CV343" s="1354"/>
      <c r="CW343" s="1354"/>
      <c r="CX343" s="1354"/>
      <c r="CY343" s="1354"/>
      <c r="CZ343" s="1354"/>
      <c r="DA343" s="1354"/>
      <c r="DB343" s="1354"/>
      <c r="DC343" s="1354"/>
      <c r="DD343" s="1354"/>
      <c r="DE343" s="1354"/>
      <c r="DF343" s="1354"/>
      <c r="DG343" s="1354"/>
      <c r="DH343" s="1354"/>
      <c r="DI343" s="1354"/>
      <c r="DJ343" s="1354"/>
      <c r="DK343" s="1354"/>
      <c r="DL343" s="1354"/>
      <c r="DM343" s="1354"/>
      <c r="DN343" s="1354"/>
      <c r="DO343" s="1354"/>
      <c r="DP343" s="1354"/>
      <c r="DQ343" s="1354"/>
    </row>
    <row r="344" spans="3:121" x14ac:dyDescent="0.25">
      <c r="C344" s="1354"/>
      <c r="D344" s="1354"/>
      <c r="E344" s="1354"/>
      <c r="F344" s="1354"/>
      <c r="G344" s="1354"/>
      <c r="H344" s="1354"/>
      <c r="I344" s="1354"/>
      <c r="J344" s="1354"/>
      <c r="K344" s="1354"/>
      <c r="L344" s="1354"/>
      <c r="M344" s="1354"/>
      <c r="N344" s="1354"/>
      <c r="O344" s="1354"/>
      <c r="P344" s="1354"/>
      <c r="Q344" s="1354"/>
      <c r="R344" s="1354"/>
      <c r="S344" s="1354"/>
      <c r="T344" s="1354"/>
      <c r="U344" s="1354"/>
      <c r="V344" s="1354"/>
      <c r="W344" s="1354"/>
      <c r="X344" s="1354"/>
      <c r="Y344" s="1354"/>
      <c r="Z344" s="1354"/>
      <c r="AA344" s="1354"/>
      <c r="AB344" s="1354"/>
      <c r="AC344" s="1354"/>
      <c r="AD344" s="1354"/>
      <c r="AE344" s="1354"/>
      <c r="AF344" s="1354"/>
      <c r="AG344" s="1356"/>
      <c r="AH344" s="1356"/>
      <c r="AI344" s="1356"/>
      <c r="AJ344" s="1356"/>
      <c r="AK344" s="1354"/>
      <c r="AL344" s="1354"/>
      <c r="AM344" s="1354"/>
      <c r="AN344" s="1354"/>
      <c r="AO344" s="1354"/>
      <c r="AP344" s="1354"/>
      <c r="AQ344" s="1354"/>
      <c r="AR344" s="1354"/>
      <c r="AS344" s="1354"/>
      <c r="AT344" s="1354"/>
      <c r="AU344" s="1354"/>
      <c r="AV344" s="1354"/>
      <c r="AW344" s="1354"/>
      <c r="AX344" s="1354"/>
      <c r="AY344" s="1354"/>
      <c r="AZ344" s="1354"/>
      <c r="BA344" s="1354"/>
      <c r="BB344" s="1354"/>
      <c r="BC344" s="1354"/>
      <c r="BD344" s="1354"/>
      <c r="BE344" s="1354"/>
      <c r="BF344" s="1354"/>
      <c r="BG344" s="1354"/>
      <c r="BH344" s="1354"/>
      <c r="BI344" s="1354"/>
      <c r="BJ344" s="1354"/>
      <c r="BK344" s="1354"/>
      <c r="BL344" s="1354"/>
      <c r="BM344" s="1354"/>
      <c r="BN344" s="1354"/>
      <c r="BO344" s="1354"/>
      <c r="BP344" s="1354"/>
      <c r="BQ344" s="1354"/>
      <c r="BR344" s="1354"/>
      <c r="BS344" s="1354"/>
      <c r="BT344" s="1354"/>
      <c r="BU344" s="1354"/>
      <c r="BV344" s="1354"/>
      <c r="BW344" s="1354"/>
      <c r="BX344" s="1354"/>
      <c r="BY344" s="1354"/>
      <c r="BZ344" s="1354"/>
      <c r="CA344" s="1354"/>
      <c r="CB344" s="1354"/>
      <c r="CC344" s="1354"/>
      <c r="CD344" s="1354"/>
      <c r="CE344" s="1354"/>
      <c r="CF344" s="1354"/>
      <c r="CG344" s="1354"/>
      <c r="CH344" s="1354"/>
      <c r="CI344" s="1354"/>
      <c r="CJ344" s="1354"/>
      <c r="CK344" s="1354"/>
      <c r="CL344" s="1354"/>
      <c r="CM344" s="1354"/>
      <c r="CN344" s="1354"/>
      <c r="CO344" s="1354"/>
      <c r="CP344" s="1354"/>
      <c r="CQ344" s="1354"/>
      <c r="CR344" s="1354"/>
      <c r="CS344" s="1354"/>
      <c r="CT344" s="1354"/>
      <c r="CU344" s="1354"/>
      <c r="CV344" s="1354"/>
      <c r="CW344" s="1354"/>
      <c r="CX344" s="1354"/>
      <c r="CY344" s="1354"/>
      <c r="CZ344" s="1354"/>
      <c r="DA344" s="1354"/>
      <c r="DB344" s="1354"/>
      <c r="DC344" s="1354"/>
      <c r="DD344" s="1354"/>
      <c r="DE344" s="1354"/>
      <c r="DF344" s="1354"/>
      <c r="DG344" s="1354"/>
      <c r="DH344" s="1354"/>
      <c r="DI344" s="1354"/>
      <c r="DJ344" s="1354"/>
      <c r="DK344" s="1354"/>
      <c r="DL344" s="1354"/>
      <c r="DM344" s="1354"/>
      <c r="DN344" s="1354"/>
      <c r="DO344" s="1354"/>
      <c r="DP344" s="1354"/>
      <c r="DQ344" s="1354"/>
    </row>
    <row r="345" spans="3:121" x14ac:dyDescent="0.25">
      <c r="C345" s="1354"/>
      <c r="D345" s="1354"/>
      <c r="E345" s="1354"/>
      <c r="F345" s="1354"/>
      <c r="G345" s="1354"/>
      <c r="H345" s="1354"/>
      <c r="I345" s="1354"/>
      <c r="J345" s="1354"/>
      <c r="K345" s="1354"/>
      <c r="L345" s="1354"/>
      <c r="M345" s="1354"/>
      <c r="N345" s="1354"/>
      <c r="O345" s="1354"/>
      <c r="P345" s="1354"/>
      <c r="Q345" s="1354"/>
      <c r="R345" s="1354"/>
      <c r="S345" s="1354"/>
      <c r="T345" s="1354"/>
      <c r="U345" s="1354"/>
      <c r="V345" s="1354"/>
      <c r="W345" s="1354"/>
      <c r="X345" s="1354"/>
      <c r="Y345" s="1354"/>
      <c r="Z345" s="1354"/>
      <c r="AA345" s="1354"/>
      <c r="AB345" s="1354"/>
      <c r="AC345" s="1354"/>
      <c r="AD345" s="1354"/>
      <c r="AE345" s="1354"/>
      <c r="AF345" s="1354"/>
      <c r="AG345" s="1356"/>
      <c r="AH345" s="1356"/>
      <c r="AI345" s="1356"/>
      <c r="AJ345" s="1356"/>
      <c r="AK345" s="1354"/>
      <c r="AL345" s="1354"/>
      <c r="AM345" s="1354"/>
      <c r="AN345" s="1354"/>
      <c r="AO345" s="1354"/>
      <c r="AP345" s="1354"/>
      <c r="AQ345" s="1354"/>
      <c r="AR345" s="1354"/>
      <c r="AS345" s="1354"/>
      <c r="AT345" s="1354"/>
      <c r="AU345" s="1354"/>
      <c r="AV345" s="1354"/>
      <c r="AW345" s="1354"/>
      <c r="AX345" s="1354"/>
      <c r="AY345" s="1354"/>
      <c r="AZ345" s="1354"/>
      <c r="BA345" s="1354"/>
      <c r="BB345" s="1354"/>
      <c r="BC345" s="1354"/>
      <c r="BD345" s="1354"/>
      <c r="BE345" s="1354"/>
      <c r="BF345" s="1354"/>
      <c r="BG345" s="1354"/>
      <c r="BH345" s="1354"/>
      <c r="BI345" s="1354"/>
      <c r="BJ345" s="1354"/>
      <c r="BK345" s="1354"/>
      <c r="BL345" s="1354"/>
      <c r="BM345" s="1354"/>
      <c r="BN345" s="1354"/>
      <c r="BO345" s="1354"/>
      <c r="BP345" s="1354"/>
      <c r="BQ345" s="1354"/>
      <c r="BR345" s="1354"/>
      <c r="BS345" s="1354"/>
      <c r="BT345" s="1354"/>
      <c r="BU345" s="1354"/>
      <c r="BV345" s="1354"/>
      <c r="BW345" s="1354"/>
      <c r="BX345" s="1354"/>
      <c r="BY345" s="1354"/>
      <c r="BZ345" s="1354"/>
      <c r="CA345" s="1354"/>
      <c r="CB345" s="1354"/>
      <c r="CC345" s="1354"/>
      <c r="CD345" s="1354"/>
      <c r="CE345" s="1354"/>
      <c r="CF345" s="1354"/>
      <c r="CG345" s="1354"/>
      <c r="CH345" s="1354"/>
      <c r="CI345" s="1354"/>
      <c r="CJ345" s="1354"/>
      <c r="CK345" s="1354"/>
      <c r="CL345" s="1354"/>
      <c r="CM345" s="1354"/>
      <c r="CN345" s="1354"/>
      <c r="CO345" s="1354"/>
      <c r="CP345" s="1354"/>
      <c r="CQ345" s="1354"/>
      <c r="CR345" s="1354"/>
      <c r="CS345" s="1354"/>
      <c r="CT345" s="1354"/>
      <c r="CU345" s="1354"/>
      <c r="CV345" s="1354"/>
      <c r="CW345" s="1354"/>
      <c r="CX345" s="1354"/>
      <c r="CY345" s="1354"/>
      <c r="CZ345" s="1354"/>
      <c r="DA345" s="1354"/>
      <c r="DB345" s="1354"/>
      <c r="DC345" s="1354"/>
      <c r="DD345" s="1354"/>
      <c r="DE345" s="1354"/>
      <c r="DF345" s="1354"/>
      <c r="DG345" s="1354"/>
      <c r="DH345" s="1354"/>
      <c r="DI345" s="1354"/>
      <c r="DJ345" s="1354"/>
      <c r="DK345" s="1354"/>
      <c r="DL345" s="1354"/>
      <c r="DM345" s="1354"/>
      <c r="DN345" s="1354"/>
      <c r="DO345" s="1354"/>
      <c r="DP345" s="1354"/>
      <c r="DQ345" s="1354"/>
    </row>
    <row r="346" spans="3:121" x14ac:dyDescent="0.25">
      <c r="C346" s="1354"/>
      <c r="D346" s="1354"/>
      <c r="E346" s="1354"/>
      <c r="F346" s="1354"/>
      <c r="G346" s="1354"/>
      <c r="H346" s="1354"/>
      <c r="I346" s="1354"/>
      <c r="J346" s="1354"/>
      <c r="K346" s="1354"/>
      <c r="L346" s="1354"/>
      <c r="M346" s="1354"/>
      <c r="N346" s="1354"/>
      <c r="O346" s="1354"/>
      <c r="P346" s="1354"/>
      <c r="Q346" s="1354"/>
      <c r="R346" s="1354"/>
      <c r="S346" s="1354"/>
      <c r="T346" s="1354"/>
      <c r="U346" s="1354"/>
      <c r="V346" s="1354"/>
      <c r="W346" s="1354"/>
      <c r="X346" s="1354"/>
      <c r="Y346" s="1354"/>
      <c r="Z346" s="1354"/>
      <c r="AA346" s="1354"/>
      <c r="AB346" s="1354"/>
      <c r="AC346" s="1354"/>
      <c r="AD346" s="1354"/>
      <c r="AE346" s="1354"/>
      <c r="AF346" s="1354"/>
      <c r="AG346" s="1356"/>
      <c r="AH346" s="1356"/>
      <c r="AI346" s="1356"/>
      <c r="AJ346" s="1356"/>
      <c r="AK346" s="1354"/>
      <c r="AL346" s="1354"/>
      <c r="AM346" s="1354"/>
      <c r="AN346" s="1354"/>
      <c r="AO346" s="1354"/>
      <c r="AP346" s="1354"/>
      <c r="AQ346" s="1354"/>
      <c r="AR346" s="1354"/>
      <c r="AS346" s="1354"/>
      <c r="AT346" s="1354"/>
      <c r="AU346" s="1354"/>
      <c r="AV346" s="1354"/>
      <c r="AW346" s="1354"/>
      <c r="AX346" s="1354"/>
      <c r="AY346" s="1354"/>
      <c r="AZ346" s="1354"/>
      <c r="BA346" s="1354"/>
      <c r="BB346" s="1354"/>
      <c r="BC346" s="1354"/>
      <c r="BD346" s="1354"/>
      <c r="BE346" s="1354"/>
      <c r="BF346" s="1354"/>
      <c r="BG346" s="1354"/>
      <c r="BH346" s="1354"/>
      <c r="BI346" s="1354"/>
      <c r="BJ346" s="1354"/>
      <c r="BK346" s="1354"/>
      <c r="BL346" s="1354"/>
      <c r="BM346" s="1354"/>
      <c r="BN346" s="1354"/>
      <c r="BO346" s="1354"/>
      <c r="BP346" s="1354"/>
      <c r="BQ346" s="1354"/>
      <c r="BR346" s="1354"/>
      <c r="BS346" s="1354"/>
      <c r="BT346" s="1354"/>
      <c r="BU346" s="1354"/>
      <c r="BV346" s="1354"/>
      <c r="BW346" s="1354"/>
      <c r="BX346" s="1354"/>
      <c r="BY346" s="1354"/>
      <c r="BZ346" s="1354"/>
      <c r="CA346" s="1354"/>
      <c r="CB346" s="1354"/>
      <c r="CC346" s="1354"/>
      <c r="CD346" s="1354"/>
      <c r="CE346" s="1354"/>
      <c r="CF346" s="1354"/>
      <c r="CG346" s="1354"/>
      <c r="CH346" s="1354"/>
      <c r="CI346" s="1354"/>
      <c r="CJ346" s="1354"/>
      <c r="CK346" s="1354"/>
      <c r="CL346" s="1354"/>
      <c r="CM346" s="1354"/>
      <c r="CN346" s="1354"/>
      <c r="CO346" s="1354"/>
      <c r="CP346" s="1354"/>
      <c r="CQ346" s="1354"/>
      <c r="CR346" s="1354"/>
      <c r="CS346" s="1354"/>
      <c r="CT346" s="1354"/>
      <c r="CU346" s="1354"/>
      <c r="CV346" s="1354"/>
      <c r="CW346" s="1354"/>
      <c r="CX346" s="1354"/>
      <c r="CY346" s="1354"/>
      <c r="CZ346" s="1354"/>
      <c r="DA346" s="1354"/>
      <c r="DB346" s="1354"/>
      <c r="DC346" s="1354"/>
      <c r="DD346" s="1354"/>
      <c r="DE346" s="1354"/>
      <c r="DF346" s="1354"/>
      <c r="DG346" s="1354"/>
      <c r="DH346" s="1354"/>
      <c r="DI346" s="1354"/>
      <c r="DJ346" s="1354"/>
      <c r="DK346" s="1354"/>
      <c r="DL346" s="1354"/>
      <c r="DM346" s="1354"/>
      <c r="DN346" s="1354"/>
      <c r="DO346" s="1354"/>
      <c r="DP346" s="1354"/>
      <c r="DQ346" s="1354"/>
    </row>
    <row r="347" spans="3:121" x14ac:dyDescent="0.25">
      <c r="C347" s="1354"/>
      <c r="D347" s="1354"/>
      <c r="E347" s="1354"/>
      <c r="F347" s="1354"/>
      <c r="G347" s="1354"/>
      <c r="H347" s="1354"/>
      <c r="I347" s="1354"/>
      <c r="J347" s="1354"/>
      <c r="K347" s="1354"/>
      <c r="L347" s="1354"/>
      <c r="M347" s="1354"/>
      <c r="N347" s="1354"/>
      <c r="O347" s="1354"/>
      <c r="P347" s="1354"/>
      <c r="Q347" s="1354"/>
      <c r="R347" s="1354"/>
      <c r="S347" s="1354"/>
      <c r="T347" s="1354"/>
      <c r="U347" s="1354"/>
      <c r="V347" s="1354"/>
      <c r="W347" s="1354"/>
      <c r="X347" s="1354"/>
      <c r="Y347" s="1354"/>
      <c r="Z347" s="1354"/>
      <c r="AA347" s="1354"/>
      <c r="AB347" s="1354"/>
      <c r="AC347" s="1354"/>
      <c r="AD347" s="1354"/>
      <c r="AE347" s="1354"/>
      <c r="AF347" s="1354"/>
      <c r="AG347" s="1356"/>
      <c r="AH347" s="1356"/>
      <c r="AI347" s="1356"/>
      <c r="AJ347" s="1356"/>
      <c r="AK347" s="1354"/>
      <c r="AL347" s="1354"/>
      <c r="AM347" s="1354"/>
      <c r="AN347" s="1354"/>
      <c r="AO347" s="1354"/>
      <c r="AP347" s="1354"/>
      <c r="AQ347" s="1354"/>
      <c r="AR347" s="1354"/>
      <c r="AS347" s="1354"/>
      <c r="AT347" s="1354"/>
      <c r="AU347" s="1354"/>
      <c r="AV347" s="1354"/>
      <c r="AW347" s="1354"/>
      <c r="AX347" s="1354"/>
      <c r="AY347" s="1354"/>
      <c r="AZ347" s="1354"/>
      <c r="BA347" s="1354"/>
      <c r="BB347" s="1354"/>
      <c r="BC347" s="1354"/>
      <c r="BD347" s="1354"/>
      <c r="BE347" s="1354"/>
      <c r="BF347" s="1354"/>
      <c r="BG347" s="1354"/>
      <c r="BH347" s="1354"/>
      <c r="BI347" s="1354"/>
      <c r="BJ347" s="1354"/>
      <c r="BK347" s="1354"/>
      <c r="BL347" s="1354"/>
      <c r="BM347" s="1354"/>
      <c r="BN347" s="1354"/>
      <c r="BO347" s="1354"/>
      <c r="BP347" s="1354"/>
      <c r="BQ347" s="1354"/>
      <c r="BR347" s="1354"/>
      <c r="BS347" s="1354"/>
      <c r="BT347" s="1354"/>
      <c r="BU347" s="1354"/>
      <c r="BV347" s="1354"/>
      <c r="BW347" s="1354"/>
      <c r="BX347" s="1354"/>
      <c r="BY347" s="1354"/>
      <c r="BZ347" s="1354"/>
      <c r="CA347" s="1354"/>
      <c r="CB347" s="1354"/>
      <c r="CC347" s="1354"/>
      <c r="CD347" s="1354"/>
      <c r="CE347" s="1354"/>
      <c r="CF347" s="1354"/>
      <c r="CG347" s="1354"/>
      <c r="CH347" s="1354"/>
      <c r="CI347" s="1354"/>
      <c r="CJ347" s="1354"/>
      <c r="CK347" s="1354"/>
      <c r="CL347" s="1354"/>
      <c r="CM347" s="1354"/>
      <c r="CN347" s="1354"/>
      <c r="CO347" s="1354"/>
      <c r="CP347" s="1354"/>
      <c r="CQ347" s="1354"/>
      <c r="CR347" s="1354"/>
      <c r="CS347" s="1354"/>
      <c r="CT347" s="1354"/>
      <c r="CU347" s="1354"/>
      <c r="CV347" s="1354"/>
      <c r="CW347" s="1354"/>
      <c r="CX347" s="1354"/>
      <c r="CY347" s="1354"/>
      <c r="CZ347" s="1354"/>
      <c r="DA347" s="1354"/>
      <c r="DB347" s="1354"/>
      <c r="DC347" s="1354"/>
      <c r="DD347" s="1354"/>
      <c r="DE347" s="1354"/>
      <c r="DF347" s="1354"/>
      <c r="DG347" s="1354"/>
      <c r="DH347" s="1354"/>
      <c r="DI347" s="1354"/>
      <c r="DJ347" s="1354"/>
      <c r="DK347" s="1354"/>
      <c r="DL347" s="1354"/>
      <c r="DM347" s="1354"/>
      <c r="DN347" s="1354"/>
      <c r="DO347" s="1354"/>
      <c r="DP347" s="1354"/>
      <c r="DQ347" s="1354"/>
    </row>
    <row r="348" spans="3:121" x14ac:dyDescent="0.25">
      <c r="C348" s="1354"/>
      <c r="D348" s="1354"/>
      <c r="E348" s="1354"/>
      <c r="F348" s="1354"/>
      <c r="G348" s="1354"/>
      <c r="H348" s="1354"/>
      <c r="I348" s="1354"/>
      <c r="J348" s="1354"/>
      <c r="K348" s="1354"/>
      <c r="L348" s="1354"/>
      <c r="M348" s="1354"/>
      <c r="N348" s="1354"/>
      <c r="O348" s="1354"/>
      <c r="P348" s="1354"/>
      <c r="Q348" s="1354"/>
      <c r="R348" s="1354"/>
      <c r="S348" s="1354"/>
      <c r="T348" s="1354"/>
      <c r="U348" s="1354"/>
      <c r="V348" s="1354"/>
      <c r="W348" s="1354"/>
      <c r="X348" s="1354"/>
      <c r="Y348" s="1354"/>
      <c r="Z348" s="1354"/>
      <c r="AA348" s="1354"/>
      <c r="AB348" s="1354"/>
      <c r="AC348" s="1354"/>
      <c r="AD348" s="1354"/>
      <c r="AE348" s="1354"/>
      <c r="AF348" s="1354"/>
      <c r="AG348" s="1356"/>
      <c r="AH348" s="1356"/>
      <c r="AI348" s="1356"/>
      <c r="AJ348" s="1356"/>
      <c r="AK348" s="1354"/>
      <c r="AL348" s="1354"/>
      <c r="AM348" s="1354"/>
      <c r="AN348" s="1354"/>
      <c r="AO348" s="1354"/>
      <c r="AP348" s="1354"/>
      <c r="AQ348" s="1354"/>
      <c r="AR348" s="1354"/>
      <c r="AS348" s="1354"/>
      <c r="AT348" s="1354"/>
      <c r="AU348" s="1354"/>
      <c r="AV348" s="1354"/>
      <c r="AW348" s="1354"/>
      <c r="AX348" s="1354"/>
      <c r="AY348" s="1354"/>
      <c r="AZ348" s="1354"/>
      <c r="BA348" s="1354"/>
      <c r="BB348" s="1354"/>
      <c r="BC348" s="1354"/>
      <c r="BD348" s="1354"/>
      <c r="BE348" s="1354"/>
      <c r="BF348" s="1354"/>
      <c r="BG348" s="1354"/>
      <c r="BH348" s="1354"/>
      <c r="BI348" s="1354"/>
      <c r="BJ348" s="1354"/>
      <c r="BK348" s="1354"/>
      <c r="BL348" s="1354"/>
      <c r="BM348" s="1354"/>
      <c r="BN348" s="1354"/>
      <c r="BO348" s="1354"/>
      <c r="BP348" s="1354"/>
      <c r="BQ348" s="1354"/>
      <c r="BR348" s="1354"/>
      <c r="BS348" s="1354"/>
      <c r="BT348" s="1354"/>
      <c r="BU348" s="1354"/>
      <c r="BV348" s="1354"/>
      <c r="BW348" s="1354"/>
      <c r="BX348" s="1354"/>
      <c r="BY348" s="1354"/>
      <c r="BZ348" s="1354"/>
      <c r="CA348" s="1354"/>
      <c r="CB348" s="1354"/>
      <c r="CC348" s="1354"/>
      <c r="CD348" s="1354"/>
      <c r="CE348" s="1354"/>
      <c r="CF348" s="1354"/>
      <c r="CG348" s="1354"/>
      <c r="CH348" s="1354"/>
      <c r="CI348" s="1354"/>
      <c r="CJ348" s="1354"/>
      <c r="CK348" s="1354"/>
      <c r="CL348" s="1354"/>
      <c r="CM348" s="1354"/>
      <c r="CN348" s="1354"/>
      <c r="CO348" s="1354"/>
      <c r="CP348" s="1354"/>
      <c r="CQ348" s="1354"/>
      <c r="CR348" s="1354"/>
      <c r="CS348" s="1354"/>
      <c r="CT348" s="1354"/>
      <c r="CU348" s="1354"/>
      <c r="CV348" s="1354"/>
      <c r="CW348" s="1354"/>
      <c r="CX348" s="1354"/>
      <c r="CY348" s="1354"/>
      <c r="CZ348" s="1354"/>
      <c r="DA348" s="1354"/>
      <c r="DB348" s="1354"/>
      <c r="DC348" s="1354"/>
      <c r="DD348" s="1354"/>
      <c r="DE348" s="1354"/>
      <c r="DF348" s="1354"/>
      <c r="DG348" s="1354"/>
      <c r="DH348" s="1354"/>
      <c r="DI348" s="1354"/>
      <c r="DJ348" s="1354"/>
      <c r="DK348" s="1354"/>
      <c r="DL348" s="1354"/>
      <c r="DM348" s="1354"/>
      <c r="DN348" s="1354"/>
      <c r="DO348" s="1354"/>
      <c r="DP348" s="1354"/>
      <c r="DQ348" s="1354"/>
    </row>
    <row r="349" spans="3:121" x14ac:dyDescent="0.25">
      <c r="C349" s="1354"/>
      <c r="D349" s="1354"/>
      <c r="E349" s="1354"/>
      <c r="F349" s="1354"/>
      <c r="G349" s="1354"/>
      <c r="H349" s="1354"/>
      <c r="I349" s="1354"/>
      <c r="J349" s="1354"/>
      <c r="K349" s="1354"/>
      <c r="L349" s="1354"/>
      <c r="M349" s="1354"/>
      <c r="N349" s="1354"/>
      <c r="O349" s="1354"/>
      <c r="P349" s="1354"/>
      <c r="Q349" s="1354"/>
      <c r="R349" s="1354"/>
      <c r="S349" s="1354"/>
      <c r="T349" s="1354"/>
      <c r="U349" s="1354"/>
      <c r="V349" s="1354"/>
      <c r="W349" s="1354"/>
      <c r="X349" s="1354"/>
      <c r="Y349" s="1354"/>
      <c r="Z349" s="1354"/>
      <c r="AA349" s="1354"/>
      <c r="AB349" s="1354"/>
      <c r="AC349" s="1354"/>
      <c r="AD349" s="1354"/>
      <c r="AE349" s="1354"/>
      <c r="AF349" s="1354"/>
      <c r="AG349" s="1356"/>
      <c r="AH349" s="1356"/>
      <c r="AI349" s="1356"/>
      <c r="AJ349" s="1356"/>
      <c r="AK349" s="1354"/>
      <c r="AL349" s="1354"/>
      <c r="AM349" s="1354"/>
      <c r="AN349" s="1354"/>
      <c r="AO349" s="1354"/>
      <c r="AP349" s="1354"/>
      <c r="AQ349" s="1354"/>
      <c r="AR349" s="1354"/>
      <c r="AS349" s="1354"/>
      <c r="AT349" s="1354"/>
      <c r="AU349" s="1354"/>
      <c r="AV349" s="1354"/>
      <c r="AW349" s="1354"/>
      <c r="AX349" s="1354"/>
      <c r="AY349" s="1354"/>
      <c r="AZ349" s="1354"/>
      <c r="BA349" s="1354"/>
      <c r="BB349" s="1354"/>
      <c r="BC349" s="1354"/>
      <c r="BD349" s="1354"/>
      <c r="BE349" s="1354"/>
      <c r="BF349" s="1354"/>
      <c r="BG349" s="1354"/>
      <c r="BH349" s="1354"/>
      <c r="BI349" s="1354"/>
      <c r="BJ349" s="1354"/>
      <c r="BK349" s="1354"/>
      <c r="BL349" s="1354"/>
      <c r="BM349" s="1354"/>
      <c r="BN349" s="1354"/>
      <c r="BO349" s="1354"/>
      <c r="BP349" s="1354"/>
      <c r="BQ349" s="1354"/>
      <c r="BR349" s="1354"/>
      <c r="BS349" s="1354"/>
      <c r="BT349" s="1354"/>
      <c r="BU349" s="1354"/>
      <c r="BV349" s="1354"/>
      <c r="BW349" s="1354"/>
      <c r="BX349" s="1354"/>
      <c r="BY349" s="1354"/>
      <c r="BZ349" s="1354"/>
      <c r="CA349" s="1354"/>
      <c r="CB349" s="1354"/>
      <c r="CC349" s="1354"/>
      <c r="CD349" s="1354"/>
      <c r="CE349" s="1354"/>
      <c r="CF349" s="1354"/>
      <c r="CG349" s="1354"/>
      <c r="CH349" s="1354"/>
      <c r="CI349" s="1354"/>
      <c r="CJ349" s="1354"/>
      <c r="CK349" s="1354"/>
      <c r="CL349" s="1354"/>
      <c r="CM349" s="1354"/>
      <c r="CN349" s="1354"/>
      <c r="CO349" s="1354"/>
      <c r="CP349" s="1354"/>
      <c r="CQ349" s="1354"/>
      <c r="CR349" s="1354"/>
      <c r="CS349" s="1354"/>
      <c r="CT349" s="1354"/>
      <c r="CU349" s="1354"/>
      <c r="CV349" s="1354"/>
      <c r="CW349" s="1354"/>
      <c r="CX349" s="1354"/>
      <c r="CY349" s="1354"/>
      <c r="CZ349" s="1354"/>
      <c r="DA349" s="1354"/>
      <c r="DB349" s="1354"/>
      <c r="DC349" s="1354"/>
      <c r="DD349" s="1354"/>
      <c r="DE349" s="1354"/>
      <c r="DF349" s="1354"/>
      <c r="DG349" s="1354"/>
      <c r="DH349" s="1354"/>
      <c r="DI349" s="1354"/>
      <c r="DJ349" s="1354"/>
      <c r="DK349" s="1354"/>
      <c r="DL349" s="1354"/>
      <c r="DM349" s="1354"/>
      <c r="DN349" s="1354"/>
      <c r="DO349" s="1354"/>
      <c r="DP349" s="1354"/>
      <c r="DQ349" s="1354"/>
    </row>
    <row r="350" spans="3:121" x14ac:dyDescent="0.25">
      <c r="C350" s="1354"/>
      <c r="D350" s="1354"/>
      <c r="E350" s="1354"/>
      <c r="F350" s="1354"/>
      <c r="G350" s="1354"/>
      <c r="H350" s="1354"/>
      <c r="I350" s="1354"/>
      <c r="J350" s="1354"/>
      <c r="K350" s="1354"/>
      <c r="L350" s="1354"/>
      <c r="M350" s="1354"/>
      <c r="N350" s="1354"/>
      <c r="O350" s="1354"/>
      <c r="P350" s="1354"/>
      <c r="Q350" s="1354"/>
      <c r="R350" s="1354"/>
      <c r="S350" s="1354"/>
      <c r="T350" s="1354"/>
      <c r="U350" s="1354"/>
      <c r="V350" s="1354"/>
      <c r="W350" s="1354"/>
      <c r="X350" s="1354"/>
      <c r="Y350" s="1354"/>
      <c r="Z350" s="1354"/>
      <c r="AA350" s="1354"/>
      <c r="AB350" s="1354"/>
      <c r="AC350" s="1354"/>
      <c r="AD350" s="1354"/>
      <c r="AE350" s="1354"/>
      <c r="AF350" s="1354"/>
      <c r="AG350" s="1356"/>
      <c r="AH350" s="1356"/>
      <c r="AI350" s="1356"/>
      <c r="AJ350" s="1356"/>
      <c r="AK350" s="1354"/>
      <c r="AL350" s="1354"/>
      <c r="AM350" s="1354"/>
      <c r="AN350" s="1354"/>
      <c r="AO350" s="1354"/>
      <c r="AP350" s="1354"/>
      <c r="AQ350" s="1354"/>
      <c r="AR350" s="1354"/>
      <c r="AS350" s="1354"/>
      <c r="AT350" s="1354"/>
      <c r="AU350" s="1354"/>
      <c r="AV350" s="1354"/>
      <c r="AW350" s="1354"/>
      <c r="AX350" s="1354"/>
      <c r="AY350" s="1354"/>
      <c r="AZ350" s="1354"/>
      <c r="BA350" s="1354"/>
      <c r="BB350" s="1354"/>
      <c r="BC350" s="1354"/>
      <c r="BD350" s="1354"/>
      <c r="BE350" s="1354"/>
      <c r="BF350" s="1354"/>
      <c r="BG350" s="1354"/>
      <c r="BH350" s="1354"/>
      <c r="BI350" s="1354"/>
      <c r="BJ350" s="1354"/>
      <c r="BK350" s="1354"/>
      <c r="BL350" s="1354"/>
      <c r="BM350" s="1354"/>
      <c r="BN350" s="1354"/>
      <c r="BO350" s="1354"/>
      <c r="BP350" s="1354"/>
      <c r="BQ350" s="1354"/>
      <c r="BR350" s="1354"/>
      <c r="BS350" s="1354"/>
      <c r="BT350" s="1354"/>
      <c r="BU350" s="1354"/>
      <c r="BV350" s="1354"/>
      <c r="BW350" s="1354"/>
      <c r="BX350" s="1354"/>
      <c r="BY350" s="1354"/>
      <c r="BZ350" s="1354"/>
      <c r="CA350" s="1354"/>
      <c r="CB350" s="1354"/>
      <c r="CC350" s="1354"/>
      <c r="CD350" s="1354"/>
      <c r="CE350" s="1354"/>
      <c r="CF350" s="1354"/>
      <c r="CG350" s="1354"/>
      <c r="CH350" s="1354"/>
      <c r="CI350" s="1354"/>
      <c r="CJ350" s="1354"/>
      <c r="CK350" s="1354"/>
      <c r="CL350" s="1354"/>
      <c r="CM350" s="1354"/>
      <c r="CN350" s="1354"/>
      <c r="CO350" s="1354"/>
      <c r="CP350" s="1354"/>
      <c r="CQ350" s="1354"/>
      <c r="CR350" s="1354"/>
      <c r="CS350" s="1354"/>
      <c r="CT350" s="1354"/>
      <c r="CU350" s="1354"/>
      <c r="CV350" s="1354"/>
      <c r="CW350" s="1354"/>
      <c r="CX350" s="1354"/>
      <c r="CY350" s="1354"/>
      <c r="CZ350" s="1354"/>
      <c r="DA350" s="1354"/>
      <c r="DB350" s="1354"/>
      <c r="DC350" s="1354"/>
      <c r="DD350" s="1354"/>
      <c r="DE350" s="1354"/>
      <c r="DF350" s="1354"/>
      <c r="DG350" s="1354"/>
      <c r="DH350" s="1354"/>
      <c r="DI350" s="1354"/>
      <c r="DJ350" s="1354"/>
      <c r="DK350" s="1354"/>
      <c r="DL350" s="1354"/>
      <c r="DM350" s="1354"/>
      <c r="DN350" s="1354"/>
      <c r="DO350" s="1354"/>
      <c r="DP350" s="1354"/>
      <c r="DQ350" s="1354"/>
    </row>
    <row r="351" spans="3:121" x14ac:dyDescent="0.25">
      <c r="C351" s="1354"/>
      <c r="D351" s="1354"/>
      <c r="E351" s="1354"/>
      <c r="F351" s="1354"/>
      <c r="G351" s="1354"/>
      <c r="H351" s="1354"/>
      <c r="I351" s="1354"/>
      <c r="J351" s="1354"/>
      <c r="K351" s="1354"/>
      <c r="L351" s="1354"/>
      <c r="M351" s="1354"/>
      <c r="N351" s="1354"/>
      <c r="O351" s="1354"/>
      <c r="P351" s="1354"/>
      <c r="Q351" s="1354"/>
      <c r="R351" s="1354"/>
      <c r="S351" s="1354"/>
      <c r="T351" s="1354"/>
      <c r="U351" s="1354"/>
      <c r="V351" s="1354"/>
      <c r="W351" s="1354"/>
      <c r="X351" s="1354"/>
      <c r="Y351" s="1354"/>
      <c r="Z351" s="1354"/>
      <c r="AA351" s="1354"/>
      <c r="AB351" s="1354"/>
      <c r="AC351" s="1354"/>
      <c r="AD351" s="1354"/>
      <c r="AE351" s="1354"/>
      <c r="AF351" s="1354"/>
      <c r="AG351" s="1356"/>
      <c r="AH351" s="1356"/>
      <c r="AI351" s="1356"/>
      <c r="AJ351" s="1356"/>
      <c r="AK351" s="1354"/>
      <c r="AL351" s="1354"/>
      <c r="AM351" s="1354"/>
      <c r="AN351" s="1354"/>
      <c r="AO351" s="1354"/>
      <c r="AP351" s="1354"/>
      <c r="AQ351" s="1354"/>
      <c r="AR351" s="1354"/>
      <c r="AS351" s="1354"/>
      <c r="AT351" s="1354"/>
      <c r="AU351" s="1354"/>
      <c r="AV351" s="1354"/>
      <c r="AW351" s="1354"/>
      <c r="AX351" s="1354"/>
      <c r="AY351" s="1354"/>
      <c r="AZ351" s="1354"/>
      <c r="BA351" s="1354"/>
      <c r="BB351" s="1354"/>
      <c r="BC351" s="1354"/>
      <c r="BD351" s="1354"/>
      <c r="BE351" s="1354"/>
      <c r="BF351" s="1354"/>
      <c r="BG351" s="1354"/>
      <c r="BH351" s="1354"/>
      <c r="BI351" s="1354"/>
      <c r="BJ351" s="1354"/>
      <c r="BK351" s="1354"/>
      <c r="BL351" s="1354"/>
      <c r="BM351" s="1354"/>
      <c r="BN351" s="1354"/>
      <c r="BO351" s="1354"/>
      <c r="BP351" s="1354"/>
      <c r="BQ351" s="1354"/>
      <c r="BR351" s="1354"/>
      <c r="BS351" s="1354"/>
      <c r="BT351" s="1354"/>
      <c r="BU351" s="1354"/>
      <c r="BV351" s="1354"/>
      <c r="BW351" s="1354"/>
      <c r="BX351" s="1354"/>
      <c r="BY351" s="1354"/>
      <c r="BZ351" s="1354"/>
      <c r="CA351" s="1354"/>
      <c r="CB351" s="1354"/>
      <c r="CC351" s="1354"/>
      <c r="CD351" s="1354"/>
      <c r="CE351" s="1354"/>
      <c r="CF351" s="1354"/>
      <c r="CG351" s="1354"/>
      <c r="CH351" s="1354"/>
      <c r="CI351" s="1354"/>
      <c r="CJ351" s="1354"/>
      <c r="CK351" s="1354"/>
      <c r="CL351" s="1354"/>
      <c r="CM351" s="1354"/>
      <c r="CN351" s="1354"/>
      <c r="CO351" s="1354"/>
      <c r="CP351" s="1354"/>
      <c r="CQ351" s="1354"/>
      <c r="CR351" s="1354"/>
      <c r="CS351" s="1354"/>
      <c r="CT351" s="1354"/>
      <c r="CU351" s="1354"/>
      <c r="CV351" s="1354"/>
      <c r="CW351" s="1354"/>
      <c r="CX351" s="1354"/>
      <c r="CY351" s="1354"/>
      <c r="CZ351" s="1354"/>
      <c r="DA351" s="1354"/>
      <c r="DB351" s="1354"/>
      <c r="DC351" s="1354"/>
      <c r="DD351" s="1354"/>
      <c r="DE351" s="1354"/>
      <c r="DF351" s="1354"/>
      <c r="DG351" s="1354"/>
      <c r="DH351" s="1354"/>
      <c r="DI351" s="1354"/>
      <c r="DJ351" s="1354"/>
      <c r="DK351" s="1354"/>
      <c r="DL351" s="1354"/>
      <c r="DM351" s="1354"/>
      <c r="DN351" s="1354"/>
      <c r="DO351" s="1354"/>
      <c r="DP351" s="1354"/>
      <c r="DQ351" s="1354"/>
    </row>
    <row r="352" spans="3:121" x14ac:dyDescent="0.25">
      <c r="C352" s="1354"/>
      <c r="D352" s="1354"/>
      <c r="E352" s="1354"/>
      <c r="F352" s="1354"/>
      <c r="G352" s="1354"/>
      <c r="H352" s="1354"/>
      <c r="I352" s="1354"/>
      <c r="J352" s="1354"/>
      <c r="K352" s="1354"/>
      <c r="L352" s="1354"/>
      <c r="M352" s="1354"/>
      <c r="N352" s="1354"/>
      <c r="O352" s="1354"/>
      <c r="P352" s="1354"/>
      <c r="Q352" s="1354"/>
      <c r="R352" s="1354"/>
      <c r="S352" s="1354"/>
      <c r="T352" s="1354"/>
      <c r="U352" s="1354"/>
      <c r="V352" s="1354"/>
      <c r="W352" s="1354"/>
      <c r="X352" s="1354"/>
      <c r="Y352" s="1354"/>
      <c r="Z352" s="1354"/>
      <c r="AA352" s="1354"/>
      <c r="AB352" s="1354"/>
      <c r="AC352" s="1354"/>
      <c r="AD352" s="1354"/>
      <c r="AE352" s="1354"/>
      <c r="AF352" s="1354"/>
      <c r="AG352" s="1356"/>
      <c r="AH352" s="1356"/>
      <c r="AI352" s="1356"/>
      <c r="AJ352" s="1356"/>
      <c r="AK352" s="1354"/>
      <c r="AL352" s="1354"/>
      <c r="AM352" s="1354"/>
      <c r="AN352" s="1354"/>
      <c r="AO352" s="1354"/>
      <c r="AP352" s="1354"/>
      <c r="AQ352" s="1354"/>
      <c r="AR352" s="1354"/>
      <c r="AS352" s="1354"/>
      <c r="AT352" s="1354"/>
      <c r="AU352" s="1354"/>
      <c r="AV352" s="1354"/>
      <c r="AW352" s="1354"/>
      <c r="AX352" s="1354"/>
      <c r="AY352" s="1354"/>
      <c r="AZ352" s="1354"/>
      <c r="BA352" s="1354"/>
      <c r="BB352" s="1354"/>
      <c r="BC352" s="1354"/>
      <c r="BD352" s="1354"/>
      <c r="BE352" s="1354"/>
      <c r="BF352" s="1354"/>
      <c r="BG352" s="1354"/>
      <c r="BH352" s="1354"/>
      <c r="BI352" s="1354"/>
      <c r="BJ352" s="1354"/>
      <c r="BK352" s="1354"/>
      <c r="BL352" s="1354"/>
      <c r="BM352" s="1354"/>
      <c r="BN352" s="1354"/>
      <c r="BO352" s="1354"/>
      <c r="BP352" s="1354"/>
      <c r="BQ352" s="1354"/>
      <c r="BR352" s="1354"/>
      <c r="BS352" s="1354"/>
      <c r="BT352" s="1354"/>
      <c r="BU352" s="1354"/>
      <c r="BV352" s="1354"/>
      <c r="BW352" s="1354"/>
      <c r="BX352" s="1354"/>
      <c r="BY352" s="1354"/>
      <c r="BZ352" s="1354"/>
      <c r="CA352" s="1354"/>
      <c r="CB352" s="1354"/>
      <c r="CC352" s="1354"/>
      <c r="CD352" s="1354"/>
      <c r="CE352" s="1354"/>
      <c r="CF352" s="1354"/>
      <c r="CG352" s="1354"/>
      <c r="CH352" s="1354"/>
      <c r="CI352" s="1354"/>
      <c r="CJ352" s="1354"/>
      <c r="CK352" s="1354"/>
      <c r="CL352" s="1354"/>
      <c r="CM352" s="1354"/>
      <c r="CN352" s="1354"/>
      <c r="CO352" s="1354"/>
      <c r="CP352" s="1354"/>
      <c r="CQ352" s="1354"/>
      <c r="CR352" s="1354"/>
      <c r="CS352" s="1354"/>
      <c r="CT352" s="1354"/>
      <c r="CU352" s="1354"/>
      <c r="CV352" s="1354"/>
      <c r="CW352" s="1354"/>
      <c r="CX352" s="1354"/>
      <c r="CY352" s="1354"/>
      <c r="CZ352" s="1354"/>
      <c r="DA352" s="1354"/>
      <c r="DB352" s="1354"/>
      <c r="DC352" s="1354"/>
      <c r="DD352" s="1354"/>
      <c r="DE352" s="1354"/>
      <c r="DF352" s="1354"/>
      <c r="DG352" s="1354"/>
      <c r="DH352" s="1354"/>
      <c r="DI352" s="1354"/>
      <c r="DJ352" s="1354"/>
      <c r="DK352" s="1354"/>
      <c r="DL352" s="1354"/>
      <c r="DM352" s="1354"/>
      <c r="DN352" s="1354"/>
      <c r="DO352" s="1354"/>
      <c r="DP352" s="1354"/>
      <c r="DQ352" s="1354"/>
    </row>
    <row r="353" spans="3:121" x14ac:dyDescent="0.25">
      <c r="C353" s="1354"/>
      <c r="D353" s="1354"/>
      <c r="E353" s="1354"/>
      <c r="F353" s="1354"/>
      <c r="G353" s="1354"/>
      <c r="H353" s="1354"/>
      <c r="I353" s="1354"/>
      <c r="J353" s="1354"/>
      <c r="K353" s="1354"/>
      <c r="L353" s="1354"/>
      <c r="M353" s="1354"/>
      <c r="N353" s="1354"/>
      <c r="O353" s="1354"/>
      <c r="P353" s="1354"/>
      <c r="Q353" s="1354"/>
      <c r="R353" s="1354"/>
      <c r="S353" s="1354"/>
      <c r="T353" s="1354"/>
      <c r="U353" s="1354"/>
      <c r="V353" s="1354"/>
      <c r="W353" s="1354"/>
      <c r="X353" s="1354"/>
      <c r="Y353" s="1354"/>
      <c r="Z353" s="1354"/>
      <c r="AA353" s="1354"/>
      <c r="AB353" s="1354"/>
      <c r="AC353" s="1354"/>
      <c r="AD353" s="1354"/>
      <c r="AE353" s="1354"/>
      <c r="AF353" s="1354"/>
      <c r="AG353" s="1356"/>
      <c r="AH353" s="1356"/>
      <c r="AI353" s="1356"/>
      <c r="AJ353" s="1356"/>
      <c r="AK353" s="1354"/>
      <c r="AL353" s="1354"/>
      <c r="AM353" s="1354"/>
      <c r="AN353" s="1354"/>
      <c r="AO353" s="1354"/>
      <c r="AP353" s="1354"/>
      <c r="AQ353" s="1354"/>
      <c r="AR353" s="1354"/>
      <c r="AS353" s="1354"/>
      <c r="AT353" s="1354"/>
      <c r="AU353" s="1354"/>
      <c r="AV353" s="1354"/>
      <c r="AW353" s="1354"/>
      <c r="AX353" s="1354"/>
      <c r="AY353" s="1354"/>
      <c r="AZ353" s="1354"/>
      <c r="BA353" s="1354"/>
      <c r="BB353" s="1354"/>
      <c r="BC353" s="1354"/>
      <c r="BD353" s="1354"/>
      <c r="BE353" s="1354"/>
      <c r="BF353" s="1354"/>
      <c r="BG353" s="1354"/>
      <c r="BH353" s="1354"/>
      <c r="BI353" s="1354"/>
      <c r="BJ353" s="1354"/>
      <c r="BK353" s="1354"/>
      <c r="BL353" s="1354"/>
      <c r="BM353" s="1354"/>
      <c r="BN353" s="1354"/>
      <c r="BO353" s="1354"/>
      <c r="BP353" s="1354"/>
      <c r="BQ353" s="1354"/>
      <c r="BR353" s="1354"/>
      <c r="BS353" s="1354"/>
      <c r="BT353" s="1354"/>
      <c r="BU353" s="1354"/>
      <c r="BV353" s="1354"/>
      <c r="BW353" s="1354"/>
      <c r="BX353" s="1354"/>
      <c r="BY353" s="1354"/>
      <c r="BZ353" s="1354"/>
      <c r="CA353" s="1354"/>
      <c r="CB353" s="1354"/>
      <c r="CC353" s="1354"/>
      <c r="CD353" s="1354"/>
      <c r="CE353" s="1354"/>
      <c r="CF353" s="1354"/>
      <c r="CG353" s="1354"/>
      <c r="CH353" s="1354"/>
      <c r="CI353" s="1354"/>
      <c r="CJ353" s="1354"/>
      <c r="CK353" s="1354"/>
      <c r="CL353" s="1354"/>
      <c r="CM353" s="1354"/>
      <c r="CN353" s="1354"/>
      <c r="CO353" s="1354"/>
      <c r="CP353" s="1354"/>
      <c r="CQ353" s="1354"/>
      <c r="CR353" s="1354"/>
      <c r="CS353" s="1354"/>
      <c r="CT353" s="1354"/>
      <c r="CU353" s="1354"/>
      <c r="CV353" s="1354"/>
      <c r="CW353" s="1354"/>
      <c r="CX353" s="1354"/>
      <c r="CY353" s="1354"/>
      <c r="CZ353" s="1354"/>
      <c r="DA353" s="1354"/>
      <c r="DB353" s="1354"/>
      <c r="DC353" s="1354"/>
      <c r="DD353" s="1354"/>
      <c r="DE353" s="1354"/>
      <c r="DF353" s="1354"/>
      <c r="DG353" s="1354"/>
      <c r="DH353" s="1354"/>
      <c r="DI353" s="1354"/>
      <c r="DJ353" s="1354"/>
      <c r="DK353" s="1354"/>
      <c r="DL353" s="1354"/>
      <c r="DM353" s="1354"/>
      <c r="DN353" s="1354"/>
      <c r="DO353" s="1354"/>
      <c r="DP353" s="1354"/>
      <c r="DQ353" s="1354"/>
    </row>
    <row r="354" spans="3:121" x14ac:dyDescent="0.25">
      <c r="C354" s="1354"/>
      <c r="D354" s="1354"/>
      <c r="E354" s="1354"/>
      <c r="F354" s="1354"/>
      <c r="G354" s="1354"/>
      <c r="H354" s="1354"/>
      <c r="I354" s="1354"/>
      <c r="J354" s="1354"/>
      <c r="K354" s="1354"/>
      <c r="L354" s="1354"/>
      <c r="M354" s="1354"/>
      <c r="N354" s="1354"/>
      <c r="O354" s="1354"/>
      <c r="P354" s="1354"/>
      <c r="Q354" s="1354"/>
      <c r="R354" s="1354"/>
      <c r="S354" s="1354"/>
      <c r="T354" s="1354"/>
      <c r="U354" s="1354"/>
      <c r="V354" s="1354"/>
      <c r="W354" s="1354"/>
      <c r="X354" s="1354"/>
      <c r="Y354" s="1354"/>
      <c r="Z354" s="1354"/>
      <c r="AA354" s="1354"/>
      <c r="AB354" s="1354"/>
      <c r="AC354" s="1354"/>
      <c r="AD354" s="1354"/>
      <c r="AE354" s="1354"/>
      <c r="AF354" s="1354"/>
      <c r="AG354" s="1356"/>
      <c r="AH354" s="1356"/>
      <c r="AI354" s="1356"/>
      <c r="AJ354" s="1356"/>
      <c r="AK354" s="1354"/>
      <c r="AL354" s="1354"/>
      <c r="AM354" s="1354"/>
      <c r="AN354" s="1354"/>
      <c r="AO354" s="1354"/>
      <c r="AP354" s="1354"/>
      <c r="AQ354" s="1354"/>
      <c r="AR354" s="1354"/>
      <c r="AS354" s="1354"/>
      <c r="AT354" s="1354"/>
      <c r="AU354" s="1354"/>
      <c r="AV354" s="1354"/>
      <c r="AW354" s="1354"/>
      <c r="AX354" s="1354"/>
      <c r="AY354" s="1354"/>
      <c r="AZ354" s="1354"/>
      <c r="BA354" s="1354"/>
      <c r="BB354" s="1354"/>
      <c r="BC354" s="1354"/>
      <c r="BD354" s="1354"/>
      <c r="BE354" s="1354"/>
      <c r="BF354" s="1354"/>
      <c r="BG354" s="1354"/>
      <c r="BH354" s="1354"/>
      <c r="BI354" s="1354"/>
      <c r="BJ354" s="1354"/>
      <c r="BK354" s="1354"/>
      <c r="BL354" s="1354"/>
      <c r="BM354" s="1354"/>
      <c r="BN354" s="1354"/>
      <c r="BO354" s="1354"/>
      <c r="BP354" s="1354"/>
      <c r="BQ354" s="1354"/>
      <c r="BR354" s="1354"/>
      <c r="BS354" s="1354"/>
      <c r="BT354" s="1354"/>
      <c r="BU354" s="1354"/>
      <c r="BV354" s="1354"/>
      <c r="BW354" s="1354"/>
      <c r="BX354" s="1354"/>
      <c r="BY354" s="1354"/>
      <c r="BZ354" s="1354"/>
      <c r="CA354" s="1354"/>
      <c r="CB354" s="1354"/>
      <c r="CC354" s="1354"/>
      <c r="CD354" s="1354"/>
      <c r="CE354" s="1354"/>
      <c r="CF354" s="1354"/>
      <c r="CG354" s="1354"/>
      <c r="CH354" s="1354"/>
      <c r="CI354" s="1354"/>
      <c r="CJ354" s="1354"/>
      <c r="CK354" s="1354"/>
      <c r="CL354" s="1354"/>
      <c r="CM354" s="1354"/>
      <c r="CN354" s="1354"/>
      <c r="CO354" s="1354"/>
      <c r="CP354" s="1354"/>
      <c r="CQ354" s="1354"/>
      <c r="CR354" s="1354"/>
      <c r="CS354" s="1354"/>
      <c r="CT354" s="1354"/>
      <c r="CU354" s="1354"/>
      <c r="CV354" s="1354"/>
      <c r="CW354" s="1354"/>
      <c r="CX354" s="1354"/>
      <c r="CY354" s="1354"/>
      <c r="CZ354" s="1354"/>
      <c r="DA354" s="1354"/>
      <c r="DB354" s="1354"/>
      <c r="DC354" s="1354"/>
      <c r="DD354" s="1354"/>
      <c r="DE354" s="1354"/>
      <c r="DF354" s="1354"/>
      <c r="DG354" s="1354"/>
      <c r="DH354" s="1354"/>
      <c r="DI354" s="1354"/>
      <c r="DJ354" s="1354"/>
      <c r="DK354" s="1354"/>
      <c r="DL354" s="1354"/>
      <c r="DM354" s="1354"/>
      <c r="DN354" s="1354"/>
      <c r="DO354" s="1354"/>
      <c r="DP354" s="1354"/>
      <c r="DQ354" s="1354"/>
    </row>
    <row r="355" spans="3:121" x14ac:dyDescent="0.25">
      <c r="C355" s="1354"/>
      <c r="D355" s="1354"/>
      <c r="E355" s="1354"/>
      <c r="F355" s="1354"/>
      <c r="G355" s="1354"/>
      <c r="H355" s="1354"/>
      <c r="I355" s="1354"/>
      <c r="J355" s="1354"/>
      <c r="K355" s="1354"/>
      <c r="L355" s="1354"/>
      <c r="M355" s="1354"/>
      <c r="N355" s="1354"/>
      <c r="O355" s="1354"/>
      <c r="P355" s="1354"/>
      <c r="Q355" s="1354"/>
      <c r="R355" s="1354"/>
      <c r="S355" s="1354"/>
      <c r="T355" s="1354"/>
      <c r="U355" s="1354"/>
      <c r="V355" s="1354"/>
      <c r="W355" s="1354"/>
      <c r="X355" s="1354"/>
      <c r="Y355" s="1354"/>
      <c r="Z355" s="1354"/>
      <c r="AA355" s="1354"/>
      <c r="AB355" s="1354"/>
      <c r="AC355" s="1354"/>
      <c r="AD355" s="1354"/>
      <c r="AE355" s="1354"/>
      <c r="AF355" s="1354"/>
      <c r="AG355" s="1356"/>
      <c r="AH355" s="1356"/>
      <c r="AI355" s="1356"/>
      <c r="AJ355" s="1356"/>
      <c r="AK355" s="1354"/>
      <c r="AL355" s="1354"/>
      <c r="AM355" s="1354"/>
      <c r="AN355" s="1354"/>
      <c r="AO355" s="1354"/>
      <c r="AP355" s="1354"/>
      <c r="AQ355" s="1354"/>
      <c r="AR355" s="1354"/>
      <c r="AS355" s="1354"/>
      <c r="AT355" s="1354"/>
      <c r="AU355" s="1354"/>
      <c r="AV355" s="1354"/>
      <c r="AW355" s="1354"/>
      <c r="AX355" s="1354"/>
      <c r="AY355" s="1354"/>
      <c r="AZ355" s="1354"/>
      <c r="BA355" s="1354"/>
      <c r="BB355" s="1354"/>
      <c r="BC355" s="1354"/>
      <c r="BD355" s="1354"/>
      <c r="BE355" s="1354"/>
      <c r="BF355" s="1354"/>
      <c r="BG355" s="1354"/>
      <c r="BH355" s="1354"/>
      <c r="BI355" s="1354"/>
      <c r="BJ355" s="1354"/>
      <c r="BK355" s="1354"/>
      <c r="BL355" s="1354"/>
      <c r="BM355" s="1354"/>
      <c r="BN355" s="1354"/>
      <c r="BO355" s="1354"/>
      <c r="BP355" s="1354"/>
      <c r="BQ355" s="1354"/>
      <c r="BR355" s="1354"/>
      <c r="BS355" s="1354"/>
      <c r="BT355" s="1354"/>
      <c r="BU355" s="1354"/>
      <c r="BV355" s="1354"/>
      <c r="BW355" s="1354"/>
      <c r="BX355" s="1354"/>
      <c r="BY355" s="1354"/>
      <c r="BZ355" s="1354"/>
      <c r="CA355" s="1354"/>
      <c r="CB355" s="1354"/>
      <c r="CC355" s="1354"/>
      <c r="CD355" s="1354"/>
      <c r="CE355" s="1354"/>
      <c r="CF355" s="1354"/>
      <c r="CG355" s="1354"/>
      <c r="CH355" s="1354"/>
      <c r="CI355" s="1354"/>
      <c r="CJ355" s="1354"/>
      <c r="CK355" s="1354"/>
      <c r="CL355" s="1354"/>
      <c r="CM355" s="1354"/>
      <c r="CN355" s="1354"/>
      <c r="CO355" s="1354"/>
      <c r="CP355" s="1354"/>
      <c r="CQ355" s="1354"/>
      <c r="CR355" s="1354"/>
      <c r="CS355" s="1354"/>
      <c r="CT355" s="1354"/>
      <c r="CU355" s="1354"/>
      <c r="CV355" s="1354"/>
      <c r="CW355" s="1354"/>
      <c r="CX355" s="1354"/>
      <c r="CY355" s="1354"/>
      <c r="CZ355" s="1354"/>
      <c r="DA355" s="1354"/>
      <c r="DB355" s="1354"/>
      <c r="DC355" s="1354"/>
      <c r="DD355" s="1354"/>
      <c r="DE355" s="1354"/>
      <c r="DF355" s="1354"/>
      <c r="DG355" s="1354"/>
      <c r="DH355" s="1354"/>
      <c r="DI355" s="1354"/>
      <c r="DJ355" s="1354"/>
      <c r="DK355" s="1354"/>
      <c r="DL355" s="1354"/>
      <c r="DM355" s="1354"/>
      <c r="DN355" s="1354"/>
      <c r="DO355" s="1354"/>
      <c r="DP355" s="1354"/>
      <c r="DQ355" s="1354"/>
    </row>
    <row r="356" spans="3:121" x14ac:dyDescent="0.25">
      <c r="C356" s="1354"/>
      <c r="D356" s="1354"/>
      <c r="E356" s="1354"/>
      <c r="F356" s="1354"/>
      <c r="G356" s="1354"/>
      <c r="H356" s="1354"/>
      <c r="I356" s="1354"/>
      <c r="J356" s="1354"/>
      <c r="K356" s="1354"/>
      <c r="L356" s="1354"/>
      <c r="M356" s="1354"/>
      <c r="N356" s="1354"/>
      <c r="O356" s="1354"/>
      <c r="P356" s="1354"/>
      <c r="Q356" s="1354"/>
      <c r="R356" s="1354"/>
      <c r="S356" s="1354"/>
      <c r="T356" s="1354"/>
      <c r="U356" s="1354"/>
      <c r="V356" s="1354"/>
      <c r="W356" s="1354"/>
      <c r="X356" s="1354"/>
      <c r="Y356" s="1354"/>
      <c r="Z356" s="1354"/>
      <c r="AA356" s="1354"/>
      <c r="AB356" s="1354"/>
      <c r="AC356" s="1354"/>
      <c r="AD356" s="1354"/>
      <c r="AE356" s="1354"/>
      <c r="AF356" s="1354"/>
      <c r="AG356" s="1356"/>
      <c r="AH356" s="1356"/>
      <c r="AI356" s="1356"/>
      <c r="AJ356" s="1356"/>
      <c r="AK356" s="1354"/>
      <c r="AL356" s="1354"/>
      <c r="AM356" s="1354"/>
      <c r="AN356" s="1354"/>
      <c r="AO356" s="1354"/>
      <c r="AP356" s="1354"/>
      <c r="AQ356" s="1354"/>
      <c r="AR356" s="1354"/>
      <c r="AS356" s="1354"/>
      <c r="AT356" s="1354"/>
      <c r="AU356" s="1354"/>
      <c r="AV356" s="1354"/>
      <c r="AW356" s="1354"/>
      <c r="AX356" s="1354"/>
      <c r="AY356" s="1354"/>
      <c r="AZ356" s="1354"/>
      <c r="BA356" s="1354"/>
      <c r="BB356" s="1354"/>
      <c r="BC356" s="1354"/>
      <c r="BD356" s="1354"/>
      <c r="BE356" s="1354"/>
      <c r="BF356" s="1354"/>
      <c r="BG356" s="1354"/>
      <c r="BH356" s="1354"/>
      <c r="BI356" s="1354"/>
      <c r="BJ356" s="1354"/>
      <c r="BK356" s="1354"/>
      <c r="BL356" s="1354"/>
      <c r="BM356" s="1354"/>
      <c r="BN356" s="1354"/>
      <c r="BO356" s="1354"/>
      <c r="BP356" s="1354"/>
      <c r="BQ356" s="1354"/>
      <c r="BR356" s="1354"/>
      <c r="BS356" s="1354"/>
      <c r="BT356" s="1354"/>
      <c r="BU356" s="1354"/>
      <c r="BV356" s="1354"/>
      <c r="BW356" s="1354"/>
      <c r="BX356" s="1354"/>
      <c r="BY356" s="1354"/>
      <c r="BZ356" s="1354"/>
      <c r="CA356" s="1354"/>
      <c r="CB356" s="1354"/>
      <c r="CC356" s="1354"/>
      <c r="CD356" s="1354"/>
      <c r="CE356" s="1354"/>
      <c r="CF356" s="1354"/>
      <c r="CG356" s="1354"/>
      <c r="CH356" s="1354"/>
      <c r="CI356" s="1354"/>
      <c r="CJ356" s="1354"/>
      <c r="CK356" s="1354"/>
      <c r="CL356" s="1354"/>
      <c r="CM356" s="1354"/>
      <c r="CN356" s="1354"/>
      <c r="CO356" s="1354"/>
      <c r="CP356" s="1354"/>
      <c r="CQ356" s="1354"/>
      <c r="CR356" s="1354"/>
      <c r="CS356" s="1354"/>
      <c r="CT356" s="1354"/>
      <c r="CU356" s="1354"/>
      <c r="CV356" s="1354"/>
      <c r="CW356" s="1354"/>
      <c r="CX356" s="1354"/>
      <c r="CY356" s="1354"/>
      <c r="CZ356" s="1354"/>
      <c r="DA356" s="1354"/>
      <c r="DB356" s="1354"/>
      <c r="DC356" s="1354"/>
      <c r="DD356" s="1354"/>
      <c r="DE356" s="1354"/>
      <c r="DF356" s="1354"/>
      <c r="DG356" s="1354"/>
      <c r="DH356" s="1354"/>
      <c r="DI356" s="1354"/>
      <c r="DJ356" s="1354"/>
      <c r="DK356" s="1354"/>
      <c r="DL356" s="1354"/>
      <c r="DM356" s="1354"/>
      <c r="DN356" s="1354"/>
      <c r="DO356" s="1354"/>
      <c r="DP356" s="1354"/>
      <c r="DQ356" s="1354"/>
    </row>
    <row r="357" spans="3:121" x14ac:dyDescent="0.25">
      <c r="C357" s="1354"/>
      <c r="D357" s="1354"/>
      <c r="E357" s="1354"/>
      <c r="F357" s="1354"/>
      <c r="G357" s="1354"/>
      <c r="H357" s="1354"/>
      <c r="I357" s="1354"/>
      <c r="J357" s="1354"/>
      <c r="K357" s="1354"/>
      <c r="L357" s="1354"/>
      <c r="M357" s="1354"/>
      <c r="N357" s="1354"/>
      <c r="O357" s="1354"/>
      <c r="P357" s="1354"/>
      <c r="Q357" s="1354"/>
      <c r="R357" s="1354"/>
      <c r="S357" s="1354"/>
      <c r="T357" s="1354"/>
      <c r="U357" s="1354"/>
      <c r="V357" s="1354"/>
      <c r="W357" s="1354"/>
      <c r="X357" s="1354"/>
      <c r="Y357" s="1354"/>
      <c r="Z357" s="1354"/>
      <c r="AA357" s="1354"/>
      <c r="AB357" s="1354"/>
      <c r="AC357" s="1354"/>
      <c r="AD357" s="1354"/>
      <c r="AE357" s="1354"/>
      <c r="AF357" s="1354"/>
      <c r="AG357" s="1356"/>
      <c r="AH357" s="1356"/>
      <c r="AI357" s="1356"/>
      <c r="AJ357" s="1356"/>
      <c r="AK357" s="1354"/>
      <c r="AL357" s="1354"/>
      <c r="AM357" s="1354"/>
      <c r="AN357" s="1354"/>
      <c r="AO357" s="1354"/>
      <c r="AP357" s="1354"/>
      <c r="AQ357" s="1354"/>
      <c r="AR357" s="1354"/>
      <c r="AS357" s="1354"/>
      <c r="AT357" s="1354"/>
      <c r="AU357" s="1354"/>
      <c r="AV357" s="1354"/>
      <c r="AW357" s="1354"/>
      <c r="AX357" s="1354"/>
      <c r="AY357" s="1354"/>
      <c r="AZ357" s="1354"/>
      <c r="BA357" s="1354"/>
      <c r="BB357" s="1354"/>
      <c r="BC357" s="1354"/>
      <c r="BD357" s="1354"/>
      <c r="BE357" s="1354"/>
      <c r="BF357" s="1354"/>
      <c r="BG357" s="1354"/>
      <c r="BH357" s="1354"/>
      <c r="BI357" s="1354"/>
      <c r="BJ357" s="1354"/>
      <c r="BK357" s="1354"/>
      <c r="BL357" s="1354"/>
      <c r="BM357" s="1354"/>
      <c r="BN357" s="1354"/>
      <c r="BO357" s="1354"/>
      <c r="BP357" s="1354"/>
      <c r="BQ357" s="1354"/>
      <c r="BR357" s="1354"/>
      <c r="BS357" s="1354"/>
      <c r="BT357" s="1354"/>
      <c r="BU357" s="1354"/>
      <c r="BV357" s="1354"/>
      <c r="BW357" s="1354"/>
      <c r="BX357" s="1354"/>
      <c r="BY357" s="1354"/>
      <c r="BZ357" s="1354"/>
      <c r="CA357" s="1354"/>
      <c r="CB357" s="1354"/>
      <c r="CC357" s="1354"/>
      <c r="CD357" s="1354"/>
      <c r="CE357" s="1354"/>
      <c r="CF357" s="1354"/>
      <c r="CG357" s="1354"/>
      <c r="CH357" s="1354"/>
      <c r="CI357" s="1354"/>
      <c r="CJ357" s="1354"/>
      <c r="CK357" s="1354"/>
      <c r="CL357" s="1354"/>
      <c r="CM357" s="1354"/>
      <c r="CN357" s="1354"/>
      <c r="CO357" s="1354"/>
      <c r="CP357" s="1354"/>
      <c r="CQ357" s="1354"/>
      <c r="CR357" s="1354"/>
      <c r="CS357" s="1354"/>
      <c r="CT357" s="1354"/>
      <c r="CU357" s="1354"/>
      <c r="CV357" s="1354"/>
      <c r="CW357" s="1354"/>
      <c r="CX357" s="1354"/>
      <c r="CY357" s="1354"/>
      <c r="CZ357" s="1354"/>
      <c r="DA357" s="1354"/>
      <c r="DB357" s="1354"/>
      <c r="DC357" s="1354"/>
      <c r="DD357" s="1354"/>
      <c r="DE357" s="1354"/>
      <c r="DF357" s="1354"/>
      <c r="DG357" s="1354"/>
      <c r="DH357" s="1354"/>
      <c r="DI357" s="1354"/>
      <c r="DJ357" s="1354"/>
      <c r="DK357" s="1354"/>
      <c r="DL357" s="1354"/>
      <c r="DM357" s="1354"/>
      <c r="DN357" s="1354"/>
      <c r="DO357" s="1354"/>
      <c r="DP357" s="1354"/>
      <c r="DQ357" s="1354"/>
    </row>
    <row r="358" spans="3:121" x14ac:dyDescent="0.25">
      <c r="C358" s="1354"/>
      <c r="D358" s="1354"/>
      <c r="E358" s="1354"/>
      <c r="F358" s="1354"/>
      <c r="G358" s="1354"/>
      <c r="H358" s="1354"/>
      <c r="I358" s="1354"/>
      <c r="J358" s="1354"/>
      <c r="K358" s="1354"/>
      <c r="L358" s="1354"/>
      <c r="M358" s="1354"/>
      <c r="N358" s="1354"/>
      <c r="O358" s="1354"/>
      <c r="P358" s="1354"/>
      <c r="Q358" s="1354"/>
      <c r="R358" s="1354"/>
      <c r="S358" s="1354"/>
      <c r="T358" s="1354"/>
      <c r="U358" s="1354"/>
      <c r="V358" s="1354"/>
      <c r="W358" s="1354"/>
      <c r="X358" s="1354"/>
      <c r="Y358" s="1354"/>
      <c r="Z358" s="1354"/>
      <c r="AA358" s="1354"/>
      <c r="AB358" s="1354"/>
      <c r="AC358" s="1354"/>
      <c r="AD358" s="1354"/>
      <c r="AE358" s="1354"/>
      <c r="AF358" s="1354"/>
      <c r="AG358" s="1356"/>
      <c r="AH358" s="1356"/>
      <c r="AI358" s="1356"/>
      <c r="AJ358" s="1356"/>
      <c r="AK358" s="1354"/>
      <c r="AL358" s="1354"/>
      <c r="AM358" s="1354"/>
      <c r="AN358" s="1354"/>
      <c r="AO358" s="1354"/>
      <c r="AP358" s="1354"/>
      <c r="AQ358" s="1354"/>
      <c r="AR358" s="1354"/>
      <c r="AS358" s="1354"/>
      <c r="AT358" s="1354"/>
      <c r="AU358" s="1354"/>
      <c r="AV358" s="1354"/>
      <c r="AW358" s="1354"/>
      <c r="AX358" s="1354"/>
      <c r="AY358" s="1354"/>
      <c r="AZ358" s="1354"/>
      <c r="BA358" s="1354"/>
      <c r="BB358" s="1354"/>
      <c r="BC358" s="1354"/>
      <c r="BD358" s="1354"/>
      <c r="BE358" s="1354"/>
      <c r="BF358" s="1354"/>
      <c r="BG358" s="1354"/>
      <c r="BH358" s="1354"/>
      <c r="BI358" s="1354"/>
      <c r="BJ358" s="1354"/>
      <c r="BK358" s="1354"/>
      <c r="BL358" s="1354"/>
      <c r="BM358" s="1354"/>
      <c r="BN358" s="1354"/>
      <c r="BO358" s="1354"/>
      <c r="BP358" s="1354"/>
      <c r="BQ358" s="1354"/>
      <c r="BR358" s="1354"/>
      <c r="BS358" s="1354"/>
      <c r="BT358" s="1354"/>
      <c r="BU358" s="1354"/>
      <c r="BV358" s="1354"/>
      <c r="BW358" s="1354"/>
      <c r="BX358" s="1354"/>
      <c r="BY358" s="1354"/>
      <c r="BZ358" s="1354"/>
      <c r="CA358" s="1354"/>
      <c r="CB358" s="1354"/>
      <c r="CC358" s="1354"/>
      <c r="CD358" s="1354"/>
      <c r="CE358" s="1354"/>
      <c r="CF358" s="1354"/>
      <c r="CG358" s="1354"/>
      <c r="CH358" s="1354"/>
      <c r="CI358" s="1354"/>
      <c r="CJ358" s="1354"/>
      <c r="CK358" s="1354"/>
      <c r="CL358" s="1354"/>
      <c r="CM358" s="1354"/>
      <c r="CN358" s="1354"/>
      <c r="CO358" s="1354"/>
      <c r="CP358" s="1354"/>
      <c r="CQ358" s="1354"/>
      <c r="CR358" s="1354"/>
      <c r="CS358" s="1354"/>
      <c r="CT358" s="1354"/>
      <c r="CU358" s="1354"/>
      <c r="CV358" s="1354"/>
      <c r="CW358" s="1354"/>
      <c r="CX358" s="1354"/>
      <c r="CY358" s="1354"/>
      <c r="CZ358" s="1354"/>
      <c r="DA358" s="1354"/>
      <c r="DB358" s="1354"/>
      <c r="DC358" s="1354"/>
      <c r="DD358" s="1354"/>
      <c r="DE358" s="1354"/>
      <c r="DF358" s="1354"/>
      <c r="DG358" s="1354"/>
      <c r="DH358" s="1354"/>
      <c r="DI358" s="1354"/>
      <c r="DJ358" s="1354"/>
      <c r="DK358" s="1354"/>
      <c r="DL358" s="1354"/>
      <c r="DM358" s="1354"/>
      <c r="DN358" s="1354"/>
      <c r="DO358" s="1354"/>
      <c r="DP358" s="1354"/>
      <c r="DQ358" s="1354"/>
    </row>
    <row r="359" spans="3:121" x14ac:dyDescent="0.25">
      <c r="C359" s="1354"/>
      <c r="D359" s="1354"/>
      <c r="E359" s="1354"/>
      <c r="F359" s="1354"/>
      <c r="G359" s="1354"/>
      <c r="H359" s="1354"/>
      <c r="I359" s="1354"/>
      <c r="J359" s="1354"/>
      <c r="K359" s="1354"/>
      <c r="L359" s="1354"/>
      <c r="M359" s="1354"/>
      <c r="N359" s="1354"/>
      <c r="O359" s="1354"/>
      <c r="P359" s="1354"/>
      <c r="Q359" s="1354"/>
      <c r="R359" s="1354"/>
      <c r="S359" s="1354"/>
      <c r="T359" s="1354"/>
      <c r="U359" s="1354"/>
      <c r="V359" s="1354"/>
      <c r="W359" s="1354"/>
      <c r="X359" s="1354"/>
      <c r="Y359" s="1354"/>
      <c r="Z359" s="1354"/>
      <c r="AA359" s="1354"/>
      <c r="AB359" s="1354"/>
      <c r="AC359" s="1354"/>
      <c r="AD359" s="1354"/>
      <c r="AE359" s="1354"/>
      <c r="AF359" s="1354"/>
      <c r="AG359" s="1356"/>
      <c r="AH359" s="1356"/>
      <c r="AI359" s="1356"/>
      <c r="AJ359" s="1356"/>
      <c r="AK359" s="1354"/>
      <c r="AL359" s="1354"/>
      <c r="AM359" s="1354"/>
      <c r="AN359" s="1354"/>
      <c r="AO359" s="1354"/>
      <c r="AP359" s="1354"/>
      <c r="AQ359" s="1354"/>
      <c r="AR359" s="1354"/>
      <c r="AS359" s="1354"/>
      <c r="AT359" s="1354"/>
      <c r="AU359" s="1354"/>
      <c r="AV359" s="1354"/>
      <c r="AW359" s="1354"/>
      <c r="AX359" s="1354"/>
      <c r="AY359" s="1354"/>
      <c r="AZ359" s="1354"/>
      <c r="BA359" s="1354"/>
      <c r="BB359" s="1354"/>
      <c r="BC359" s="1354"/>
      <c r="BD359" s="1354"/>
      <c r="BE359" s="1354"/>
      <c r="BF359" s="1354"/>
      <c r="BG359" s="1354"/>
      <c r="BH359" s="1354"/>
      <c r="BI359" s="1354"/>
      <c r="BJ359" s="1354"/>
      <c r="BK359" s="1354"/>
      <c r="BL359" s="1354"/>
      <c r="BM359" s="1354"/>
      <c r="BN359" s="1354"/>
      <c r="BO359" s="1354"/>
      <c r="BP359" s="1354"/>
      <c r="BQ359" s="1354"/>
      <c r="BR359" s="1354"/>
      <c r="BS359" s="1354"/>
      <c r="BT359" s="1354"/>
      <c r="BU359" s="1354"/>
      <c r="BV359" s="1354"/>
      <c r="BW359" s="1354"/>
      <c r="BX359" s="1354"/>
      <c r="BY359" s="1354"/>
      <c r="BZ359" s="1354"/>
      <c r="CA359" s="1354"/>
      <c r="CB359" s="1354"/>
      <c r="CC359" s="1354"/>
      <c r="CD359" s="1354"/>
      <c r="CE359" s="1354"/>
      <c r="CF359" s="1354"/>
      <c r="CG359" s="1354"/>
      <c r="CH359" s="1354"/>
      <c r="CI359" s="1354"/>
      <c r="CJ359" s="1354"/>
      <c r="CK359" s="1354"/>
      <c r="CL359" s="1354"/>
      <c r="CM359" s="1354"/>
      <c r="CN359" s="1354"/>
      <c r="CO359" s="1354"/>
      <c r="CP359" s="1354"/>
      <c r="CQ359" s="1354"/>
      <c r="CR359" s="1354"/>
      <c r="CS359" s="1354"/>
      <c r="CT359" s="1354"/>
      <c r="CU359" s="1354"/>
      <c r="CV359" s="1354"/>
      <c r="CW359" s="1354"/>
      <c r="CX359" s="1354"/>
      <c r="CY359" s="1354"/>
      <c r="CZ359" s="1354"/>
      <c r="DA359" s="1354"/>
      <c r="DB359" s="1354"/>
      <c r="DC359" s="1354"/>
      <c r="DD359" s="1354"/>
      <c r="DE359" s="1354"/>
      <c r="DF359" s="1354"/>
      <c r="DG359" s="1354"/>
      <c r="DH359" s="1354"/>
      <c r="DI359" s="1354"/>
      <c r="DJ359" s="1354"/>
      <c r="DK359" s="1354"/>
      <c r="DL359" s="1354"/>
      <c r="DM359" s="1354"/>
      <c r="DN359" s="1354"/>
      <c r="DO359" s="1354"/>
      <c r="DP359" s="1354"/>
      <c r="DQ359" s="1354"/>
    </row>
    <row r="360" spans="3:121" x14ac:dyDescent="0.25">
      <c r="C360" s="1354"/>
      <c r="D360" s="1354"/>
      <c r="E360" s="1354"/>
      <c r="F360" s="1354"/>
      <c r="G360" s="1354"/>
      <c r="H360" s="1354"/>
      <c r="I360" s="1354"/>
      <c r="J360" s="1354"/>
      <c r="K360" s="1354"/>
      <c r="L360" s="1354"/>
      <c r="M360" s="1354"/>
      <c r="N360" s="1354"/>
      <c r="O360" s="1354"/>
      <c r="P360" s="1354"/>
      <c r="Q360" s="1354"/>
      <c r="R360" s="1354"/>
      <c r="S360" s="1354"/>
      <c r="T360" s="1354"/>
      <c r="U360" s="1354"/>
      <c r="V360" s="1354"/>
      <c r="W360" s="1354"/>
      <c r="X360" s="1354"/>
      <c r="Y360" s="1354"/>
      <c r="Z360" s="1354"/>
      <c r="AA360" s="1354"/>
      <c r="AB360" s="1354"/>
      <c r="AC360" s="1354"/>
      <c r="AD360" s="1354"/>
      <c r="AE360" s="1354"/>
      <c r="AF360" s="1354"/>
      <c r="AG360" s="1356"/>
      <c r="AH360" s="1356"/>
      <c r="AI360" s="1356"/>
      <c r="AJ360" s="1356"/>
      <c r="AK360" s="1354"/>
      <c r="AL360" s="1354"/>
      <c r="AM360" s="1354"/>
      <c r="AN360" s="1354"/>
      <c r="AO360" s="1354"/>
      <c r="AP360" s="1354"/>
      <c r="AQ360" s="1354"/>
      <c r="AR360" s="1354"/>
      <c r="AS360" s="1354"/>
      <c r="AT360" s="1354"/>
      <c r="AU360" s="1354"/>
      <c r="AV360" s="1354"/>
      <c r="AW360" s="1354"/>
      <c r="AX360" s="1354"/>
      <c r="AY360" s="1354"/>
      <c r="AZ360" s="1354"/>
      <c r="BA360" s="1354"/>
      <c r="BB360" s="1354"/>
      <c r="BC360" s="1354"/>
      <c r="BD360" s="1354"/>
      <c r="BE360" s="1354"/>
      <c r="BF360" s="1354"/>
      <c r="BG360" s="1354"/>
      <c r="BH360" s="1354"/>
      <c r="BI360" s="1354"/>
      <c r="BJ360" s="1354"/>
      <c r="BK360" s="1354"/>
      <c r="BL360" s="1354"/>
      <c r="BM360" s="1354"/>
      <c r="BN360" s="1354"/>
      <c r="BO360" s="1354"/>
      <c r="BP360" s="1354"/>
      <c r="BQ360" s="1354"/>
      <c r="BR360" s="1354"/>
      <c r="BS360" s="1354"/>
      <c r="BT360" s="1354"/>
      <c r="BU360" s="1354"/>
      <c r="BV360" s="1354"/>
      <c r="BW360" s="1354"/>
      <c r="BX360" s="1354"/>
      <c r="BY360" s="1354"/>
      <c r="BZ360" s="1354"/>
      <c r="CA360" s="1354"/>
      <c r="CB360" s="1354"/>
      <c r="CC360" s="1354"/>
      <c r="CD360" s="1354"/>
      <c r="CE360" s="1354"/>
      <c r="CF360" s="1354"/>
      <c r="CG360" s="1354"/>
      <c r="CH360" s="1354"/>
      <c r="CI360" s="1354"/>
      <c r="CJ360" s="1354"/>
      <c r="CK360" s="1354"/>
      <c r="CL360" s="1354"/>
      <c r="CM360" s="1354"/>
      <c r="CN360" s="1354"/>
      <c r="CO360" s="1354"/>
      <c r="CP360" s="1354"/>
      <c r="CQ360" s="1354"/>
      <c r="CR360" s="1354"/>
      <c r="CS360" s="1354"/>
      <c r="CT360" s="1354"/>
      <c r="CU360" s="1354"/>
      <c r="CV360" s="1354"/>
      <c r="CW360" s="1354"/>
      <c r="CX360" s="1354"/>
      <c r="CY360" s="1354"/>
      <c r="CZ360" s="1354"/>
      <c r="DA360" s="1354"/>
      <c r="DB360" s="1354"/>
      <c r="DC360" s="1354"/>
      <c r="DD360" s="1354"/>
      <c r="DE360" s="1354"/>
      <c r="DF360" s="1354"/>
      <c r="DG360" s="1354"/>
      <c r="DH360" s="1354"/>
      <c r="DI360" s="1354"/>
      <c r="DJ360" s="1354"/>
      <c r="DK360" s="1354"/>
      <c r="DL360" s="1354"/>
      <c r="DM360" s="1354"/>
      <c r="DN360" s="1354"/>
      <c r="DO360" s="1354"/>
      <c r="DP360" s="1354"/>
      <c r="DQ360" s="1354"/>
    </row>
    <row r="361" spans="3:121" x14ac:dyDescent="0.25">
      <c r="C361" s="1354"/>
      <c r="D361" s="1354"/>
      <c r="E361" s="1354"/>
      <c r="F361" s="1354"/>
      <c r="G361" s="1354"/>
      <c r="H361" s="1354"/>
      <c r="I361" s="1354"/>
      <c r="J361" s="1354"/>
      <c r="K361" s="1354"/>
      <c r="L361" s="1354"/>
      <c r="M361" s="1354"/>
      <c r="N361" s="1354"/>
      <c r="O361" s="1354"/>
      <c r="P361" s="1354"/>
      <c r="Q361" s="1354"/>
      <c r="R361" s="1354"/>
      <c r="S361" s="1354"/>
      <c r="T361" s="1354"/>
      <c r="U361" s="1354"/>
      <c r="V361" s="1354"/>
      <c r="W361" s="1354"/>
      <c r="X361" s="1354"/>
      <c r="Y361" s="1354"/>
      <c r="Z361" s="1354"/>
      <c r="AA361" s="1354"/>
      <c r="AB361" s="1354"/>
      <c r="AC361" s="1354"/>
      <c r="AD361" s="1354"/>
      <c r="AE361" s="1354"/>
      <c r="AF361" s="1354"/>
      <c r="AG361" s="1356"/>
      <c r="AH361" s="1356"/>
      <c r="AI361" s="1356"/>
      <c r="AJ361" s="1356"/>
      <c r="AK361" s="1354"/>
      <c r="AL361" s="1354"/>
      <c r="AM361" s="1354"/>
      <c r="AN361" s="1354"/>
      <c r="AO361" s="1354"/>
      <c r="AP361" s="1354"/>
      <c r="AQ361" s="1354"/>
      <c r="AR361" s="1354"/>
      <c r="AS361" s="1354"/>
      <c r="AT361" s="1354"/>
      <c r="AU361" s="1354"/>
      <c r="AV361" s="1354"/>
      <c r="AW361" s="1354"/>
      <c r="AX361" s="1354"/>
      <c r="AY361" s="1354"/>
      <c r="AZ361" s="1354"/>
      <c r="BA361" s="1354"/>
      <c r="BB361" s="1354"/>
      <c r="BC361" s="1354"/>
      <c r="BD361" s="1354"/>
      <c r="BE361" s="1354"/>
      <c r="BF361" s="1354"/>
      <c r="BG361" s="1354"/>
      <c r="BH361" s="1354"/>
      <c r="BI361" s="1354"/>
      <c r="BJ361" s="1354"/>
      <c r="BK361" s="1354"/>
      <c r="BL361" s="1354"/>
      <c r="BM361" s="1354"/>
      <c r="BN361" s="1354"/>
      <c r="BO361" s="1354"/>
      <c r="BP361" s="1354"/>
      <c r="BQ361" s="1354"/>
      <c r="BR361" s="1354"/>
      <c r="BS361" s="1354"/>
      <c r="BT361" s="1354"/>
      <c r="BU361" s="1354"/>
      <c r="BV361" s="1354"/>
      <c r="BW361" s="1354"/>
      <c r="BX361" s="1354"/>
      <c r="BY361" s="1354"/>
      <c r="BZ361" s="1354"/>
      <c r="CA361" s="1354"/>
      <c r="CB361" s="1354"/>
      <c r="CC361" s="1354"/>
      <c r="CD361" s="1354"/>
      <c r="CE361" s="1354"/>
      <c r="CF361" s="1354"/>
      <c r="CG361" s="1354"/>
      <c r="CH361" s="1354"/>
      <c r="CI361" s="1354"/>
      <c r="CJ361" s="1354"/>
      <c r="CK361" s="1354"/>
      <c r="CL361" s="1354"/>
      <c r="CM361" s="1354"/>
      <c r="CN361" s="1354"/>
      <c r="CO361" s="1354"/>
      <c r="CP361" s="1354"/>
      <c r="CQ361" s="1354"/>
      <c r="CR361" s="1354"/>
      <c r="CS361" s="1354"/>
      <c r="CT361" s="1354"/>
      <c r="CU361" s="1354"/>
      <c r="CV361" s="1354"/>
      <c r="CW361" s="1354"/>
      <c r="CX361" s="1354"/>
      <c r="CY361" s="1354"/>
      <c r="CZ361" s="1354"/>
      <c r="DA361" s="1354"/>
      <c r="DB361" s="1354"/>
      <c r="DC361" s="1354"/>
      <c r="DD361" s="1354"/>
      <c r="DE361" s="1354"/>
      <c r="DF361" s="1354"/>
      <c r="DG361" s="1354"/>
      <c r="DH361" s="1354"/>
      <c r="DI361" s="1354"/>
      <c r="DJ361" s="1354"/>
      <c r="DK361" s="1354"/>
      <c r="DL361" s="1354"/>
      <c r="DM361" s="1354"/>
      <c r="DN361" s="1354"/>
      <c r="DO361" s="1354"/>
      <c r="DP361" s="1354"/>
      <c r="DQ361" s="1354"/>
    </row>
    <row r="362" spans="3:121" x14ac:dyDescent="0.25">
      <c r="C362" s="1354"/>
      <c r="D362" s="1354"/>
      <c r="E362" s="1354"/>
      <c r="F362" s="1354"/>
      <c r="G362" s="1354"/>
      <c r="H362" s="1354"/>
      <c r="I362" s="1354"/>
      <c r="J362" s="1354"/>
      <c r="K362" s="1354"/>
      <c r="L362" s="1354"/>
      <c r="M362" s="1354"/>
      <c r="N362" s="1354"/>
      <c r="O362" s="1354"/>
      <c r="P362" s="1354"/>
      <c r="Q362" s="1354"/>
      <c r="R362" s="1354"/>
      <c r="S362" s="1354"/>
      <c r="T362" s="1354"/>
      <c r="U362" s="1354"/>
      <c r="V362" s="1354"/>
      <c r="W362" s="1354"/>
      <c r="X362" s="1354"/>
      <c r="Y362" s="1354"/>
      <c r="Z362" s="1354"/>
      <c r="AA362" s="1354"/>
      <c r="AB362" s="1354"/>
      <c r="AC362" s="1354"/>
      <c r="AD362" s="1354"/>
      <c r="AE362" s="1354"/>
      <c r="AF362" s="1354"/>
      <c r="AG362" s="1356"/>
      <c r="AH362" s="1356"/>
      <c r="AI362" s="1356"/>
      <c r="AJ362" s="1356"/>
      <c r="AK362" s="1354"/>
      <c r="AL362" s="1354"/>
      <c r="AM362" s="1354"/>
      <c r="AN362" s="1354"/>
      <c r="AO362" s="1354"/>
      <c r="AP362" s="1354"/>
      <c r="AQ362" s="1354"/>
      <c r="AR362" s="1354"/>
      <c r="AS362" s="1354"/>
      <c r="AT362" s="1354"/>
      <c r="AU362" s="1354"/>
      <c r="AV362" s="1354"/>
      <c r="AW362" s="1354"/>
      <c r="AX362" s="1354"/>
      <c r="AY362" s="1354"/>
      <c r="AZ362" s="1354"/>
      <c r="BA362" s="1354"/>
      <c r="BB362" s="1354"/>
      <c r="BC362" s="1354"/>
      <c r="BD362" s="1354"/>
      <c r="BE362" s="1354"/>
      <c r="BF362" s="1354"/>
      <c r="BG362" s="1354"/>
      <c r="BH362" s="1354"/>
      <c r="BI362" s="1354"/>
      <c r="BJ362" s="1354"/>
      <c r="BK362" s="1354"/>
      <c r="BL362" s="1354"/>
      <c r="BM362" s="1354"/>
      <c r="BN362" s="1354"/>
      <c r="BO362" s="1354"/>
      <c r="BP362" s="1354"/>
      <c r="BQ362" s="1354"/>
      <c r="BR362" s="1354"/>
      <c r="BS362" s="1354"/>
      <c r="BT362" s="1354"/>
      <c r="BU362" s="1354"/>
      <c r="BV362" s="1354"/>
      <c r="BW362" s="1354"/>
      <c r="BX362" s="1354"/>
      <c r="BY362" s="1354"/>
      <c r="BZ362" s="1354"/>
      <c r="CA362" s="1354"/>
      <c r="CB362" s="1354"/>
      <c r="CC362" s="1354"/>
      <c r="CD362" s="1354"/>
      <c r="CE362" s="1354"/>
      <c r="CF362" s="1354"/>
      <c r="CG362" s="1354"/>
      <c r="CH362" s="1354"/>
      <c r="CI362" s="1354"/>
      <c r="CJ362" s="1354"/>
      <c r="CK362" s="1354"/>
      <c r="CL362" s="1354"/>
      <c r="CM362" s="1354"/>
      <c r="CN362" s="1354"/>
      <c r="CO362" s="1354"/>
      <c r="CP362" s="1354"/>
      <c r="CQ362" s="1354"/>
      <c r="CR362" s="1354"/>
      <c r="CS362" s="1354"/>
      <c r="CT362" s="1354"/>
      <c r="CU362" s="1354"/>
      <c r="CV362" s="1354"/>
      <c r="CW362" s="1354"/>
      <c r="CX362" s="1354"/>
      <c r="CY362" s="1354"/>
      <c r="CZ362" s="1354"/>
      <c r="DA362" s="1354"/>
      <c r="DB362" s="1354"/>
      <c r="DC362" s="1354"/>
      <c r="DD362" s="1354"/>
      <c r="DE362" s="1354"/>
      <c r="DF362" s="1354"/>
      <c r="DG362" s="1354"/>
      <c r="DH362" s="1354"/>
      <c r="DI362" s="1354"/>
      <c r="DJ362" s="1354"/>
      <c r="DK362" s="1354"/>
      <c r="DL362" s="1354"/>
      <c r="DM362" s="1354"/>
      <c r="DN362" s="1354"/>
      <c r="DO362" s="1354"/>
      <c r="DP362" s="1354"/>
      <c r="DQ362" s="1354"/>
    </row>
    <row r="363" spans="3:121" x14ac:dyDescent="0.25">
      <c r="C363" s="1354"/>
      <c r="D363" s="1354"/>
      <c r="E363" s="1354"/>
      <c r="F363" s="1354"/>
      <c r="G363" s="1354"/>
      <c r="H363" s="1354"/>
      <c r="I363" s="1354"/>
      <c r="J363" s="1354"/>
      <c r="K363" s="1354"/>
      <c r="L363" s="1354"/>
      <c r="M363" s="1354"/>
      <c r="N363" s="1354"/>
      <c r="O363" s="1354"/>
      <c r="P363" s="1354"/>
      <c r="Q363" s="1354"/>
      <c r="R363" s="1354"/>
      <c r="S363" s="1354"/>
      <c r="T363" s="1354"/>
      <c r="U363" s="1354"/>
      <c r="V363" s="1354"/>
      <c r="W363" s="1354"/>
      <c r="X363" s="1354"/>
      <c r="Y363" s="1354"/>
      <c r="Z363" s="1354"/>
      <c r="AA363" s="1354"/>
      <c r="AB363" s="1354"/>
      <c r="AC363" s="1354"/>
      <c r="AD363" s="1354"/>
      <c r="AE363" s="1354"/>
      <c r="AF363" s="1354"/>
      <c r="AG363" s="1356"/>
      <c r="AH363" s="1356"/>
      <c r="AI363" s="1356"/>
      <c r="AJ363" s="1356"/>
      <c r="AK363" s="1354"/>
      <c r="AL363" s="1354"/>
      <c r="AM363" s="1354"/>
      <c r="AN363" s="1354"/>
      <c r="AO363" s="1354"/>
      <c r="AP363" s="1354"/>
      <c r="AQ363" s="1354"/>
      <c r="AR363" s="1354"/>
      <c r="AS363" s="1354"/>
      <c r="AT363" s="1354"/>
      <c r="AU363" s="1354"/>
      <c r="AV363" s="1354"/>
      <c r="AW363" s="1354"/>
      <c r="AX363" s="1354"/>
      <c r="AY363" s="1354"/>
      <c r="AZ363" s="1354"/>
      <c r="BA363" s="1354"/>
      <c r="BB363" s="1354"/>
      <c r="BC363" s="1354"/>
      <c r="BD363" s="1354"/>
      <c r="BE363" s="1354"/>
      <c r="BF363" s="1354"/>
      <c r="BG363" s="1354"/>
      <c r="BH363" s="1354"/>
      <c r="BI363" s="1354"/>
      <c r="BJ363" s="1354"/>
      <c r="BK363" s="1354"/>
      <c r="BL363" s="1354"/>
      <c r="BM363" s="1354"/>
      <c r="BN363" s="1354"/>
      <c r="BO363" s="1354"/>
      <c r="BP363" s="1354"/>
      <c r="BQ363" s="1354"/>
      <c r="BR363" s="1354"/>
      <c r="BS363" s="1354"/>
      <c r="BT363" s="1354"/>
      <c r="BU363" s="1354"/>
      <c r="BV363" s="1354"/>
      <c r="BW363" s="1354"/>
      <c r="BX363" s="1354"/>
      <c r="BY363" s="1354"/>
      <c r="BZ363" s="1354"/>
      <c r="CA363" s="1354"/>
      <c r="CB363" s="1354"/>
      <c r="CC363" s="1354"/>
      <c r="CD363" s="1354"/>
      <c r="CE363" s="1354"/>
      <c r="CF363" s="1354"/>
      <c r="CG363" s="1354"/>
      <c r="CH363" s="1354"/>
      <c r="CI363" s="1354"/>
      <c r="CJ363" s="1354"/>
      <c r="CK363" s="1354"/>
      <c r="CL363" s="1354"/>
      <c r="CM363" s="1354"/>
      <c r="CN363" s="1354"/>
      <c r="CO363" s="1354"/>
      <c r="CP363" s="1354"/>
      <c r="CQ363" s="1354"/>
      <c r="CR363" s="1354"/>
      <c r="CS363" s="1354"/>
      <c r="CT363" s="1354"/>
      <c r="CU363" s="1354"/>
      <c r="CV363" s="1354"/>
      <c r="CW363" s="1354"/>
      <c r="CX363" s="1354"/>
      <c r="CY363" s="1354"/>
      <c r="CZ363" s="1354"/>
      <c r="DA363" s="1354"/>
      <c r="DB363" s="1354"/>
      <c r="DC363" s="1354"/>
      <c r="DD363" s="1354"/>
      <c r="DE363" s="1354"/>
      <c r="DF363" s="1354"/>
      <c r="DG363" s="1354"/>
      <c r="DH363" s="1354"/>
      <c r="DI363" s="1354"/>
      <c r="DJ363" s="1354"/>
      <c r="DK363" s="1354"/>
      <c r="DL363" s="1354"/>
      <c r="DM363" s="1354"/>
      <c r="DN363" s="1354"/>
      <c r="DO363" s="1354"/>
      <c r="DP363" s="1354"/>
      <c r="DQ363" s="1354"/>
    </row>
    <row r="364" spans="3:121" x14ac:dyDescent="0.25">
      <c r="C364" s="1354"/>
      <c r="D364" s="1354"/>
      <c r="E364" s="1354"/>
      <c r="F364" s="1354"/>
      <c r="G364" s="1354"/>
      <c r="H364" s="1354"/>
      <c r="I364" s="1354"/>
      <c r="J364" s="1354"/>
      <c r="K364" s="1354"/>
      <c r="L364" s="1354"/>
      <c r="M364" s="1354"/>
      <c r="N364" s="1354"/>
      <c r="O364" s="1354"/>
      <c r="P364" s="1354"/>
      <c r="Q364" s="1354"/>
      <c r="R364" s="1354"/>
      <c r="S364" s="1354"/>
      <c r="T364" s="1354"/>
      <c r="U364" s="1354"/>
      <c r="V364" s="1354"/>
      <c r="W364" s="1354"/>
      <c r="X364" s="1354"/>
      <c r="Y364" s="1354"/>
      <c r="Z364" s="1354"/>
      <c r="AA364" s="1354"/>
      <c r="AB364" s="1354"/>
      <c r="AC364" s="1354"/>
      <c r="AD364" s="1354"/>
      <c r="AE364" s="1354"/>
      <c r="AF364" s="1354"/>
      <c r="AG364" s="1356"/>
      <c r="AH364" s="1356"/>
      <c r="AI364" s="1356"/>
      <c r="AJ364" s="1356"/>
      <c r="AK364" s="1354"/>
      <c r="AL364" s="1354"/>
      <c r="AM364" s="1354"/>
      <c r="AN364" s="1354"/>
      <c r="AO364" s="1354"/>
      <c r="AP364" s="1354"/>
      <c r="AQ364" s="1354"/>
      <c r="AR364" s="1354"/>
      <c r="AS364" s="1354"/>
      <c r="AT364" s="1354"/>
      <c r="AU364" s="1354"/>
      <c r="AV364" s="1354"/>
      <c r="AW364" s="1354"/>
      <c r="AX364" s="1354"/>
      <c r="AY364" s="1354"/>
      <c r="AZ364" s="1354"/>
      <c r="BA364" s="1354"/>
      <c r="BB364" s="1354"/>
      <c r="BC364" s="1354"/>
      <c r="BD364" s="1354"/>
      <c r="BE364" s="1354"/>
      <c r="BF364" s="1354"/>
      <c r="BG364" s="1354"/>
      <c r="BH364" s="1354"/>
      <c r="BI364" s="1354"/>
      <c r="BJ364" s="1354"/>
      <c r="BK364" s="1354"/>
      <c r="BL364" s="1354"/>
      <c r="BM364" s="1354"/>
      <c r="BN364" s="1354"/>
      <c r="BO364" s="1354"/>
      <c r="BP364" s="1354"/>
      <c r="BQ364" s="1354"/>
      <c r="BR364" s="1354"/>
      <c r="BS364" s="1354"/>
      <c r="BT364" s="1354"/>
      <c r="BU364" s="1354"/>
      <c r="BV364" s="1354"/>
      <c r="BW364" s="1354"/>
      <c r="BX364" s="1354"/>
      <c r="BY364" s="1354"/>
      <c r="BZ364" s="1354"/>
      <c r="CA364" s="1354"/>
      <c r="CB364" s="1354"/>
      <c r="CC364" s="1354"/>
      <c r="CD364" s="1354"/>
      <c r="CE364" s="1354"/>
      <c r="CF364" s="1354"/>
      <c r="CG364" s="1354"/>
      <c r="CH364" s="1354"/>
      <c r="CI364" s="1354"/>
      <c r="CJ364" s="1354"/>
      <c r="CK364" s="1354"/>
      <c r="CL364" s="1354"/>
      <c r="CM364" s="1354"/>
      <c r="CN364" s="1354"/>
      <c r="CO364" s="1354"/>
      <c r="CP364" s="1354"/>
      <c r="CQ364" s="1354"/>
      <c r="CR364" s="1354"/>
      <c r="CS364" s="1354"/>
      <c r="CT364" s="1354"/>
      <c r="CU364" s="1354"/>
      <c r="CV364" s="1354"/>
      <c r="CW364" s="1354"/>
      <c r="CX364" s="1354"/>
      <c r="CY364" s="1354"/>
      <c r="CZ364" s="1354"/>
      <c r="DA364" s="1354"/>
      <c r="DB364" s="1354"/>
      <c r="DC364" s="1354"/>
      <c r="DD364" s="1354"/>
      <c r="DE364" s="1354"/>
      <c r="DF364" s="1354"/>
      <c r="DG364" s="1354"/>
      <c r="DH364" s="1354"/>
      <c r="DI364" s="1354"/>
      <c r="DJ364" s="1354"/>
      <c r="DK364" s="1354"/>
      <c r="DL364" s="1354"/>
      <c r="DM364" s="1354"/>
      <c r="DN364" s="1354"/>
      <c r="DO364" s="1354"/>
      <c r="DP364" s="1354"/>
      <c r="DQ364" s="1354"/>
    </row>
    <row r="365" spans="3:121" x14ac:dyDescent="0.25">
      <c r="C365" s="1354"/>
      <c r="D365" s="1354"/>
      <c r="E365" s="1354"/>
      <c r="F365" s="1354"/>
      <c r="G365" s="1354"/>
      <c r="H365" s="1354"/>
      <c r="I365" s="1354"/>
      <c r="J365" s="1354"/>
      <c r="K365" s="1354"/>
      <c r="L365" s="1354"/>
      <c r="M365" s="1354"/>
      <c r="N365" s="1354"/>
      <c r="O365" s="1354"/>
      <c r="P365" s="1354"/>
      <c r="Q365" s="1354"/>
      <c r="R365" s="1354"/>
      <c r="S365" s="1354"/>
      <c r="T365" s="1354"/>
      <c r="U365" s="1354"/>
      <c r="V365" s="1354"/>
      <c r="W365" s="1354"/>
      <c r="X365" s="1354"/>
      <c r="Y365" s="1354"/>
      <c r="Z365" s="1354"/>
      <c r="AA365" s="1354"/>
      <c r="AB365" s="1354"/>
      <c r="AC365" s="1354"/>
      <c r="AD365" s="1354"/>
      <c r="AE365" s="1354"/>
      <c r="AF365" s="1354"/>
      <c r="AG365" s="1356"/>
      <c r="AH365" s="1356"/>
      <c r="AI365" s="1356"/>
      <c r="AJ365" s="1356"/>
      <c r="AK365" s="1354"/>
      <c r="AL365" s="1354"/>
      <c r="AM365" s="1354"/>
      <c r="AN365" s="1354"/>
      <c r="AO365" s="1354"/>
      <c r="AP365" s="1354"/>
      <c r="AQ365" s="1354"/>
      <c r="AR365" s="1354"/>
      <c r="AS365" s="1354"/>
      <c r="AT365" s="1354"/>
      <c r="AU365" s="1354"/>
      <c r="AV365" s="1354"/>
      <c r="AW365" s="1354"/>
      <c r="AX365" s="1354"/>
      <c r="AY365" s="1354"/>
      <c r="AZ365" s="1354"/>
      <c r="BA365" s="1354"/>
      <c r="BB365" s="1354"/>
      <c r="BC365" s="1354"/>
      <c r="BD365" s="1354"/>
      <c r="BE365" s="1354"/>
      <c r="BF365" s="1354"/>
      <c r="BG365" s="1354"/>
      <c r="BH365" s="1354"/>
      <c r="BI365" s="1354"/>
      <c r="BJ365" s="1354"/>
      <c r="BK365" s="1354"/>
      <c r="BL365" s="1354"/>
      <c r="BM365" s="1354"/>
      <c r="BN365" s="1354"/>
      <c r="BO365" s="1354"/>
      <c r="BP365" s="1354"/>
      <c r="BQ365" s="1354"/>
      <c r="BR365" s="1354"/>
      <c r="BS365" s="1354"/>
      <c r="BT365" s="1354"/>
      <c r="BU365" s="1354"/>
      <c r="BV365" s="1354"/>
      <c r="BW365" s="1354"/>
      <c r="BX365" s="1354"/>
      <c r="BY365" s="1354"/>
      <c r="BZ365" s="1354"/>
      <c r="CA365" s="1354"/>
      <c r="CB365" s="1354"/>
      <c r="CC365" s="1354"/>
      <c r="CD365" s="1354"/>
      <c r="CE365" s="1354"/>
      <c r="CF365" s="1354"/>
      <c r="CG365" s="1354"/>
      <c r="CH365" s="1354"/>
      <c r="CI365" s="1354"/>
      <c r="CJ365" s="1354"/>
      <c r="CK365" s="1354"/>
      <c r="CL365" s="1354"/>
      <c r="CM365" s="1354"/>
      <c r="CN365" s="1354"/>
      <c r="CO365" s="1354"/>
      <c r="CP365" s="1354"/>
      <c r="CQ365" s="1354"/>
      <c r="CR365" s="1354"/>
      <c r="CS365" s="1354"/>
      <c r="CT365" s="1354"/>
      <c r="CU365" s="1354"/>
      <c r="CV365" s="1354"/>
      <c r="CW365" s="1354"/>
      <c r="CX365" s="1354"/>
      <c r="CY365" s="1354"/>
      <c r="CZ365" s="1354"/>
      <c r="DA365" s="1354"/>
      <c r="DB365" s="1354"/>
      <c r="DC365" s="1354"/>
      <c r="DD365" s="1354"/>
      <c r="DE365" s="1354"/>
      <c r="DF365" s="1354"/>
      <c r="DG365" s="1354"/>
      <c r="DH365" s="1354"/>
      <c r="DI365" s="1354"/>
      <c r="DJ365" s="1354"/>
      <c r="DK365" s="1354"/>
      <c r="DL365" s="1354"/>
      <c r="DM365" s="1354"/>
      <c r="DN365" s="1354"/>
      <c r="DO365" s="1354"/>
      <c r="DP365" s="1354"/>
      <c r="DQ365" s="1354"/>
    </row>
    <row r="366" spans="3:121" x14ac:dyDescent="0.25">
      <c r="C366" s="1354"/>
      <c r="D366" s="1354"/>
      <c r="E366" s="1354"/>
      <c r="F366" s="1354"/>
      <c r="G366" s="1354"/>
      <c r="H366" s="1354"/>
      <c r="I366" s="1354"/>
      <c r="J366" s="1354"/>
      <c r="K366" s="1354"/>
      <c r="L366" s="1354"/>
      <c r="M366" s="1354"/>
      <c r="N366" s="1354"/>
      <c r="O366" s="1354"/>
      <c r="P366" s="1354"/>
      <c r="Q366" s="1354"/>
      <c r="R366" s="1354"/>
      <c r="S366" s="1354"/>
      <c r="T366" s="1354"/>
      <c r="U366" s="1354"/>
      <c r="V366" s="1354"/>
      <c r="W366" s="1354"/>
      <c r="X366" s="1354"/>
      <c r="Y366" s="1354"/>
      <c r="Z366" s="1354"/>
      <c r="AA366" s="1354"/>
      <c r="AB366" s="1354"/>
      <c r="AC366" s="1354"/>
      <c r="AD366" s="1354"/>
      <c r="AE366" s="1354"/>
      <c r="AF366" s="1354"/>
      <c r="AG366" s="1356"/>
      <c r="AH366" s="1356"/>
      <c r="AI366" s="1356"/>
      <c r="AJ366" s="1356"/>
      <c r="AK366" s="1354"/>
      <c r="AL366" s="1354"/>
      <c r="AM366" s="1354"/>
      <c r="AN366" s="1354"/>
      <c r="AO366" s="1354"/>
      <c r="AP366" s="1354"/>
      <c r="AQ366" s="1354"/>
      <c r="AR366" s="1354"/>
      <c r="AS366" s="1354"/>
      <c r="AT366" s="1354"/>
      <c r="AU366" s="1354"/>
      <c r="AV366" s="1354"/>
      <c r="AW366" s="1354"/>
      <c r="AX366" s="1354"/>
      <c r="AY366" s="1354"/>
      <c r="AZ366" s="1354"/>
      <c r="BA366" s="1354"/>
      <c r="BB366" s="1354"/>
      <c r="BC366" s="1354"/>
      <c r="BD366" s="1354"/>
      <c r="BE366" s="1354"/>
      <c r="BF366" s="1354"/>
      <c r="BG366" s="1354"/>
      <c r="BH366" s="1354"/>
      <c r="BI366" s="1354"/>
      <c r="BJ366" s="1354"/>
      <c r="BK366" s="1354"/>
      <c r="BL366" s="1354"/>
      <c r="BM366" s="1354"/>
      <c r="BN366" s="1354"/>
      <c r="BO366" s="1354"/>
      <c r="BP366" s="1354"/>
      <c r="BQ366" s="1354"/>
      <c r="BR366" s="1354"/>
      <c r="BS366" s="1354"/>
      <c r="BT366" s="1354"/>
      <c r="BU366" s="1354"/>
      <c r="BV366" s="1354"/>
      <c r="BW366" s="1354"/>
      <c r="BX366" s="1354"/>
      <c r="BY366" s="1354"/>
      <c r="BZ366" s="1354"/>
      <c r="CA366" s="1354"/>
      <c r="CB366" s="1354"/>
      <c r="CC366" s="1354"/>
      <c r="CD366" s="1354"/>
      <c r="CE366" s="1354"/>
      <c r="CF366" s="1354"/>
      <c r="CG366" s="1354"/>
      <c r="CH366" s="1354"/>
      <c r="CI366" s="1354"/>
      <c r="CJ366" s="1354"/>
      <c r="CK366" s="1354"/>
      <c r="CL366" s="1354"/>
      <c r="CM366" s="1354"/>
      <c r="CN366" s="1354"/>
      <c r="CO366" s="1354"/>
      <c r="CP366" s="1354"/>
      <c r="CQ366" s="1354"/>
      <c r="CR366" s="1354"/>
      <c r="CS366" s="1354"/>
      <c r="CT366" s="1354"/>
      <c r="CU366" s="1354"/>
      <c r="CV366" s="1354"/>
      <c r="CW366" s="1354"/>
      <c r="CX366" s="1354"/>
      <c r="CY366" s="1354"/>
      <c r="CZ366" s="1354"/>
      <c r="DA366" s="1354"/>
      <c r="DB366" s="1354"/>
      <c r="DC366" s="1354"/>
      <c r="DD366" s="1354"/>
      <c r="DE366" s="1354"/>
      <c r="DF366" s="1354"/>
      <c r="DG366" s="1354"/>
      <c r="DH366" s="1354"/>
      <c r="DI366" s="1354"/>
      <c r="DJ366" s="1354"/>
      <c r="DK366" s="1354"/>
      <c r="DL366" s="1354"/>
      <c r="DM366" s="1354"/>
      <c r="DN366" s="1354"/>
      <c r="DO366" s="1354"/>
      <c r="DP366" s="1354"/>
      <c r="DQ366" s="1354"/>
    </row>
    <row r="367" spans="3:121" x14ac:dyDescent="0.25">
      <c r="C367" s="1354"/>
      <c r="D367" s="1354"/>
      <c r="E367" s="1354"/>
      <c r="F367" s="1354"/>
      <c r="G367" s="1354"/>
      <c r="H367" s="1354"/>
      <c r="I367" s="1354"/>
      <c r="J367" s="1354"/>
      <c r="K367" s="1354"/>
      <c r="L367" s="1354"/>
      <c r="M367" s="1354"/>
      <c r="N367" s="1354"/>
      <c r="O367" s="1354"/>
      <c r="P367" s="1354"/>
      <c r="Q367" s="1354"/>
      <c r="R367" s="1354"/>
      <c r="S367" s="1354"/>
      <c r="T367" s="1354"/>
      <c r="U367" s="1354"/>
      <c r="V367" s="1354"/>
      <c r="W367" s="1354"/>
      <c r="X367" s="1354"/>
      <c r="Y367" s="1354"/>
      <c r="Z367" s="1354"/>
      <c r="AA367" s="1354"/>
      <c r="AB367" s="1354"/>
      <c r="AC367" s="1354"/>
      <c r="AD367" s="1354"/>
      <c r="AE367" s="1354"/>
      <c r="AF367" s="1354"/>
      <c r="AG367" s="1356"/>
      <c r="AH367" s="1356"/>
      <c r="AI367" s="1356"/>
      <c r="AJ367" s="1356"/>
      <c r="AK367" s="1354"/>
      <c r="AL367" s="1354"/>
      <c r="AM367" s="1354"/>
      <c r="AN367" s="1354"/>
      <c r="AO367" s="1354"/>
      <c r="AP367" s="1354"/>
      <c r="AQ367" s="1354"/>
      <c r="AR367" s="1354"/>
      <c r="AS367" s="1354"/>
      <c r="AT367" s="1354"/>
      <c r="AU367" s="1354"/>
      <c r="AV367" s="1354"/>
      <c r="AW367" s="1354"/>
      <c r="AX367" s="1354"/>
      <c r="AY367" s="1354"/>
      <c r="AZ367" s="1354"/>
      <c r="BA367" s="1354"/>
      <c r="BB367" s="1354"/>
      <c r="BC367" s="1354"/>
      <c r="BD367" s="1354"/>
      <c r="BE367" s="1354"/>
      <c r="BF367" s="1354"/>
      <c r="BG367" s="1354"/>
      <c r="BH367" s="1354"/>
      <c r="BI367" s="1354"/>
      <c r="BJ367" s="1354"/>
      <c r="BK367" s="1354"/>
      <c r="BL367" s="1354"/>
      <c r="BM367" s="1354"/>
      <c r="BN367" s="1354"/>
      <c r="BO367" s="1354"/>
      <c r="BP367" s="1354"/>
      <c r="BQ367" s="1354"/>
      <c r="BR367" s="1354"/>
      <c r="BS367" s="1354"/>
      <c r="BT367" s="1354"/>
      <c r="BU367" s="1354"/>
      <c r="BV367" s="1354"/>
      <c r="BW367" s="1354"/>
      <c r="BX367" s="1354"/>
      <c r="BY367" s="1354"/>
      <c r="BZ367" s="1354"/>
      <c r="CA367" s="1354"/>
      <c r="CB367" s="1354"/>
      <c r="CC367" s="1354"/>
      <c r="CD367" s="1354"/>
      <c r="CE367" s="1354"/>
      <c r="CF367" s="1354"/>
      <c r="CG367" s="1354"/>
      <c r="CH367" s="1354"/>
      <c r="CI367" s="1354"/>
      <c r="CJ367" s="1354"/>
      <c r="CK367" s="1354"/>
      <c r="CL367" s="1354"/>
      <c r="CM367" s="1354"/>
      <c r="CN367" s="1354"/>
      <c r="CO367" s="1354"/>
      <c r="CP367" s="1354"/>
      <c r="CQ367" s="1354"/>
      <c r="CR367" s="1354"/>
      <c r="CS367" s="1354"/>
      <c r="CT367" s="1354"/>
      <c r="CU367" s="1354"/>
      <c r="CV367" s="1354"/>
      <c r="CW367" s="1354"/>
      <c r="CX367" s="1354"/>
      <c r="CY367" s="1354"/>
      <c r="CZ367" s="1354"/>
      <c r="DA367" s="1354"/>
      <c r="DB367" s="1354"/>
      <c r="DC367" s="1354"/>
      <c r="DD367" s="1354"/>
      <c r="DE367" s="1354"/>
      <c r="DF367" s="1354"/>
      <c r="DG367" s="1354"/>
      <c r="DH367" s="1354"/>
      <c r="DI367" s="1354"/>
      <c r="DJ367" s="1354"/>
      <c r="DK367" s="1354"/>
      <c r="DL367" s="1354"/>
      <c r="DM367" s="1354"/>
      <c r="DN367" s="1354"/>
      <c r="DO367" s="1354"/>
      <c r="DP367" s="1354"/>
      <c r="DQ367" s="1354"/>
    </row>
    <row r="368" spans="3:121" x14ac:dyDescent="0.25">
      <c r="C368" s="1354"/>
      <c r="D368" s="1354"/>
      <c r="E368" s="1354"/>
      <c r="F368" s="1354"/>
      <c r="G368" s="1354"/>
      <c r="H368" s="1354"/>
      <c r="I368" s="1354"/>
      <c r="J368" s="1354"/>
      <c r="K368" s="1354"/>
      <c r="L368" s="1354"/>
      <c r="M368" s="1354"/>
      <c r="N368" s="1354"/>
      <c r="O368" s="1354"/>
      <c r="P368" s="1354"/>
      <c r="Q368" s="1354"/>
      <c r="R368" s="1354"/>
      <c r="S368" s="1354"/>
      <c r="T368" s="1354"/>
      <c r="U368" s="1354"/>
      <c r="V368" s="1354"/>
      <c r="W368" s="1354"/>
      <c r="X368" s="1354"/>
      <c r="Y368" s="1354"/>
      <c r="Z368" s="1354"/>
      <c r="AA368" s="1354"/>
      <c r="AB368" s="1354"/>
      <c r="AC368" s="1354"/>
      <c r="AD368" s="1354"/>
      <c r="AE368" s="1354"/>
      <c r="AF368" s="1354"/>
      <c r="AG368" s="1356"/>
      <c r="AH368" s="1356"/>
      <c r="AI368" s="1356"/>
      <c r="AJ368" s="1356"/>
      <c r="AK368" s="1354"/>
      <c r="AL368" s="1354"/>
      <c r="AM368" s="1354"/>
      <c r="AN368" s="1354"/>
      <c r="AO368" s="1354"/>
      <c r="AP368" s="1354"/>
      <c r="AQ368" s="1354"/>
      <c r="AR368" s="1354"/>
      <c r="AS368" s="1354"/>
      <c r="AT368" s="1354"/>
      <c r="AU368" s="1354"/>
      <c r="AV368" s="1354"/>
      <c r="AW368" s="1354"/>
      <c r="AX368" s="1354"/>
      <c r="AY368" s="1354"/>
      <c r="AZ368" s="1354"/>
      <c r="BA368" s="1354"/>
      <c r="BB368" s="1354"/>
      <c r="BC368" s="1354"/>
      <c r="BD368" s="1354"/>
      <c r="BE368" s="1354"/>
      <c r="BF368" s="1354"/>
      <c r="BG368" s="1354"/>
      <c r="BH368" s="1354"/>
      <c r="BI368" s="1354"/>
      <c r="BJ368" s="1354"/>
      <c r="BK368" s="1354"/>
      <c r="BL368" s="1354"/>
      <c r="BM368" s="1354"/>
      <c r="BN368" s="1354"/>
      <c r="BO368" s="1354"/>
      <c r="BP368" s="1354"/>
      <c r="BQ368" s="1354"/>
      <c r="BR368" s="1354"/>
      <c r="BS368" s="1354"/>
      <c r="BT368" s="1354"/>
      <c r="BU368" s="1354"/>
      <c r="BV368" s="1354"/>
      <c r="BW368" s="1354"/>
      <c r="BX368" s="1354"/>
      <c r="BY368" s="1354"/>
      <c r="BZ368" s="1354"/>
      <c r="CA368" s="1354"/>
      <c r="CB368" s="1354"/>
      <c r="CC368" s="1354"/>
      <c r="CD368" s="1354"/>
      <c r="CE368" s="1354"/>
      <c r="CF368" s="1354"/>
      <c r="CG368" s="1354"/>
      <c r="CH368" s="1354"/>
      <c r="CI368" s="1354"/>
      <c r="CJ368" s="1354"/>
      <c r="CK368" s="1354"/>
      <c r="CL368" s="1354"/>
      <c r="CM368" s="1354"/>
      <c r="CN368" s="1354"/>
      <c r="CO368" s="1354"/>
      <c r="CP368" s="1354"/>
      <c r="CQ368" s="1354"/>
      <c r="CR368" s="1354"/>
      <c r="CS368" s="1354"/>
      <c r="CT368" s="1354"/>
      <c r="CU368" s="1354"/>
      <c r="CV368" s="1354"/>
      <c r="CW368" s="1354"/>
      <c r="CX368" s="1354"/>
      <c r="CY368" s="1354"/>
      <c r="CZ368" s="1354"/>
      <c r="DA368" s="1354"/>
      <c r="DB368" s="1354"/>
      <c r="DC368" s="1354"/>
      <c r="DD368" s="1354"/>
      <c r="DE368" s="1354"/>
      <c r="DF368" s="1354"/>
      <c r="DG368" s="1354"/>
      <c r="DH368" s="1354"/>
      <c r="DI368" s="1354"/>
      <c r="DJ368" s="1354"/>
      <c r="DK368" s="1354"/>
      <c r="DL368" s="1354"/>
      <c r="DM368" s="1354"/>
      <c r="DN368" s="1354"/>
      <c r="DO368" s="1354"/>
      <c r="DP368" s="1354"/>
      <c r="DQ368" s="1354"/>
    </row>
    <row r="369" spans="3:121" x14ac:dyDescent="0.25">
      <c r="C369" s="1354"/>
      <c r="D369" s="1354"/>
      <c r="E369" s="1354"/>
      <c r="F369" s="1354"/>
      <c r="G369" s="1354"/>
      <c r="H369" s="1354"/>
      <c r="I369" s="1354"/>
      <c r="J369" s="1354"/>
      <c r="K369" s="1354"/>
      <c r="L369" s="1354"/>
      <c r="M369" s="1354"/>
      <c r="N369" s="1354"/>
      <c r="O369" s="1354"/>
      <c r="P369" s="1354"/>
      <c r="Q369" s="1354"/>
      <c r="R369" s="1354"/>
      <c r="S369" s="1354"/>
      <c r="T369" s="1354"/>
      <c r="U369" s="1354"/>
      <c r="V369" s="1354"/>
      <c r="W369" s="1354"/>
      <c r="X369" s="1354"/>
      <c r="Y369" s="1354"/>
      <c r="Z369" s="1354"/>
      <c r="AA369" s="1354"/>
      <c r="AB369" s="1354"/>
      <c r="AC369" s="1354"/>
      <c r="AD369" s="1354"/>
      <c r="AE369" s="1354"/>
      <c r="AF369" s="1354"/>
      <c r="AG369" s="1356"/>
      <c r="AH369" s="1356"/>
      <c r="AI369" s="1356"/>
      <c r="AJ369" s="1356"/>
      <c r="AK369" s="1354"/>
      <c r="AL369" s="1354"/>
      <c r="AM369" s="1354"/>
      <c r="AN369" s="1354"/>
      <c r="AO369" s="1354"/>
      <c r="AP369" s="1354"/>
      <c r="AQ369" s="1354"/>
      <c r="AR369" s="1354"/>
      <c r="AS369" s="1354"/>
      <c r="AT369" s="1354"/>
      <c r="AU369" s="1354"/>
      <c r="AV369" s="1354"/>
      <c r="AW369" s="1354"/>
      <c r="AX369" s="1354"/>
      <c r="AY369" s="1354"/>
      <c r="AZ369" s="1354"/>
      <c r="BA369" s="1354"/>
      <c r="BB369" s="1354"/>
      <c r="BC369" s="1354"/>
      <c r="BD369" s="1354"/>
      <c r="BE369" s="1354"/>
      <c r="BF369" s="1354"/>
      <c r="BG369" s="1354"/>
      <c r="BH369" s="1354"/>
      <c r="BI369" s="1354"/>
      <c r="BJ369" s="1354"/>
      <c r="BK369" s="1354"/>
      <c r="BL369" s="1354"/>
      <c r="BM369" s="1354"/>
      <c r="BN369" s="1354"/>
      <c r="BO369" s="1354"/>
      <c r="BP369" s="1354"/>
      <c r="BQ369" s="1354"/>
      <c r="BR369" s="1354"/>
      <c r="BS369" s="1354"/>
      <c r="BT369" s="1354"/>
      <c r="BU369" s="1354"/>
      <c r="BV369" s="1354"/>
      <c r="BW369" s="1354"/>
      <c r="BX369" s="1354"/>
      <c r="BY369" s="1354"/>
      <c r="BZ369" s="1354"/>
      <c r="CA369" s="1354"/>
      <c r="CB369" s="1354"/>
      <c r="CC369" s="1354"/>
      <c r="CD369" s="1354"/>
      <c r="CE369" s="1354"/>
      <c r="CF369" s="1354"/>
      <c r="CG369" s="1354"/>
      <c r="CH369" s="1354"/>
      <c r="CI369" s="1354"/>
      <c r="CJ369" s="1354"/>
      <c r="CK369" s="1354"/>
      <c r="CL369" s="1354"/>
      <c r="CM369" s="1354"/>
      <c r="CN369" s="1354"/>
      <c r="CO369" s="1354"/>
      <c r="CP369" s="1354"/>
      <c r="CQ369" s="1354"/>
      <c r="CR369" s="1354"/>
      <c r="CS369" s="1354"/>
      <c r="CT369" s="1354"/>
      <c r="CU369" s="1354"/>
      <c r="CV369" s="1354"/>
      <c r="CW369" s="1354"/>
      <c r="CX369" s="1354"/>
      <c r="CY369" s="1354"/>
      <c r="CZ369" s="1354"/>
      <c r="DA369" s="1354"/>
      <c r="DB369" s="1354"/>
      <c r="DC369" s="1354"/>
      <c r="DD369" s="1354"/>
      <c r="DE369" s="1354"/>
      <c r="DF369" s="1354"/>
      <c r="DG369" s="1354"/>
      <c r="DH369" s="1354"/>
      <c r="DI369" s="1354"/>
      <c r="DJ369" s="1354"/>
      <c r="DK369" s="1354"/>
      <c r="DL369" s="1354"/>
      <c r="DM369" s="1354"/>
      <c r="DN369" s="1354"/>
      <c r="DO369" s="1354"/>
      <c r="DP369" s="1354"/>
      <c r="DQ369" s="1354"/>
    </row>
    <row r="370" spans="3:121" x14ac:dyDescent="0.25">
      <c r="C370" s="1354"/>
      <c r="D370" s="1354"/>
      <c r="E370" s="1354"/>
      <c r="F370" s="1354"/>
      <c r="G370" s="1354"/>
      <c r="H370" s="1354"/>
      <c r="I370" s="1354"/>
      <c r="J370" s="1354"/>
      <c r="K370" s="1354"/>
      <c r="L370" s="1354"/>
      <c r="M370" s="1354"/>
      <c r="N370" s="1354"/>
      <c r="O370" s="1354"/>
      <c r="P370" s="1354"/>
      <c r="Q370" s="1354"/>
      <c r="R370" s="1354"/>
      <c r="S370" s="1354"/>
      <c r="T370" s="1354"/>
      <c r="U370" s="1354"/>
      <c r="V370" s="1354"/>
      <c r="W370" s="1354"/>
      <c r="X370" s="1354"/>
      <c r="Y370" s="1354"/>
      <c r="Z370" s="1354"/>
      <c r="AA370" s="1354"/>
      <c r="AB370" s="1354"/>
      <c r="AC370" s="1354"/>
      <c r="AD370" s="1354"/>
      <c r="AE370" s="1354"/>
      <c r="AF370" s="1354"/>
      <c r="AG370" s="1356"/>
      <c r="AH370" s="1356"/>
      <c r="AI370" s="1356"/>
      <c r="AJ370" s="1356"/>
      <c r="AK370" s="1354"/>
      <c r="AL370" s="1354"/>
      <c r="AM370" s="1354"/>
      <c r="AN370" s="1354"/>
      <c r="AO370" s="1354"/>
      <c r="AP370" s="1354"/>
      <c r="AQ370" s="1354"/>
      <c r="AR370" s="1354"/>
      <c r="AS370" s="1354"/>
      <c r="AT370" s="1354"/>
      <c r="AU370" s="1354"/>
      <c r="AV370" s="1354"/>
      <c r="AW370" s="1354"/>
      <c r="AX370" s="1354"/>
      <c r="AY370" s="1354"/>
      <c r="AZ370" s="1354"/>
      <c r="BA370" s="1354"/>
      <c r="BB370" s="1354"/>
      <c r="BC370" s="1354"/>
      <c r="BD370" s="1354"/>
      <c r="BE370" s="1354"/>
      <c r="BF370" s="1354"/>
      <c r="BG370" s="1354"/>
      <c r="BH370" s="1354"/>
      <c r="BI370" s="1354"/>
      <c r="BJ370" s="1354"/>
      <c r="BK370" s="1354"/>
      <c r="BL370" s="1354"/>
      <c r="BM370" s="1354"/>
      <c r="BN370" s="1354"/>
      <c r="BO370" s="1354"/>
      <c r="BP370" s="1354"/>
      <c r="BQ370" s="1354"/>
      <c r="BR370" s="1354"/>
      <c r="BS370" s="1354"/>
      <c r="BT370" s="1354"/>
      <c r="BU370" s="1354"/>
      <c r="BV370" s="1354"/>
      <c r="BW370" s="1354"/>
      <c r="BX370" s="1354"/>
      <c r="BY370" s="1354"/>
      <c r="BZ370" s="1354"/>
      <c r="CA370" s="1354"/>
      <c r="CB370" s="1354"/>
      <c r="CC370" s="1354"/>
      <c r="CD370" s="1354"/>
      <c r="CE370" s="1354"/>
      <c r="CF370" s="1354"/>
      <c r="CG370" s="1354"/>
      <c r="CH370" s="1354"/>
      <c r="CI370" s="1354"/>
      <c r="CJ370" s="1354"/>
      <c r="CK370" s="1354"/>
      <c r="CL370" s="1354"/>
      <c r="CM370" s="1354"/>
      <c r="CN370" s="1354"/>
      <c r="CO370" s="1354"/>
      <c r="CP370" s="1354"/>
      <c r="CQ370" s="1354"/>
      <c r="CR370" s="1354"/>
      <c r="CS370" s="1354"/>
      <c r="CT370" s="1354"/>
      <c r="CU370" s="1354"/>
      <c r="CV370" s="1354"/>
      <c r="CW370" s="1354"/>
      <c r="CX370" s="1354"/>
      <c r="CY370" s="1354"/>
      <c r="CZ370" s="1354"/>
      <c r="DA370" s="1354"/>
      <c r="DB370" s="1354"/>
      <c r="DC370" s="1354"/>
      <c r="DD370" s="1354"/>
      <c r="DE370" s="1354"/>
      <c r="DF370" s="1354"/>
      <c r="DG370" s="1354"/>
      <c r="DH370" s="1354"/>
      <c r="DI370" s="1354"/>
      <c r="DJ370" s="1354"/>
      <c r="DK370" s="1354"/>
      <c r="DL370" s="1354"/>
      <c r="DM370" s="1354"/>
      <c r="DN370" s="1354"/>
      <c r="DO370" s="1354"/>
      <c r="DP370" s="1354"/>
      <c r="DQ370" s="1354"/>
    </row>
    <row r="371" spans="3:121" x14ac:dyDescent="0.25">
      <c r="C371" s="1354"/>
      <c r="D371" s="1354"/>
      <c r="E371" s="1354"/>
      <c r="F371" s="1354"/>
      <c r="G371" s="1354"/>
      <c r="H371" s="1354"/>
      <c r="I371" s="1354"/>
      <c r="J371" s="1354"/>
      <c r="K371" s="1354"/>
      <c r="L371" s="1354"/>
      <c r="M371" s="1354"/>
      <c r="N371" s="1354"/>
      <c r="O371" s="1354"/>
      <c r="P371" s="1354"/>
      <c r="Q371" s="1354"/>
      <c r="R371" s="1354"/>
      <c r="S371" s="1354"/>
      <c r="T371" s="1354"/>
      <c r="U371" s="1354"/>
      <c r="V371" s="1354"/>
      <c r="W371" s="1354"/>
      <c r="X371" s="1354"/>
      <c r="Y371" s="1354"/>
      <c r="Z371" s="1354"/>
      <c r="AA371" s="1354"/>
      <c r="AB371" s="1354"/>
      <c r="AC371" s="1354"/>
      <c r="AD371" s="1354"/>
      <c r="AE371" s="1354"/>
      <c r="AF371" s="1354"/>
      <c r="AG371" s="1356"/>
      <c r="AH371" s="1356"/>
      <c r="AI371" s="1356"/>
      <c r="AJ371" s="1356"/>
      <c r="AK371" s="1354"/>
      <c r="AL371" s="1354"/>
      <c r="AM371" s="1354"/>
      <c r="AN371" s="1354"/>
      <c r="AO371" s="1354"/>
      <c r="AP371" s="1354"/>
      <c r="AQ371" s="1354"/>
      <c r="AR371" s="1354"/>
      <c r="AS371" s="1354"/>
      <c r="AT371" s="1354"/>
      <c r="AU371" s="1354"/>
      <c r="AV371" s="1354"/>
      <c r="AW371" s="1354"/>
      <c r="AX371" s="1354"/>
      <c r="AY371" s="1354"/>
      <c r="AZ371" s="1354"/>
      <c r="BA371" s="1354"/>
      <c r="BB371" s="1354"/>
      <c r="BC371" s="1354"/>
      <c r="BD371" s="1354"/>
      <c r="BE371" s="1354"/>
      <c r="BF371" s="1354"/>
      <c r="BG371" s="1354"/>
      <c r="BH371" s="1354"/>
      <c r="BI371" s="1354"/>
      <c r="BJ371" s="1354"/>
      <c r="BK371" s="1354"/>
      <c r="BL371" s="1354"/>
      <c r="BM371" s="1354"/>
      <c r="BN371" s="1354"/>
      <c r="BO371" s="1354"/>
      <c r="BP371" s="1354"/>
      <c r="BQ371" s="1354"/>
      <c r="BR371" s="1354"/>
      <c r="BS371" s="1354"/>
      <c r="BT371" s="1354"/>
      <c r="BU371" s="1354"/>
      <c r="BV371" s="1354"/>
      <c r="BW371" s="1354"/>
      <c r="BX371" s="1354"/>
      <c r="BY371" s="1354"/>
      <c r="BZ371" s="1354"/>
      <c r="CA371" s="1354"/>
      <c r="CB371" s="1354"/>
      <c r="CC371" s="1354"/>
      <c r="CD371" s="1354"/>
      <c r="CE371" s="1354"/>
      <c r="CF371" s="1354"/>
      <c r="CG371" s="1354"/>
      <c r="CH371" s="1354"/>
      <c r="CI371" s="1354"/>
      <c r="CJ371" s="1354"/>
      <c r="CK371" s="1354"/>
      <c r="CL371" s="1354"/>
      <c r="CM371" s="1354"/>
      <c r="CN371" s="1354"/>
      <c r="CO371" s="1354"/>
      <c r="CP371" s="1354"/>
      <c r="CQ371" s="1354"/>
      <c r="CR371" s="1354"/>
      <c r="CS371" s="1354"/>
      <c r="CT371" s="1354"/>
      <c r="CU371" s="1354"/>
      <c r="CV371" s="1354"/>
      <c r="CW371" s="1354"/>
      <c r="CX371" s="1354"/>
      <c r="CY371" s="1354"/>
      <c r="CZ371" s="1354"/>
      <c r="DA371" s="1354"/>
      <c r="DB371" s="1354"/>
      <c r="DC371" s="1354"/>
      <c r="DD371" s="1354"/>
      <c r="DE371" s="1354"/>
      <c r="DF371" s="1354"/>
      <c r="DG371" s="1354"/>
      <c r="DH371" s="1354"/>
      <c r="DI371" s="1354"/>
      <c r="DJ371" s="1354"/>
      <c r="DK371" s="1354"/>
      <c r="DL371" s="1354"/>
      <c r="DM371" s="1354"/>
      <c r="DN371" s="1354"/>
      <c r="DO371" s="1354"/>
      <c r="DP371" s="1354"/>
      <c r="DQ371" s="1354"/>
    </row>
    <row r="372" spans="3:121" x14ac:dyDescent="0.25">
      <c r="C372" s="1354"/>
      <c r="D372" s="1354"/>
      <c r="E372" s="1354"/>
      <c r="F372" s="1354"/>
      <c r="G372" s="1354"/>
      <c r="H372" s="1354"/>
      <c r="I372" s="1354"/>
      <c r="J372" s="1354"/>
      <c r="K372" s="1354"/>
      <c r="L372" s="1354"/>
      <c r="M372" s="1354"/>
      <c r="N372" s="1354"/>
      <c r="O372" s="1354"/>
      <c r="P372" s="1354"/>
      <c r="Q372" s="1354"/>
      <c r="R372" s="1354"/>
      <c r="S372" s="1354"/>
      <c r="T372" s="1354"/>
      <c r="U372" s="1354"/>
      <c r="V372" s="1354"/>
      <c r="W372" s="1354"/>
      <c r="X372" s="1354"/>
      <c r="Y372" s="1354"/>
      <c r="Z372" s="1354"/>
      <c r="AA372" s="1354"/>
      <c r="AB372" s="1354"/>
      <c r="AC372" s="1354"/>
      <c r="AD372" s="1354"/>
      <c r="AE372" s="1354"/>
      <c r="AF372" s="1354"/>
      <c r="AG372" s="1356"/>
      <c r="AH372" s="1356"/>
      <c r="AI372" s="1356"/>
      <c r="AJ372" s="1356"/>
      <c r="AK372" s="1354"/>
      <c r="AL372" s="1354"/>
      <c r="AM372" s="1354"/>
      <c r="AN372" s="1354"/>
      <c r="AO372" s="1354"/>
      <c r="AP372" s="1354"/>
      <c r="AQ372" s="1354"/>
      <c r="AR372" s="1354"/>
      <c r="AS372" s="1354"/>
      <c r="AT372" s="1354"/>
      <c r="AU372" s="1354"/>
      <c r="AV372" s="1354"/>
      <c r="AW372" s="1354"/>
      <c r="AX372" s="1354"/>
      <c r="AY372" s="1354"/>
      <c r="AZ372" s="1354"/>
      <c r="BA372" s="1354"/>
      <c r="BB372" s="1354"/>
      <c r="BC372" s="1354"/>
      <c r="BD372" s="1354"/>
      <c r="BE372" s="1354"/>
      <c r="BF372" s="1354"/>
      <c r="BG372" s="1354"/>
      <c r="BH372" s="1354"/>
      <c r="BI372" s="1354"/>
      <c r="BJ372" s="1354"/>
      <c r="BK372" s="1354"/>
      <c r="BL372" s="1354"/>
      <c r="BM372" s="1354"/>
      <c r="BN372" s="1354"/>
      <c r="BO372" s="1354"/>
      <c r="BP372" s="1354"/>
      <c r="BQ372" s="1354"/>
      <c r="BR372" s="1354"/>
      <c r="BS372" s="1354"/>
      <c r="BT372" s="1354"/>
      <c r="BU372" s="1354"/>
      <c r="BV372" s="1354"/>
      <c r="BW372" s="1354"/>
      <c r="BX372" s="1354"/>
      <c r="BY372" s="1354"/>
      <c r="BZ372" s="1354"/>
      <c r="CA372" s="1354"/>
      <c r="CB372" s="1354"/>
      <c r="CC372" s="1354"/>
      <c r="CD372" s="1354"/>
      <c r="CE372" s="1354"/>
      <c r="CF372" s="1354"/>
      <c r="CG372" s="1354"/>
      <c r="CH372" s="1354"/>
      <c r="CI372" s="1354"/>
      <c r="CJ372" s="1354"/>
      <c r="CK372" s="1354"/>
      <c r="CL372" s="1354"/>
      <c r="CM372" s="1354"/>
      <c r="CN372" s="1354"/>
      <c r="CO372" s="1354"/>
      <c r="CP372" s="1354"/>
      <c r="CQ372" s="1354"/>
      <c r="CR372" s="1354"/>
      <c r="CS372" s="1354"/>
      <c r="CT372" s="1354"/>
      <c r="CU372" s="1354"/>
      <c r="CV372" s="1354"/>
      <c r="CW372" s="1354"/>
      <c r="CX372" s="1354"/>
      <c r="CY372" s="1354"/>
      <c r="CZ372" s="1354"/>
      <c r="DA372" s="1354"/>
      <c r="DB372" s="1354"/>
      <c r="DC372" s="1354"/>
      <c r="DD372" s="1354"/>
      <c r="DE372" s="1354"/>
      <c r="DF372" s="1354"/>
      <c r="DG372" s="1354"/>
      <c r="DH372" s="1354"/>
      <c r="DI372" s="1354"/>
      <c r="DJ372" s="1354"/>
      <c r="DK372" s="1354"/>
      <c r="DL372" s="1354"/>
      <c r="DM372" s="1354"/>
      <c r="DN372" s="1354"/>
      <c r="DO372" s="1354"/>
      <c r="DP372" s="1354"/>
      <c r="DQ372" s="1354"/>
    </row>
    <row r="373" spans="3:121" x14ac:dyDescent="0.25">
      <c r="C373" s="1354"/>
      <c r="D373" s="1354"/>
      <c r="E373" s="1354"/>
      <c r="F373" s="1354"/>
      <c r="G373" s="1354"/>
      <c r="H373" s="1354"/>
      <c r="I373" s="1354"/>
      <c r="J373" s="1354"/>
      <c r="K373" s="1354"/>
      <c r="L373" s="1354"/>
      <c r="M373" s="1354"/>
      <c r="N373" s="1354"/>
      <c r="O373" s="1354"/>
      <c r="P373" s="1354"/>
      <c r="Q373" s="1354"/>
      <c r="R373" s="1354"/>
      <c r="S373" s="1354"/>
      <c r="T373" s="1354"/>
      <c r="U373" s="1354"/>
      <c r="V373" s="1354"/>
      <c r="W373" s="1354"/>
      <c r="X373" s="1354"/>
      <c r="Y373" s="1354"/>
      <c r="Z373" s="1354"/>
      <c r="AA373" s="1354"/>
      <c r="AB373" s="1354"/>
      <c r="AC373" s="1354"/>
      <c r="AD373" s="1354"/>
      <c r="AE373" s="1354"/>
      <c r="AF373" s="1354"/>
      <c r="AG373" s="1356"/>
      <c r="AH373" s="1356"/>
      <c r="AI373" s="1356"/>
      <c r="AJ373" s="1356"/>
      <c r="AK373" s="1354"/>
      <c r="AL373" s="1354"/>
      <c r="AM373" s="1354"/>
      <c r="AN373" s="1354"/>
      <c r="AO373" s="1354"/>
      <c r="AP373" s="1354"/>
      <c r="AQ373" s="1354"/>
      <c r="AR373" s="1354"/>
      <c r="AS373" s="1354"/>
      <c r="AT373" s="1354"/>
      <c r="AU373" s="1354"/>
      <c r="AV373" s="1354"/>
      <c r="AW373" s="1354"/>
      <c r="AX373" s="1354"/>
      <c r="AY373" s="1354"/>
      <c r="AZ373" s="1354"/>
      <c r="BA373" s="1354"/>
      <c r="BB373" s="1354"/>
      <c r="BC373" s="1354"/>
      <c r="BD373" s="1354"/>
      <c r="BE373" s="1354"/>
      <c r="BF373" s="1354"/>
      <c r="BG373" s="1354"/>
      <c r="BH373" s="1354"/>
      <c r="BI373" s="1354"/>
      <c r="BJ373" s="1354"/>
      <c r="BK373" s="1354"/>
      <c r="BL373" s="1354"/>
      <c r="BM373" s="1354"/>
      <c r="BN373" s="1354"/>
      <c r="BO373" s="1354"/>
      <c r="BP373" s="1354"/>
      <c r="BQ373" s="1354"/>
      <c r="BR373" s="1354"/>
      <c r="BS373" s="1354"/>
      <c r="BT373" s="1354"/>
      <c r="BU373" s="1354"/>
      <c r="BV373" s="1354"/>
      <c r="BW373" s="1354"/>
      <c r="BX373" s="1354"/>
      <c r="BY373" s="1354"/>
      <c r="BZ373" s="1354"/>
      <c r="CA373" s="1354"/>
      <c r="CB373" s="1354"/>
      <c r="CC373" s="1354"/>
      <c r="CD373" s="1354"/>
      <c r="CE373" s="1354"/>
      <c r="CF373" s="1354"/>
      <c r="CG373" s="1354"/>
      <c r="CH373" s="1354"/>
      <c r="CI373" s="1354"/>
      <c r="CJ373" s="1354"/>
      <c r="CK373" s="1354"/>
      <c r="CL373" s="1354"/>
      <c r="CM373" s="1354"/>
      <c r="CN373" s="1354"/>
      <c r="CO373" s="1354"/>
      <c r="CP373" s="1354"/>
      <c r="CQ373" s="1354"/>
      <c r="CR373" s="1354"/>
      <c r="CS373" s="1354"/>
      <c r="CT373" s="1354"/>
      <c r="CU373" s="1354"/>
      <c r="CV373" s="1354"/>
      <c r="CW373" s="1354"/>
      <c r="CX373" s="1354"/>
      <c r="CY373" s="1354"/>
      <c r="CZ373" s="1354"/>
      <c r="DA373" s="1354"/>
      <c r="DB373" s="1354"/>
      <c r="DC373" s="1354"/>
      <c r="DD373" s="1354"/>
      <c r="DE373" s="1354"/>
      <c r="DF373" s="1354"/>
      <c r="DG373" s="1354"/>
      <c r="DH373" s="1354"/>
      <c r="DI373" s="1354"/>
      <c r="DJ373" s="1354"/>
      <c r="DK373" s="1354"/>
      <c r="DL373" s="1354"/>
      <c r="DM373" s="1354"/>
      <c r="DN373" s="1354"/>
      <c r="DO373" s="1354"/>
      <c r="DP373" s="1354"/>
      <c r="DQ373" s="1354"/>
    </row>
    <row r="374" spans="3:121" x14ac:dyDescent="0.25">
      <c r="C374" s="1354"/>
      <c r="D374" s="1354"/>
      <c r="E374" s="1354"/>
      <c r="F374" s="1354"/>
      <c r="G374" s="1354"/>
      <c r="H374" s="1354"/>
      <c r="I374" s="1354"/>
      <c r="J374" s="1354"/>
      <c r="K374" s="1354"/>
      <c r="L374" s="1354"/>
      <c r="M374" s="1354"/>
      <c r="N374" s="1354"/>
      <c r="O374" s="1354"/>
      <c r="P374" s="1354"/>
      <c r="Q374" s="1354"/>
      <c r="R374" s="1354"/>
      <c r="S374" s="1354"/>
      <c r="T374" s="1354"/>
      <c r="U374" s="1354"/>
      <c r="V374" s="1354"/>
      <c r="W374" s="1354"/>
      <c r="X374" s="1354"/>
      <c r="Y374" s="1354"/>
      <c r="Z374" s="1354"/>
      <c r="AA374" s="1354"/>
      <c r="AB374" s="1354"/>
      <c r="AC374" s="1354"/>
      <c r="AD374" s="1354"/>
      <c r="AE374" s="1354"/>
      <c r="AF374" s="1354"/>
      <c r="AG374" s="1356"/>
      <c r="AH374" s="1356"/>
      <c r="AI374" s="1356"/>
      <c r="AJ374" s="1356"/>
      <c r="AK374" s="1354"/>
      <c r="AL374" s="1354"/>
      <c r="AM374" s="1354"/>
      <c r="AN374" s="1354"/>
      <c r="AO374" s="1354"/>
      <c r="AP374" s="1354"/>
      <c r="AQ374" s="1354"/>
      <c r="AR374" s="1354"/>
      <c r="AS374" s="1354"/>
      <c r="AT374" s="1354"/>
      <c r="AU374" s="1354"/>
      <c r="AV374" s="1354"/>
      <c r="AW374" s="1354"/>
      <c r="AX374" s="1354"/>
      <c r="AY374" s="1354"/>
      <c r="AZ374" s="1354"/>
      <c r="BA374" s="1354"/>
      <c r="BB374" s="1354"/>
      <c r="BC374" s="1354"/>
      <c r="BD374" s="1354"/>
      <c r="BE374" s="1354"/>
      <c r="BF374" s="1354"/>
      <c r="BG374" s="1354"/>
      <c r="BH374" s="1354"/>
      <c r="BI374" s="1354"/>
      <c r="BJ374" s="1354"/>
      <c r="BK374" s="1354"/>
      <c r="BL374" s="1354"/>
      <c r="BM374" s="1354"/>
      <c r="BN374" s="1354"/>
      <c r="BO374" s="1354"/>
      <c r="BP374" s="1354"/>
      <c r="BQ374" s="1354"/>
      <c r="BR374" s="1354"/>
      <c r="BS374" s="1354"/>
      <c r="BT374" s="1354"/>
      <c r="BU374" s="1354"/>
      <c r="BV374" s="1354"/>
      <c r="BW374" s="1354"/>
      <c r="BX374" s="1354"/>
      <c r="BY374" s="1354"/>
      <c r="BZ374" s="1354"/>
      <c r="CA374" s="1354"/>
      <c r="CB374" s="1354"/>
      <c r="CC374" s="1354"/>
      <c r="CD374" s="1354"/>
      <c r="CE374" s="1354"/>
      <c r="CF374" s="1354"/>
      <c r="CG374" s="1354"/>
      <c r="CH374" s="1354"/>
      <c r="CI374" s="1354"/>
      <c r="CJ374" s="1354"/>
      <c r="CK374" s="1354"/>
      <c r="CL374" s="1354"/>
      <c r="CM374" s="1354"/>
      <c r="CN374" s="1354"/>
      <c r="CO374" s="1354"/>
      <c r="CP374" s="1354"/>
      <c r="CQ374" s="1354"/>
      <c r="CR374" s="1354"/>
      <c r="CS374" s="1354"/>
      <c r="CT374" s="1354"/>
      <c r="CU374" s="1354"/>
      <c r="CV374" s="1354"/>
      <c r="CW374" s="1354"/>
      <c r="CX374" s="1354"/>
      <c r="CY374" s="1354"/>
      <c r="CZ374" s="1354"/>
      <c r="DA374" s="1354"/>
      <c r="DB374" s="1354"/>
      <c r="DC374" s="1354"/>
      <c r="DD374" s="1354"/>
      <c r="DE374" s="1354"/>
      <c r="DF374" s="1354"/>
      <c r="DG374" s="1354"/>
      <c r="DH374" s="1354"/>
      <c r="DI374" s="1354"/>
      <c r="DJ374" s="1354"/>
      <c r="DK374" s="1354"/>
      <c r="DL374" s="1354"/>
      <c r="DM374" s="1354"/>
      <c r="DN374" s="1354"/>
      <c r="DO374" s="1354"/>
      <c r="DP374" s="1354"/>
      <c r="DQ374" s="1354"/>
    </row>
    <row r="375" spans="3:121" x14ac:dyDescent="0.25">
      <c r="C375" s="1354"/>
      <c r="D375" s="1354"/>
      <c r="E375" s="1354"/>
      <c r="F375" s="1354"/>
      <c r="G375" s="1354"/>
      <c r="H375" s="1354"/>
      <c r="I375" s="1354"/>
      <c r="J375" s="1354"/>
      <c r="K375" s="1354"/>
      <c r="L375" s="1354"/>
      <c r="M375" s="1354"/>
      <c r="N375" s="1354"/>
      <c r="O375" s="1354"/>
      <c r="P375" s="1354"/>
      <c r="Q375" s="1354"/>
      <c r="R375" s="1354"/>
      <c r="S375" s="1354"/>
      <c r="T375" s="1354"/>
      <c r="U375" s="1354"/>
      <c r="V375" s="1354"/>
      <c r="W375" s="1354"/>
      <c r="X375" s="1354"/>
      <c r="Y375" s="1354"/>
      <c r="Z375" s="1354"/>
      <c r="AA375" s="1354"/>
      <c r="AB375" s="1354"/>
      <c r="AC375" s="1354"/>
      <c r="AD375" s="1354"/>
      <c r="AE375" s="1354"/>
      <c r="AF375" s="1354"/>
      <c r="AG375" s="1356"/>
      <c r="AH375" s="1356"/>
      <c r="AI375" s="1356"/>
      <c r="AJ375" s="1356"/>
      <c r="AK375" s="1354"/>
      <c r="AL375" s="1354"/>
      <c r="AM375" s="1354"/>
      <c r="AN375" s="1354"/>
      <c r="AO375" s="1354"/>
      <c r="AP375" s="1354"/>
      <c r="AQ375" s="1354"/>
      <c r="AR375" s="1354"/>
      <c r="AS375" s="1354"/>
      <c r="AT375" s="1354"/>
      <c r="AU375" s="1354"/>
      <c r="AV375" s="1354"/>
      <c r="AW375" s="1354"/>
      <c r="AX375" s="1354"/>
      <c r="AY375" s="1354"/>
      <c r="AZ375" s="1354"/>
      <c r="BA375" s="1354"/>
      <c r="BB375" s="1354"/>
      <c r="BC375" s="1354"/>
      <c r="BD375" s="1354"/>
      <c r="BE375" s="1354"/>
      <c r="BF375" s="1354"/>
      <c r="BG375" s="1354"/>
      <c r="BH375" s="1354"/>
      <c r="BI375" s="1354"/>
      <c r="BJ375" s="1354"/>
      <c r="BK375" s="1354"/>
      <c r="BL375" s="1354"/>
      <c r="BM375" s="1354"/>
      <c r="BN375" s="1354"/>
      <c r="BO375" s="1354"/>
      <c r="BP375" s="1354"/>
      <c r="BQ375" s="1354"/>
      <c r="BR375" s="1354"/>
      <c r="BS375" s="1354"/>
      <c r="BT375" s="1354"/>
      <c r="BU375" s="1354"/>
      <c r="BV375" s="1354"/>
      <c r="BW375" s="1354"/>
      <c r="BX375" s="1354"/>
      <c r="BY375" s="1354"/>
      <c r="BZ375" s="1354"/>
      <c r="CA375" s="1354"/>
      <c r="CB375" s="1354"/>
      <c r="CC375" s="1354"/>
      <c r="CD375" s="1354"/>
      <c r="CE375" s="1354"/>
      <c r="CF375" s="1354"/>
      <c r="CG375" s="1354"/>
      <c r="CH375" s="1354"/>
      <c r="CI375" s="1354"/>
      <c r="CJ375" s="1354"/>
      <c r="CK375" s="1354"/>
      <c r="CL375" s="1354"/>
      <c r="CM375" s="1354"/>
      <c r="CN375" s="1354"/>
      <c r="CO375" s="1354"/>
      <c r="CP375" s="1354"/>
      <c r="CQ375" s="1354"/>
      <c r="CR375" s="1354"/>
      <c r="CS375" s="1354"/>
      <c r="CT375" s="1354"/>
      <c r="CU375" s="1354"/>
      <c r="CV375" s="1354"/>
      <c r="CW375" s="1354"/>
      <c r="CX375" s="1354"/>
      <c r="CY375" s="1354"/>
      <c r="CZ375" s="1354"/>
      <c r="DA375" s="1354"/>
      <c r="DB375" s="1354"/>
      <c r="DC375" s="1354"/>
      <c r="DD375" s="1354"/>
      <c r="DE375" s="1354"/>
      <c r="DF375" s="1354"/>
      <c r="DG375" s="1354"/>
      <c r="DH375" s="1354"/>
      <c r="DI375" s="1354"/>
      <c r="DJ375" s="1354"/>
      <c r="DK375" s="1354"/>
      <c r="DL375" s="1354"/>
      <c r="DM375" s="1354"/>
      <c r="DN375" s="1354"/>
      <c r="DO375" s="1354"/>
      <c r="DP375" s="1354"/>
      <c r="DQ375" s="1354"/>
    </row>
    <row r="376" spans="3:121" x14ac:dyDescent="0.25">
      <c r="C376" s="1354"/>
      <c r="D376" s="1354"/>
      <c r="E376" s="1354"/>
      <c r="F376" s="1354"/>
      <c r="G376" s="1354"/>
      <c r="H376" s="1354"/>
      <c r="I376" s="1354"/>
      <c r="J376" s="1354"/>
      <c r="K376" s="1354"/>
      <c r="L376" s="1354"/>
      <c r="M376" s="1354"/>
      <c r="N376" s="1354"/>
      <c r="O376" s="1354"/>
      <c r="P376" s="1354"/>
      <c r="Q376" s="1354"/>
      <c r="R376" s="1354"/>
      <c r="S376" s="1354"/>
      <c r="T376" s="1354"/>
      <c r="U376" s="1354"/>
      <c r="V376" s="1354"/>
      <c r="W376" s="1354"/>
      <c r="X376" s="1354"/>
      <c r="Y376" s="1354"/>
      <c r="Z376" s="1354"/>
      <c r="AA376" s="1354"/>
      <c r="AB376" s="1354"/>
      <c r="AC376" s="1354"/>
      <c r="AD376" s="1354"/>
      <c r="AE376" s="1354"/>
      <c r="AF376" s="1354"/>
      <c r="AG376" s="1356"/>
      <c r="AH376" s="1356"/>
      <c r="AI376" s="1356"/>
      <c r="AJ376" s="1356"/>
      <c r="AK376" s="1354"/>
      <c r="AL376" s="1354"/>
      <c r="AM376" s="1354"/>
      <c r="AN376" s="1354"/>
      <c r="AO376" s="1354"/>
      <c r="AP376" s="1354"/>
      <c r="AQ376" s="1354"/>
      <c r="AR376" s="1354"/>
      <c r="AS376" s="1354"/>
      <c r="AT376" s="1354"/>
      <c r="AU376" s="1354"/>
      <c r="AV376" s="1354"/>
      <c r="AW376" s="1354"/>
      <c r="AX376" s="1354"/>
      <c r="AY376" s="1354"/>
      <c r="AZ376" s="1354"/>
      <c r="BA376" s="1354"/>
      <c r="BB376" s="1354"/>
      <c r="BC376" s="1354"/>
      <c r="BD376" s="1354"/>
      <c r="BE376" s="1354"/>
      <c r="BF376" s="1354"/>
      <c r="BG376" s="1354"/>
      <c r="BH376" s="1354"/>
      <c r="BI376" s="1354"/>
      <c r="BJ376" s="1354"/>
      <c r="BK376" s="1354"/>
      <c r="BL376" s="1354"/>
      <c r="BM376" s="1354"/>
      <c r="BN376" s="1354"/>
      <c r="BO376" s="1354"/>
      <c r="BP376" s="1354"/>
      <c r="BQ376" s="1354"/>
      <c r="BR376" s="1354"/>
      <c r="BS376" s="1354"/>
      <c r="BT376" s="1354"/>
      <c r="BU376" s="1354"/>
      <c r="BV376" s="1354"/>
      <c r="BW376" s="1354"/>
      <c r="BX376" s="1354"/>
      <c r="BY376" s="1354"/>
      <c r="BZ376" s="1354"/>
      <c r="CA376" s="1354"/>
      <c r="CB376" s="1354"/>
      <c r="CC376" s="1354"/>
      <c r="CD376" s="1354"/>
      <c r="CE376" s="1354"/>
      <c r="CF376" s="1354"/>
      <c r="CG376" s="1354"/>
      <c r="CH376" s="1354"/>
      <c r="CI376" s="1354"/>
      <c r="CJ376" s="1354"/>
      <c r="CK376" s="1354"/>
      <c r="CL376" s="1354"/>
      <c r="CM376" s="1354"/>
      <c r="CN376" s="1354"/>
      <c r="CO376" s="1354"/>
      <c r="CP376" s="1354"/>
      <c r="CQ376" s="1354"/>
      <c r="CR376" s="1354"/>
      <c r="CS376" s="1354"/>
      <c r="CT376" s="1354"/>
      <c r="CU376" s="1354"/>
      <c r="CV376" s="1354"/>
      <c r="CW376" s="1354"/>
      <c r="CX376" s="1354"/>
      <c r="CY376" s="1354"/>
      <c r="CZ376" s="1354"/>
      <c r="DA376" s="1354"/>
      <c r="DB376" s="1354"/>
      <c r="DC376" s="1354"/>
      <c r="DD376" s="1354"/>
      <c r="DE376" s="1354"/>
      <c r="DF376" s="1354"/>
      <c r="DG376" s="1354"/>
      <c r="DH376" s="1354"/>
      <c r="DI376" s="1354"/>
      <c r="DJ376" s="1354"/>
      <c r="DK376" s="1354"/>
      <c r="DL376" s="1354"/>
      <c r="DM376" s="1354"/>
      <c r="DN376" s="1354"/>
      <c r="DO376" s="1354"/>
      <c r="DP376" s="1354"/>
      <c r="DQ376" s="1354"/>
    </row>
    <row r="377" spans="3:121" x14ac:dyDescent="0.25">
      <c r="C377" s="1354"/>
      <c r="D377" s="1354"/>
      <c r="E377" s="1354"/>
      <c r="F377" s="1354"/>
      <c r="G377" s="1354"/>
      <c r="H377" s="1354"/>
      <c r="I377" s="1354"/>
      <c r="J377" s="1354"/>
      <c r="K377" s="1354"/>
      <c r="L377" s="1354"/>
      <c r="M377" s="1354"/>
      <c r="N377" s="1354"/>
      <c r="O377" s="1354"/>
      <c r="P377" s="1354"/>
      <c r="Q377" s="1354"/>
      <c r="R377" s="1354"/>
      <c r="S377" s="1354"/>
      <c r="T377" s="1354"/>
      <c r="U377" s="1354"/>
      <c r="V377" s="1354"/>
      <c r="W377" s="1354"/>
      <c r="X377" s="1354"/>
      <c r="Y377" s="1354"/>
      <c r="Z377" s="1354"/>
      <c r="AA377" s="1354"/>
      <c r="AB377" s="1354"/>
      <c r="AC377" s="1354"/>
      <c r="AD377" s="1354"/>
      <c r="AE377" s="1354"/>
      <c r="AF377" s="1354"/>
      <c r="AG377" s="1356"/>
      <c r="AH377" s="1356"/>
      <c r="AI377" s="1356"/>
      <c r="AJ377" s="1356"/>
      <c r="AK377" s="1354"/>
      <c r="AL377" s="1354"/>
      <c r="AM377" s="1354"/>
      <c r="AN377" s="1354"/>
      <c r="AO377" s="1354"/>
      <c r="AP377" s="1354"/>
      <c r="AQ377" s="1354"/>
      <c r="AR377" s="1354"/>
      <c r="AS377" s="1354"/>
      <c r="AT377" s="1354"/>
      <c r="AU377" s="1354"/>
      <c r="AV377" s="1354"/>
      <c r="AW377" s="1354"/>
      <c r="AX377" s="1354"/>
      <c r="AY377" s="1354"/>
      <c r="AZ377" s="1354"/>
      <c r="BA377" s="1354"/>
      <c r="BB377" s="1354"/>
      <c r="BC377" s="1354"/>
      <c r="BD377" s="1354"/>
      <c r="BE377" s="1354"/>
      <c r="BF377" s="1354"/>
      <c r="BG377" s="1354"/>
      <c r="BH377" s="1354"/>
      <c r="BI377" s="1354"/>
      <c r="BJ377" s="1354"/>
      <c r="BK377" s="1354"/>
      <c r="BL377" s="1354"/>
      <c r="BM377" s="1354"/>
      <c r="BN377" s="1354"/>
      <c r="BO377" s="1354"/>
      <c r="BP377" s="1354"/>
      <c r="BQ377" s="1354"/>
      <c r="BR377" s="1354"/>
      <c r="BS377" s="1354"/>
      <c r="BT377" s="1354"/>
      <c r="BU377" s="1354"/>
      <c r="BV377" s="1354"/>
      <c r="BW377" s="1354"/>
      <c r="BX377" s="1354"/>
      <c r="BY377" s="1354"/>
      <c r="BZ377" s="1354"/>
      <c r="CA377" s="1354"/>
      <c r="CB377" s="1354"/>
      <c r="CC377" s="1354"/>
      <c r="CD377" s="1354"/>
      <c r="CE377" s="1354"/>
      <c r="CF377" s="1354"/>
      <c r="CG377" s="1354"/>
      <c r="CH377" s="1354"/>
      <c r="CI377" s="1354"/>
      <c r="CJ377" s="1354"/>
      <c r="CK377" s="1354"/>
      <c r="CL377" s="1354"/>
      <c r="CM377" s="1354"/>
      <c r="CN377" s="1354"/>
      <c r="CO377" s="1354"/>
      <c r="CP377" s="1354"/>
      <c r="CQ377" s="1354"/>
      <c r="CR377" s="1354"/>
      <c r="CS377" s="1354"/>
      <c r="CT377" s="1354"/>
      <c r="CU377" s="1354"/>
      <c r="CV377" s="1354"/>
      <c r="CW377" s="1354"/>
      <c r="CX377" s="1354"/>
      <c r="CY377" s="1354"/>
      <c r="CZ377" s="1354"/>
      <c r="DA377" s="1354"/>
      <c r="DB377" s="1354"/>
      <c r="DC377" s="1354"/>
      <c r="DD377" s="1354"/>
      <c r="DE377" s="1354"/>
      <c r="DF377" s="1354"/>
      <c r="DG377" s="1354"/>
      <c r="DH377" s="1354"/>
      <c r="DI377" s="1354"/>
      <c r="DJ377" s="1354"/>
      <c r="DK377" s="1354"/>
      <c r="DL377" s="1354"/>
      <c r="DM377" s="1354"/>
      <c r="DN377" s="1354"/>
      <c r="DO377" s="1354"/>
      <c r="DP377" s="1354"/>
      <c r="DQ377" s="1354"/>
    </row>
    <row r="378" spans="3:121" x14ac:dyDescent="0.25">
      <c r="C378" s="1354"/>
      <c r="D378" s="1354"/>
      <c r="E378" s="1354"/>
      <c r="F378" s="1354"/>
      <c r="G378" s="1354"/>
      <c r="H378" s="1354"/>
      <c r="I378" s="1354"/>
      <c r="J378" s="1354"/>
      <c r="K378" s="1354"/>
      <c r="L378" s="1354"/>
      <c r="M378" s="1354"/>
      <c r="N378" s="1354"/>
      <c r="O378" s="1354"/>
      <c r="P378" s="1354"/>
      <c r="Q378" s="1354"/>
      <c r="R378" s="1354"/>
      <c r="S378" s="1354"/>
      <c r="T378" s="1354"/>
      <c r="U378" s="1354"/>
      <c r="V378" s="1354"/>
      <c r="W378" s="1354"/>
      <c r="X378" s="1354"/>
      <c r="Y378" s="1354"/>
      <c r="Z378" s="1354"/>
      <c r="AA378" s="1354"/>
      <c r="AB378" s="1354"/>
      <c r="AC378" s="1354"/>
      <c r="AD378" s="1354"/>
      <c r="AE378" s="1354"/>
      <c r="AF378" s="1354"/>
      <c r="AG378" s="1356"/>
      <c r="AH378" s="1356"/>
      <c r="AI378" s="1356"/>
      <c r="AJ378" s="1356"/>
      <c r="AK378" s="1354"/>
      <c r="AL378" s="1354"/>
      <c r="AM378" s="1354"/>
      <c r="AN378" s="1354"/>
      <c r="AO378" s="1354"/>
      <c r="AP378" s="1354"/>
      <c r="AQ378" s="1354"/>
      <c r="AR378" s="1354"/>
      <c r="AS378" s="1354"/>
      <c r="AT378" s="1354"/>
      <c r="AU378" s="1354"/>
      <c r="AV378" s="1354"/>
      <c r="AW378" s="1354"/>
      <c r="AX378" s="1354"/>
      <c r="AY378" s="1354"/>
      <c r="AZ378" s="1354"/>
      <c r="BA378" s="1354"/>
      <c r="BB378" s="1354"/>
      <c r="BC378" s="1354"/>
      <c r="BD378" s="1354"/>
      <c r="BE378" s="1354"/>
      <c r="BF378" s="1354"/>
      <c r="BG378" s="1354"/>
      <c r="BH378" s="1354"/>
      <c r="BI378" s="1354"/>
      <c r="BJ378" s="1354"/>
      <c r="BK378" s="1354"/>
      <c r="BL378" s="1354"/>
      <c r="BM378" s="1354"/>
      <c r="BN378" s="1354"/>
      <c r="BO378" s="1354"/>
      <c r="BP378" s="1354"/>
      <c r="BQ378" s="1354"/>
      <c r="BR378" s="1354"/>
      <c r="BS378" s="1354"/>
      <c r="BT378" s="1354"/>
      <c r="BU378" s="1354"/>
      <c r="BV378" s="1354"/>
      <c r="BW378" s="1354"/>
      <c r="BX378" s="1354"/>
      <c r="BY378" s="1354"/>
      <c r="BZ378" s="1354"/>
      <c r="CA378" s="1354"/>
      <c r="CB378" s="1354"/>
      <c r="CC378" s="1354"/>
      <c r="CD378" s="1354"/>
      <c r="CE378" s="1354"/>
      <c r="CF378" s="1354"/>
      <c r="CG378" s="1354"/>
      <c r="CH378" s="1354"/>
      <c r="CI378" s="1354"/>
      <c r="CJ378" s="1354"/>
      <c r="CK378" s="1354"/>
      <c r="CL378" s="1354"/>
      <c r="CM378" s="1354"/>
      <c r="CN378" s="1354"/>
      <c r="CO378" s="1354"/>
      <c r="CP378" s="1354"/>
      <c r="CQ378" s="1354"/>
      <c r="CR378" s="1354"/>
      <c r="CS378" s="1354"/>
      <c r="CT378" s="1354"/>
      <c r="CU378" s="1354"/>
      <c r="CV378" s="1354"/>
      <c r="CW378" s="1354"/>
      <c r="CX378" s="1354"/>
      <c r="CY378" s="1354"/>
      <c r="CZ378" s="1354"/>
      <c r="DA378" s="1354"/>
      <c r="DB378" s="1354"/>
      <c r="DC378" s="1354"/>
      <c r="DD378" s="1354"/>
      <c r="DE378" s="1354"/>
      <c r="DF378" s="1354"/>
      <c r="DG378" s="1354"/>
      <c r="DH378" s="1354"/>
      <c r="DI378" s="1354"/>
      <c r="DJ378" s="1354"/>
      <c r="DK378" s="1354"/>
      <c r="DL378" s="1354"/>
      <c r="DM378" s="1354"/>
      <c r="DN378" s="1354"/>
      <c r="DO378" s="1354"/>
      <c r="DP378" s="1354"/>
      <c r="DQ378" s="1354"/>
    </row>
    <row r="379" spans="3:121" x14ac:dyDescent="0.25">
      <c r="C379" s="1354"/>
      <c r="D379" s="1354"/>
      <c r="E379" s="1354"/>
      <c r="F379" s="1354"/>
      <c r="G379" s="1354"/>
      <c r="H379" s="1354"/>
      <c r="I379" s="1354"/>
      <c r="J379" s="1354"/>
      <c r="K379" s="1354"/>
      <c r="L379" s="1354"/>
      <c r="M379" s="1354"/>
      <c r="N379" s="1354"/>
      <c r="O379" s="1354"/>
      <c r="P379" s="1354"/>
      <c r="Q379" s="1354"/>
      <c r="R379" s="1354"/>
      <c r="S379" s="1354"/>
      <c r="T379" s="1354"/>
      <c r="U379" s="1354"/>
      <c r="V379" s="1354"/>
      <c r="W379" s="1354"/>
      <c r="X379" s="1354"/>
      <c r="Y379" s="1354"/>
      <c r="Z379" s="1354"/>
      <c r="AA379" s="1354"/>
      <c r="AB379" s="1354"/>
      <c r="AC379" s="1354"/>
      <c r="AD379" s="1354"/>
      <c r="AE379" s="1354"/>
      <c r="AF379" s="1354"/>
      <c r="AG379" s="1356"/>
      <c r="AH379" s="1356"/>
      <c r="AI379" s="1356"/>
      <c r="AJ379" s="1356"/>
      <c r="AK379" s="1354"/>
      <c r="AL379" s="1354"/>
      <c r="AM379" s="1354"/>
      <c r="AN379" s="1354"/>
      <c r="AO379" s="1354"/>
      <c r="AP379" s="1354"/>
      <c r="AQ379" s="1354"/>
      <c r="AR379" s="1354"/>
      <c r="AS379" s="1354"/>
      <c r="AT379" s="1354"/>
      <c r="AU379" s="1354"/>
      <c r="AV379" s="1354"/>
      <c r="AW379" s="1354"/>
      <c r="AX379" s="1354"/>
      <c r="AY379" s="1354"/>
      <c r="AZ379" s="1354"/>
      <c r="BA379" s="1354"/>
      <c r="BB379" s="1354"/>
      <c r="BC379" s="1354"/>
      <c r="BD379" s="1354"/>
      <c r="BE379" s="1354"/>
      <c r="BF379" s="1354"/>
      <c r="BG379" s="1354"/>
      <c r="BH379" s="1354"/>
      <c r="BI379" s="1354"/>
      <c r="BJ379" s="1354"/>
      <c r="BK379" s="1354"/>
      <c r="BL379" s="1354"/>
      <c r="BM379" s="1354"/>
      <c r="BN379" s="1354"/>
      <c r="BO379" s="1354"/>
      <c r="BP379" s="1354"/>
      <c r="BQ379" s="1354"/>
      <c r="BR379" s="1354"/>
      <c r="BS379" s="1354"/>
      <c r="BT379" s="1354"/>
      <c r="BU379" s="1354"/>
      <c r="BV379" s="1354"/>
      <c r="BW379" s="1354"/>
      <c r="BX379" s="1354"/>
      <c r="BY379" s="1354"/>
      <c r="BZ379" s="1354"/>
      <c r="CA379" s="1354"/>
      <c r="CB379" s="1354"/>
      <c r="CC379" s="1354"/>
      <c r="CD379" s="1354"/>
      <c r="CE379" s="1354"/>
      <c r="CF379" s="1354"/>
      <c r="CG379" s="1354"/>
      <c r="CH379" s="1354"/>
      <c r="CI379" s="1354"/>
      <c r="CJ379" s="1354"/>
      <c r="CK379" s="1354"/>
      <c r="CL379" s="1354"/>
      <c r="CM379" s="1354"/>
      <c r="CN379" s="1354"/>
      <c r="CO379" s="1354"/>
      <c r="CP379" s="1354"/>
      <c r="CQ379" s="1354"/>
      <c r="CR379" s="1354"/>
      <c r="CS379" s="1354"/>
      <c r="CT379" s="1354"/>
      <c r="CU379" s="1354"/>
      <c r="CV379" s="1354"/>
      <c r="CW379" s="1354"/>
      <c r="CX379" s="1354"/>
      <c r="CY379" s="1354"/>
      <c r="CZ379" s="1354"/>
      <c r="DA379" s="1354"/>
      <c r="DB379" s="1354"/>
      <c r="DC379" s="1354"/>
      <c r="DD379" s="1354"/>
      <c r="DE379" s="1354"/>
      <c r="DF379" s="1354"/>
      <c r="DG379" s="1354"/>
      <c r="DH379" s="1354"/>
      <c r="DI379" s="1354"/>
      <c r="DJ379" s="1354"/>
      <c r="DK379" s="1354"/>
      <c r="DL379" s="1354"/>
      <c r="DM379" s="1354"/>
      <c r="DN379" s="1354"/>
      <c r="DO379" s="1354"/>
      <c r="DP379" s="1354"/>
      <c r="DQ379" s="1354"/>
    </row>
    <row r="380" spans="3:121" x14ac:dyDescent="0.25">
      <c r="C380" s="1354"/>
      <c r="D380" s="1354"/>
      <c r="E380" s="1354"/>
      <c r="F380" s="1354"/>
      <c r="G380" s="1354"/>
      <c r="H380" s="1354"/>
      <c r="I380" s="1354"/>
      <c r="J380" s="1354"/>
      <c r="K380" s="1354"/>
      <c r="L380" s="1354"/>
      <c r="M380" s="1354"/>
      <c r="N380" s="1354"/>
      <c r="O380" s="1354"/>
      <c r="P380" s="1354"/>
      <c r="Q380" s="1354"/>
      <c r="R380" s="1354"/>
      <c r="S380" s="1354"/>
      <c r="T380" s="1354"/>
      <c r="U380" s="1354"/>
      <c r="V380" s="1354"/>
      <c r="W380" s="1354"/>
      <c r="X380" s="1354"/>
      <c r="Y380" s="1354"/>
      <c r="Z380" s="1354"/>
      <c r="AA380" s="1354"/>
      <c r="AB380" s="1354"/>
      <c r="AC380" s="1354"/>
      <c r="AD380" s="1354"/>
      <c r="AE380" s="1354"/>
      <c r="AF380" s="1354"/>
      <c r="AG380" s="1356"/>
      <c r="AH380" s="1356"/>
      <c r="AI380" s="1356"/>
      <c r="AJ380" s="1356"/>
      <c r="AK380" s="1354"/>
      <c r="AL380" s="1354"/>
      <c r="AM380" s="1354"/>
      <c r="AN380" s="1354"/>
      <c r="AO380" s="1354"/>
      <c r="AP380" s="1354"/>
      <c r="AQ380" s="1354"/>
      <c r="AR380" s="1354"/>
      <c r="AS380" s="1354"/>
      <c r="AT380" s="1354"/>
      <c r="AU380" s="1354"/>
      <c r="AV380" s="1354"/>
      <c r="AW380" s="1354"/>
      <c r="AX380" s="1354"/>
      <c r="AY380" s="1354"/>
      <c r="AZ380" s="1354"/>
      <c r="BA380" s="1354"/>
      <c r="BB380" s="1354"/>
      <c r="BC380" s="1354"/>
      <c r="BD380" s="1354"/>
      <c r="BE380" s="1354"/>
      <c r="BF380" s="1354"/>
      <c r="BG380" s="1354"/>
      <c r="BH380" s="1354"/>
      <c r="BI380" s="1354"/>
      <c r="BJ380" s="1354"/>
      <c r="BK380" s="1354"/>
      <c r="BL380" s="1354"/>
      <c r="BM380" s="1354"/>
      <c r="BN380" s="1354"/>
      <c r="BO380" s="1354"/>
      <c r="BP380" s="1354"/>
      <c r="BQ380" s="1354"/>
      <c r="BR380" s="1354"/>
      <c r="BS380" s="1354"/>
      <c r="BT380" s="1354"/>
      <c r="BU380" s="1354"/>
      <c r="BV380" s="1354"/>
      <c r="BW380" s="1354"/>
      <c r="BX380" s="1354"/>
      <c r="BY380" s="1354"/>
      <c r="BZ380" s="1354"/>
      <c r="CA380" s="1354"/>
      <c r="CB380" s="1354"/>
      <c r="CC380" s="1354"/>
      <c r="CD380" s="1354"/>
      <c r="CE380" s="1354"/>
      <c r="CF380" s="1354"/>
      <c r="CG380" s="1354"/>
      <c r="CH380" s="1354"/>
      <c r="CI380" s="1354"/>
      <c r="CJ380" s="1354"/>
      <c r="CK380" s="1354"/>
      <c r="CL380" s="1354"/>
      <c r="CM380" s="1354"/>
      <c r="CN380" s="1354"/>
      <c r="CO380" s="1354"/>
      <c r="CP380" s="1354"/>
      <c r="CQ380" s="1354"/>
      <c r="CR380" s="1354"/>
      <c r="CS380" s="1354"/>
      <c r="CT380" s="1354"/>
      <c r="CU380" s="1354"/>
      <c r="CV380" s="1354"/>
      <c r="CW380" s="1354"/>
      <c r="CX380" s="1354"/>
      <c r="CY380" s="1354"/>
      <c r="CZ380" s="1354"/>
      <c r="DA380" s="1354"/>
      <c r="DB380" s="1354"/>
      <c r="DC380" s="1354"/>
      <c r="DD380" s="1354"/>
      <c r="DE380" s="1354"/>
      <c r="DF380" s="1354"/>
      <c r="DG380" s="1354"/>
      <c r="DH380" s="1354"/>
      <c r="DI380" s="1354"/>
      <c r="DJ380" s="1354"/>
      <c r="DK380" s="1354"/>
      <c r="DL380" s="1354"/>
      <c r="DM380" s="1354"/>
      <c r="DN380" s="1354"/>
      <c r="DO380" s="1354"/>
      <c r="DP380" s="1354"/>
      <c r="DQ380" s="1354"/>
    </row>
    <row r="381" spans="3:121" x14ac:dyDescent="0.25">
      <c r="C381" s="1354"/>
      <c r="D381" s="1354"/>
      <c r="E381" s="1354"/>
      <c r="F381" s="1354"/>
      <c r="G381" s="1354"/>
      <c r="H381" s="1354"/>
      <c r="I381" s="1354"/>
      <c r="J381" s="1354"/>
      <c r="K381" s="1354"/>
      <c r="L381" s="1354"/>
      <c r="M381" s="1354"/>
      <c r="N381" s="1354"/>
      <c r="O381" s="1354"/>
      <c r="P381" s="1354"/>
      <c r="Q381" s="1354"/>
      <c r="R381" s="1354"/>
      <c r="S381" s="1354"/>
      <c r="T381" s="1354"/>
      <c r="U381" s="1354"/>
      <c r="V381" s="1354"/>
      <c r="W381" s="1354"/>
      <c r="X381" s="1354"/>
      <c r="Y381" s="1354"/>
      <c r="Z381" s="1354"/>
      <c r="AA381" s="1354"/>
      <c r="AB381" s="1354"/>
      <c r="AC381" s="1354"/>
      <c r="AD381" s="1354"/>
      <c r="AE381" s="1354"/>
      <c r="AF381" s="1354"/>
      <c r="AG381" s="1356"/>
      <c r="AH381" s="1356"/>
      <c r="AI381" s="1356"/>
      <c r="AJ381" s="1356"/>
      <c r="AK381" s="1354"/>
      <c r="AL381" s="1354"/>
      <c r="AM381" s="1354"/>
      <c r="AN381" s="1354"/>
      <c r="AO381" s="1354"/>
      <c r="AP381" s="1354"/>
      <c r="AQ381" s="1354"/>
      <c r="AR381" s="1354"/>
      <c r="AS381" s="1354"/>
      <c r="AT381" s="1354"/>
      <c r="AU381" s="1354"/>
      <c r="AV381" s="1354"/>
      <c r="AW381" s="1354"/>
      <c r="AX381" s="1354"/>
      <c r="AY381" s="1354"/>
      <c r="AZ381" s="1354"/>
      <c r="BA381" s="1354"/>
      <c r="BB381" s="1354"/>
      <c r="BC381" s="1354"/>
      <c r="BD381" s="1354"/>
      <c r="BE381" s="1354"/>
      <c r="BF381" s="1354"/>
      <c r="BG381" s="1354"/>
      <c r="BH381" s="1354"/>
      <c r="BI381" s="1354"/>
      <c r="BJ381" s="1354"/>
      <c r="BK381" s="1354"/>
      <c r="BL381" s="1354"/>
      <c r="BM381" s="1354"/>
      <c r="BN381" s="1354"/>
      <c r="BO381" s="1354"/>
      <c r="BP381" s="1354"/>
      <c r="BQ381" s="1354"/>
      <c r="BR381" s="1354"/>
      <c r="BS381" s="1354"/>
      <c r="BT381" s="1354"/>
      <c r="BU381" s="1354"/>
      <c r="BV381" s="1354"/>
      <c r="BW381" s="1354"/>
      <c r="BX381" s="1354"/>
      <c r="BY381" s="1354"/>
      <c r="BZ381" s="1354"/>
      <c r="CA381" s="1354"/>
      <c r="CB381" s="1354"/>
      <c r="CC381" s="1354"/>
      <c r="CD381" s="1354"/>
      <c r="CE381" s="1354"/>
      <c r="CF381" s="1354"/>
      <c r="CG381" s="1354"/>
      <c r="CH381" s="1354"/>
      <c r="CI381" s="1354"/>
      <c r="CJ381" s="1354"/>
      <c r="CK381" s="1354"/>
      <c r="CL381" s="1354"/>
      <c r="CM381" s="1354"/>
      <c r="CN381" s="1354"/>
      <c r="CO381" s="1354"/>
      <c r="CP381" s="1354"/>
      <c r="CQ381" s="1354"/>
      <c r="CR381" s="1354"/>
      <c r="CS381" s="1354"/>
      <c r="CT381" s="1354"/>
      <c r="CU381" s="1354"/>
      <c r="CV381" s="1354"/>
      <c r="CW381" s="1354"/>
      <c r="CX381" s="1354"/>
      <c r="CY381" s="1354"/>
      <c r="CZ381" s="1354"/>
      <c r="DA381" s="1354"/>
      <c r="DB381" s="1354"/>
      <c r="DC381" s="1354"/>
      <c r="DD381" s="1354"/>
      <c r="DE381" s="1354"/>
      <c r="DF381" s="1354"/>
      <c r="DG381" s="1354"/>
      <c r="DH381" s="1354"/>
      <c r="DI381" s="1354"/>
      <c r="DJ381" s="1354"/>
      <c r="DK381" s="1354"/>
      <c r="DL381" s="1354"/>
      <c r="DM381" s="1354"/>
      <c r="DN381" s="1354"/>
      <c r="DO381" s="1354"/>
      <c r="DP381" s="1354"/>
      <c r="DQ381" s="1354"/>
    </row>
    <row r="382" spans="3:121" x14ac:dyDescent="0.25">
      <c r="C382" s="1354"/>
      <c r="D382" s="1354"/>
      <c r="E382" s="1354"/>
      <c r="F382" s="1354"/>
      <c r="G382" s="1354"/>
      <c r="H382" s="1354"/>
      <c r="I382" s="1354"/>
      <c r="J382" s="1354"/>
      <c r="K382" s="1354"/>
      <c r="L382" s="1354"/>
      <c r="M382" s="1354"/>
      <c r="N382" s="1354"/>
      <c r="O382" s="1354"/>
      <c r="P382" s="1354"/>
      <c r="Q382" s="1354"/>
      <c r="R382" s="1354"/>
      <c r="S382" s="1354"/>
      <c r="T382" s="1354"/>
      <c r="U382" s="1354"/>
      <c r="V382" s="1354"/>
      <c r="W382" s="1354"/>
      <c r="X382" s="1354"/>
      <c r="Y382" s="1354"/>
      <c r="Z382" s="1354"/>
      <c r="AA382" s="1354"/>
      <c r="AB382" s="1354"/>
      <c r="AC382" s="1354"/>
      <c r="AD382" s="1354"/>
      <c r="AE382" s="1354"/>
      <c r="AF382" s="1354"/>
      <c r="AG382" s="1356"/>
      <c r="AH382" s="1356"/>
      <c r="AI382" s="1356"/>
      <c r="AJ382" s="1356"/>
      <c r="AK382" s="1354"/>
      <c r="AL382" s="1354"/>
      <c r="AM382" s="1354"/>
      <c r="AN382" s="1354"/>
      <c r="AO382" s="1354"/>
      <c r="AP382" s="1354"/>
      <c r="AQ382" s="1354"/>
      <c r="AR382" s="1354"/>
      <c r="AS382" s="1354"/>
      <c r="AT382" s="1354"/>
      <c r="AU382" s="1354"/>
      <c r="AV382" s="1354"/>
      <c r="AW382" s="1354"/>
      <c r="AX382" s="1354"/>
      <c r="AY382" s="1354"/>
      <c r="AZ382" s="1354"/>
      <c r="BA382" s="1354"/>
      <c r="BB382" s="1354"/>
      <c r="BC382" s="1354"/>
      <c r="BD382" s="1354"/>
      <c r="BE382" s="1354"/>
      <c r="BF382" s="1354"/>
      <c r="BG382" s="1354"/>
      <c r="BH382" s="1354"/>
      <c r="BI382" s="1354"/>
      <c r="BJ382" s="1354"/>
      <c r="BK382" s="1354"/>
      <c r="BL382" s="1354"/>
      <c r="BM382" s="1354"/>
      <c r="BN382" s="1354"/>
      <c r="BO382" s="1354"/>
      <c r="BP382" s="1354"/>
      <c r="BQ382" s="1354"/>
      <c r="BR382" s="1354"/>
      <c r="BS382" s="1354"/>
      <c r="BT382" s="1354"/>
      <c r="BU382" s="1354"/>
      <c r="BV382" s="1354"/>
      <c r="BW382" s="1354"/>
      <c r="BX382" s="1354"/>
      <c r="BY382" s="1354"/>
      <c r="BZ382" s="1354"/>
      <c r="CA382" s="1354"/>
      <c r="CB382" s="1354"/>
      <c r="CC382" s="1354"/>
      <c r="CD382" s="1354"/>
      <c r="CE382" s="1354"/>
      <c r="CF382" s="1354"/>
      <c r="CG382" s="1354"/>
      <c r="CH382" s="1354"/>
      <c r="CI382" s="1354"/>
      <c r="CJ382" s="1354"/>
      <c r="CK382" s="1354"/>
      <c r="CL382" s="1354"/>
      <c r="CM382" s="1354"/>
      <c r="CN382" s="1354"/>
      <c r="CO382" s="1354"/>
      <c r="CP382" s="1354"/>
      <c r="CQ382" s="1354"/>
      <c r="CR382" s="1354"/>
      <c r="CS382" s="1354"/>
      <c r="CT382" s="1354"/>
      <c r="CU382" s="1354"/>
      <c r="CV382" s="1354"/>
      <c r="CW382" s="1354"/>
      <c r="CX382" s="1354"/>
      <c r="CY382" s="1354"/>
      <c r="CZ382" s="1354"/>
      <c r="DA382" s="1354"/>
      <c r="DB382" s="1354"/>
      <c r="DC382" s="1354"/>
      <c r="DD382" s="1354"/>
      <c r="DE382" s="1354"/>
      <c r="DF382" s="1354"/>
      <c r="DG382" s="1354"/>
      <c r="DH382" s="1354"/>
      <c r="DI382" s="1354"/>
      <c r="DJ382" s="1354"/>
      <c r="DK382" s="1354"/>
      <c r="DL382" s="1354"/>
      <c r="DM382" s="1354"/>
      <c r="DN382" s="1354"/>
      <c r="DO382" s="1354"/>
      <c r="DP382" s="1354"/>
      <c r="DQ382" s="1354"/>
    </row>
    <row r="383" spans="3:121" x14ac:dyDescent="0.25">
      <c r="C383" s="1354"/>
      <c r="D383" s="1354"/>
      <c r="E383" s="1354"/>
      <c r="F383" s="1354"/>
      <c r="G383" s="1354"/>
      <c r="H383" s="1354"/>
      <c r="I383" s="1354"/>
      <c r="J383" s="1354"/>
      <c r="K383" s="1354"/>
      <c r="L383" s="1354"/>
      <c r="M383" s="1354"/>
      <c r="N383" s="1354"/>
      <c r="O383" s="1354"/>
      <c r="P383" s="1354"/>
      <c r="Q383" s="1354"/>
      <c r="R383" s="1354"/>
      <c r="S383" s="1354"/>
      <c r="T383" s="1354"/>
      <c r="U383" s="1354"/>
      <c r="V383" s="1354"/>
      <c r="W383" s="1354"/>
      <c r="X383" s="1354"/>
      <c r="Y383" s="1354"/>
      <c r="Z383" s="1354"/>
      <c r="AA383" s="1354"/>
      <c r="AB383" s="1354"/>
      <c r="AC383" s="1354"/>
      <c r="AD383" s="1354"/>
      <c r="AE383" s="1354"/>
      <c r="AF383" s="1354"/>
      <c r="AG383" s="1356"/>
      <c r="AH383" s="1356"/>
      <c r="AI383" s="1356"/>
      <c r="AJ383" s="1356"/>
      <c r="AK383" s="1354"/>
      <c r="AL383" s="1354"/>
      <c r="AM383" s="1354"/>
      <c r="AN383" s="1354"/>
      <c r="AO383" s="1354"/>
      <c r="AP383" s="1354"/>
      <c r="AQ383" s="1354"/>
      <c r="AR383" s="1354"/>
      <c r="AS383" s="1354"/>
      <c r="AT383" s="1354"/>
      <c r="AU383" s="1354"/>
      <c r="AV383" s="1354"/>
      <c r="AW383" s="1354"/>
      <c r="AX383" s="1354"/>
      <c r="AY383" s="1354"/>
      <c r="AZ383" s="1354"/>
      <c r="BA383" s="1354"/>
      <c r="BB383" s="1354"/>
      <c r="BC383" s="1354"/>
      <c r="BD383" s="1354"/>
      <c r="BE383" s="1354"/>
      <c r="BF383" s="1354"/>
      <c r="BG383" s="1354"/>
      <c r="BH383" s="1354"/>
      <c r="BI383" s="1354"/>
      <c r="BJ383" s="1354"/>
      <c r="BK383" s="1354"/>
      <c r="BL383" s="1354"/>
      <c r="BM383" s="1354"/>
      <c r="BN383" s="1354"/>
      <c r="BO383" s="1354"/>
      <c r="BP383" s="1354"/>
      <c r="BQ383" s="1354"/>
      <c r="BR383" s="1354"/>
      <c r="BS383" s="1354"/>
      <c r="BT383" s="1354"/>
      <c r="BU383" s="1354"/>
      <c r="BV383" s="1354"/>
      <c r="BW383" s="1354"/>
      <c r="BX383" s="1354"/>
      <c r="BY383" s="1354"/>
      <c r="BZ383" s="1354"/>
      <c r="CA383" s="1354"/>
      <c r="CB383" s="1354"/>
      <c r="CC383" s="1354"/>
      <c r="CD383" s="1354"/>
      <c r="CE383" s="1354"/>
      <c r="CF383" s="1354"/>
      <c r="CG383" s="1354"/>
      <c r="CH383" s="1354"/>
      <c r="CI383" s="1354"/>
      <c r="CJ383" s="1354"/>
      <c r="CK383" s="1354"/>
      <c r="CL383" s="1354"/>
      <c r="CM383" s="1354"/>
      <c r="CN383" s="1354"/>
      <c r="CO383" s="1354"/>
      <c r="CP383" s="1354"/>
      <c r="CQ383" s="1354"/>
      <c r="CR383" s="1354"/>
      <c r="CS383" s="1354"/>
      <c r="CT383" s="1354"/>
      <c r="CU383" s="1354"/>
      <c r="CV383" s="1354"/>
      <c r="CW383" s="1354"/>
      <c r="CX383" s="1354"/>
      <c r="CY383" s="1354"/>
      <c r="CZ383" s="1354"/>
      <c r="DA383" s="1354"/>
      <c r="DB383" s="1354"/>
      <c r="DC383" s="1354"/>
      <c r="DD383" s="1354"/>
      <c r="DE383" s="1354"/>
      <c r="DF383" s="1354"/>
      <c r="DG383" s="1354"/>
      <c r="DH383" s="1354"/>
      <c r="DI383" s="1354"/>
      <c r="DJ383" s="1354"/>
      <c r="DK383" s="1354"/>
      <c r="DL383" s="1354"/>
      <c r="DM383" s="1354"/>
      <c r="DN383" s="1354"/>
      <c r="DO383" s="1354"/>
      <c r="DP383" s="1354"/>
      <c r="DQ383" s="1354"/>
    </row>
    <row r="384" spans="3:121" x14ac:dyDescent="0.25">
      <c r="C384" s="1354"/>
      <c r="D384" s="1354"/>
      <c r="E384" s="1354"/>
      <c r="F384" s="1354"/>
      <c r="G384" s="1354"/>
      <c r="H384" s="1354"/>
      <c r="I384" s="1354"/>
      <c r="J384" s="1354"/>
      <c r="K384" s="1354"/>
      <c r="L384" s="1354"/>
      <c r="M384" s="1354"/>
      <c r="N384" s="1354"/>
      <c r="O384" s="1354"/>
      <c r="P384" s="1354"/>
      <c r="Q384" s="1354"/>
      <c r="R384" s="1354"/>
      <c r="S384" s="1354"/>
      <c r="T384" s="1354"/>
      <c r="U384" s="1354"/>
      <c r="V384" s="1354"/>
      <c r="W384" s="1354"/>
      <c r="X384" s="1354"/>
      <c r="Y384" s="1354"/>
      <c r="Z384" s="1354"/>
      <c r="AA384" s="1354"/>
      <c r="AB384" s="1354"/>
      <c r="AC384" s="1354"/>
      <c r="AD384" s="1354"/>
      <c r="AE384" s="1354"/>
      <c r="AF384" s="1354"/>
      <c r="AG384" s="1356"/>
      <c r="AH384" s="1356"/>
      <c r="AI384" s="1356"/>
      <c r="AJ384" s="1356"/>
      <c r="AK384" s="1354"/>
      <c r="AL384" s="1354"/>
      <c r="AM384" s="1354"/>
      <c r="AN384" s="1354"/>
      <c r="AO384" s="1354"/>
      <c r="AP384" s="1354"/>
      <c r="AQ384" s="1354"/>
      <c r="AR384" s="1354"/>
      <c r="AS384" s="1354"/>
      <c r="AT384" s="1354"/>
      <c r="AU384" s="1354"/>
      <c r="AV384" s="1354"/>
      <c r="AW384" s="1354"/>
      <c r="AX384" s="1354"/>
      <c r="AY384" s="1354"/>
      <c r="AZ384" s="1354"/>
      <c r="BA384" s="1354"/>
      <c r="BB384" s="1354"/>
      <c r="BC384" s="1354"/>
      <c r="BD384" s="1354"/>
      <c r="BE384" s="1354"/>
      <c r="BF384" s="1354"/>
      <c r="BG384" s="1354"/>
      <c r="BH384" s="1354"/>
      <c r="BI384" s="1354"/>
      <c r="BJ384" s="1354"/>
      <c r="BK384" s="1354"/>
      <c r="BL384" s="1354"/>
      <c r="BM384" s="1354"/>
      <c r="BN384" s="1354"/>
      <c r="BO384" s="1354"/>
      <c r="BP384" s="1354"/>
      <c r="BQ384" s="1354"/>
      <c r="BR384" s="1354"/>
      <c r="BS384" s="1354"/>
      <c r="BT384" s="1354"/>
      <c r="BU384" s="1354"/>
      <c r="BV384" s="1354"/>
      <c r="BW384" s="1354"/>
      <c r="BX384" s="1354"/>
      <c r="BY384" s="1354"/>
      <c r="BZ384" s="1354"/>
      <c r="CA384" s="1354"/>
      <c r="CB384" s="1354"/>
      <c r="CC384" s="1354"/>
      <c r="CD384" s="1354"/>
      <c r="CE384" s="1354"/>
      <c r="CF384" s="1354"/>
      <c r="CG384" s="1354"/>
      <c r="CH384" s="1354"/>
      <c r="CI384" s="1354"/>
      <c r="CJ384" s="1354"/>
      <c r="CK384" s="1354"/>
      <c r="CL384" s="1354"/>
      <c r="CM384" s="1354"/>
      <c r="CN384" s="1354"/>
      <c r="CO384" s="1354"/>
      <c r="CP384" s="1354"/>
      <c r="CQ384" s="1354"/>
      <c r="CR384" s="1354"/>
      <c r="CS384" s="1354"/>
      <c r="CT384" s="1354"/>
      <c r="CU384" s="1354"/>
      <c r="CV384" s="1354"/>
      <c r="CW384" s="1354"/>
      <c r="CX384" s="1354"/>
      <c r="CY384" s="1354"/>
      <c r="CZ384" s="1354"/>
      <c r="DA384" s="1354"/>
      <c r="DB384" s="1354"/>
      <c r="DC384" s="1354"/>
      <c r="DD384" s="1354"/>
      <c r="DE384" s="1354"/>
      <c r="DF384" s="1354"/>
      <c r="DG384" s="1354"/>
      <c r="DH384" s="1354"/>
      <c r="DI384" s="1354"/>
      <c r="DJ384" s="1354"/>
      <c r="DK384" s="1354"/>
      <c r="DL384" s="1354"/>
      <c r="DM384" s="1354"/>
      <c r="DN384" s="1354"/>
      <c r="DO384" s="1354"/>
      <c r="DP384" s="1354"/>
      <c r="DQ384" s="1354"/>
    </row>
    <row r="385" spans="3:121" x14ac:dyDescent="0.25">
      <c r="C385" s="1354"/>
      <c r="D385" s="1354"/>
      <c r="E385" s="1354"/>
      <c r="F385" s="1354"/>
      <c r="G385" s="1354"/>
      <c r="H385" s="1354"/>
      <c r="I385" s="1354"/>
      <c r="J385" s="1354"/>
      <c r="K385" s="1354"/>
      <c r="L385" s="1354"/>
      <c r="M385" s="1354"/>
      <c r="N385" s="1354"/>
      <c r="O385" s="1354"/>
      <c r="P385" s="1354"/>
      <c r="Q385" s="1354"/>
      <c r="R385" s="1354"/>
      <c r="S385" s="1354"/>
      <c r="T385" s="1354"/>
      <c r="U385" s="1354"/>
      <c r="V385" s="1354"/>
      <c r="W385" s="1354"/>
      <c r="X385" s="1354"/>
      <c r="Y385" s="1354"/>
      <c r="Z385" s="1354"/>
      <c r="AA385" s="1354"/>
      <c r="AB385" s="1354"/>
      <c r="AC385" s="1354"/>
      <c r="AD385" s="1354"/>
      <c r="AE385" s="1354"/>
      <c r="AF385" s="1354"/>
      <c r="AG385" s="1356"/>
      <c r="AH385" s="1356"/>
      <c r="AI385" s="1356"/>
      <c r="AJ385" s="1356"/>
      <c r="AK385" s="1354"/>
      <c r="AL385" s="1354"/>
      <c r="AM385" s="1354"/>
      <c r="AN385" s="1354"/>
      <c r="AO385" s="1354"/>
      <c r="AP385" s="1354"/>
      <c r="AQ385" s="1354"/>
      <c r="AR385" s="1354"/>
      <c r="AS385" s="1354"/>
      <c r="AT385" s="1354"/>
      <c r="AU385" s="1354"/>
      <c r="AV385" s="1354"/>
      <c r="AW385" s="1354"/>
      <c r="AX385" s="1354"/>
      <c r="AY385" s="1354"/>
      <c r="AZ385" s="1354"/>
      <c r="BA385" s="1354"/>
      <c r="BB385" s="1354"/>
      <c r="BC385" s="1354"/>
      <c r="BD385" s="1354"/>
      <c r="BE385" s="1354"/>
      <c r="BF385" s="1354"/>
      <c r="BG385" s="1354"/>
      <c r="BH385" s="1354"/>
      <c r="BI385" s="1354"/>
      <c r="BJ385" s="1354"/>
      <c r="BK385" s="1354"/>
      <c r="BL385" s="1354"/>
      <c r="BM385" s="1354"/>
      <c r="BN385" s="1354"/>
      <c r="BO385" s="1354"/>
      <c r="BP385" s="1354"/>
      <c r="BQ385" s="1354"/>
      <c r="BR385" s="1354"/>
      <c r="BS385" s="1354"/>
      <c r="BT385" s="1354"/>
      <c r="BU385" s="1354"/>
      <c r="BV385" s="1354"/>
      <c r="BW385" s="1354"/>
      <c r="BX385" s="1354"/>
      <c r="BY385" s="1354"/>
      <c r="BZ385" s="1354"/>
      <c r="CA385" s="1354"/>
      <c r="CB385" s="1354"/>
      <c r="CC385" s="1354"/>
      <c r="CD385" s="1354"/>
      <c r="CE385" s="1354"/>
      <c r="CF385" s="1354"/>
      <c r="CG385" s="1354"/>
      <c r="CH385" s="1354"/>
      <c r="CI385" s="1354"/>
      <c r="CJ385" s="1354"/>
      <c r="CK385" s="1354"/>
      <c r="CL385" s="1354"/>
      <c r="CM385" s="1354"/>
      <c r="CN385" s="1354"/>
      <c r="CO385" s="1354"/>
      <c r="CP385" s="1354"/>
      <c r="CQ385" s="1354"/>
      <c r="CR385" s="1354"/>
      <c r="CS385" s="1354"/>
      <c r="CT385" s="1354"/>
      <c r="CU385" s="1354"/>
      <c r="CV385" s="1354"/>
      <c r="CW385" s="1354"/>
      <c r="CX385" s="1354"/>
      <c r="CY385" s="1354"/>
      <c r="CZ385" s="1354"/>
      <c r="DA385" s="1354"/>
      <c r="DB385" s="1354"/>
      <c r="DC385" s="1354"/>
      <c r="DD385" s="1354"/>
      <c r="DE385" s="1354"/>
      <c r="DF385" s="1354"/>
      <c r="DG385" s="1354"/>
      <c r="DH385" s="1354"/>
      <c r="DI385" s="1354"/>
      <c r="DJ385" s="1354"/>
      <c r="DK385" s="1354"/>
      <c r="DL385" s="1354"/>
      <c r="DM385" s="1354"/>
      <c r="DN385" s="1354"/>
      <c r="DO385" s="1354"/>
      <c r="DP385" s="1354"/>
      <c r="DQ385" s="1354"/>
    </row>
    <row r="386" spans="3:121" x14ac:dyDescent="0.25">
      <c r="C386" s="1354"/>
      <c r="D386" s="1354"/>
      <c r="E386" s="1354"/>
      <c r="F386" s="1354"/>
      <c r="G386" s="1354"/>
      <c r="H386" s="1354"/>
      <c r="I386" s="1354"/>
      <c r="J386" s="1354"/>
      <c r="K386" s="1354"/>
      <c r="L386" s="1354"/>
      <c r="M386" s="1354"/>
      <c r="N386" s="1354"/>
      <c r="O386" s="1354"/>
      <c r="P386" s="1354"/>
      <c r="Q386" s="1354"/>
      <c r="R386" s="1354"/>
      <c r="S386" s="1354"/>
      <c r="T386" s="1354"/>
      <c r="U386" s="1354"/>
      <c r="V386" s="1354"/>
      <c r="W386" s="1354"/>
      <c r="X386" s="1354"/>
      <c r="Y386" s="1354"/>
      <c r="Z386" s="1354"/>
      <c r="AA386" s="1354"/>
      <c r="AB386" s="1354"/>
      <c r="AC386" s="1354"/>
      <c r="AD386" s="1354"/>
      <c r="AE386" s="1354"/>
      <c r="AF386" s="1354"/>
      <c r="AG386" s="1356"/>
      <c r="AH386" s="1356"/>
      <c r="AI386" s="1356"/>
      <c r="AJ386" s="1356"/>
      <c r="AK386" s="1354"/>
      <c r="AL386" s="1354"/>
      <c r="AM386" s="1354"/>
      <c r="AN386" s="1354"/>
      <c r="AO386" s="1354"/>
      <c r="AP386" s="1354"/>
      <c r="AQ386" s="1354"/>
      <c r="AR386" s="1354"/>
      <c r="AS386" s="1354"/>
      <c r="AT386" s="1354"/>
      <c r="AU386" s="1354"/>
      <c r="AV386" s="1354"/>
      <c r="AW386" s="1354"/>
      <c r="AX386" s="1354"/>
      <c r="AY386" s="1354"/>
      <c r="AZ386" s="1354"/>
      <c r="BA386" s="1354"/>
      <c r="BB386" s="1354"/>
      <c r="BC386" s="1354"/>
      <c r="BD386" s="1354"/>
      <c r="BE386" s="1354"/>
      <c r="BF386" s="1354"/>
      <c r="BG386" s="1354"/>
      <c r="BH386" s="1354"/>
      <c r="BI386" s="1354"/>
      <c r="BJ386" s="1354"/>
      <c r="BK386" s="1354"/>
      <c r="BL386" s="1354"/>
      <c r="BM386" s="1354"/>
      <c r="BN386" s="1354"/>
      <c r="BO386" s="1354"/>
      <c r="BP386" s="1354"/>
      <c r="BQ386" s="1354"/>
      <c r="BR386" s="1354"/>
      <c r="BS386" s="1354"/>
      <c r="BT386" s="1354"/>
      <c r="BU386" s="1354"/>
      <c r="BV386" s="1354"/>
      <c r="BW386" s="1354"/>
      <c r="BX386" s="1354"/>
      <c r="BY386" s="1354"/>
      <c r="BZ386" s="1354"/>
      <c r="CA386" s="1354"/>
      <c r="CB386" s="1354"/>
      <c r="CC386" s="1354"/>
      <c r="CD386" s="1354"/>
      <c r="CE386" s="1354"/>
      <c r="CF386" s="1354"/>
      <c r="CG386" s="1354"/>
      <c r="CH386" s="1354"/>
      <c r="CI386" s="1354"/>
      <c r="CJ386" s="1354"/>
      <c r="CK386" s="1354"/>
      <c r="CL386" s="1354"/>
      <c r="CM386" s="1354"/>
      <c r="CN386" s="1354"/>
      <c r="CO386" s="1354"/>
      <c r="CP386" s="1354"/>
      <c r="CQ386" s="1354"/>
      <c r="CR386" s="1354"/>
      <c r="CS386" s="1354"/>
      <c r="CT386" s="1354"/>
      <c r="CU386" s="1354"/>
      <c r="CV386" s="1354"/>
      <c r="CW386" s="1354"/>
      <c r="CX386" s="1354"/>
      <c r="CY386" s="1354"/>
      <c r="CZ386" s="1354"/>
      <c r="DA386" s="1354"/>
      <c r="DB386" s="1354"/>
      <c r="DC386" s="1354"/>
      <c r="DD386" s="1354"/>
      <c r="DE386" s="1354"/>
      <c r="DF386" s="1354"/>
      <c r="DG386" s="1354"/>
      <c r="DH386" s="1354"/>
      <c r="DI386" s="1354"/>
      <c r="DJ386" s="1354"/>
      <c r="DK386" s="1354"/>
      <c r="DL386" s="1354"/>
      <c r="DM386" s="1354"/>
      <c r="DN386" s="1354"/>
      <c r="DO386" s="1354"/>
      <c r="DP386" s="1354"/>
      <c r="DQ386" s="1354"/>
    </row>
    <row r="387" spans="3:121" x14ac:dyDescent="0.25">
      <c r="C387" s="1354"/>
      <c r="D387" s="1354"/>
      <c r="E387" s="1354"/>
      <c r="F387" s="1354"/>
      <c r="G387" s="1354"/>
      <c r="H387" s="1354"/>
      <c r="I387" s="1354"/>
      <c r="J387" s="1354"/>
      <c r="K387" s="1354"/>
      <c r="L387" s="1354"/>
      <c r="M387" s="1354"/>
      <c r="N387" s="1354"/>
      <c r="O387" s="1354"/>
      <c r="P387" s="1354"/>
      <c r="Q387" s="1354"/>
      <c r="R387" s="1354"/>
      <c r="S387" s="1354"/>
      <c r="T387" s="1354"/>
      <c r="U387" s="1354"/>
      <c r="V387" s="1354"/>
      <c r="W387" s="1354"/>
      <c r="X387" s="1354"/>
      <c r="Y387" s="1354"/>
      <c r="Z387" s="1354"/>
      <c r="AA387" s="1354"/>
      <c r="AB387" s="1354"/>
      <c r="AC387" s="1354"/>
      <c r="AD387" s="1354"/>
      <c r="AE387" s="1354"/>
      <c r="AF387" s="1354"/>
      <c r="AG387" s="1356"/>
      <c r="AH387" s="1356"/>
      <c r="AI387" s="1356"/>
      <c r="AJ387" s="1356"/>
      <c r="AK387" s="1354"/>
      <c r="AL387" s="1354"/>
      <c r="AM387" s="1354"/>
      <c r="AN387" s="1354"/>
      <c r="AO387" s="1354"/>
      <c r="AP387" s="1354"/>
      <c r="AQ387" s="1354"/>
      <c r="AR387" s="1354"/>
      <c r="AS387" s="1354"/>
      <c r="AT387" s="1354"/>
      <c r="AU387" s="1354"/>
      <c r="AV387" s="1354"/>
      <c r="AW387" s="1354"/>
      <c r="AX387" s="1354"/>
      <c r="AY387" s="1354"/>
      <c r="AZ387" s="1354"/>
      <c r="BA387" s="1354"/>
      <c r="BB387" s="1354"/>
      <c r="BC387" s="1354"/>
      <c r="BD387" s="1354"/>
      <c r="BE387" s="1354"/>
      <c r="BF387" s="1354"/>
      <c r="BG387" s="1354"/>
      <c r="BH387" s="1354"/>
      <c r="BI387" s="1354"/>
      <c r="BJ387" s="1354"/>
      <c r="BK387" s="1354"/>
      <c r="BL387" s="1354"/>
      <c r="BM387" s="1354"/>
      <c r="BN387" s="1354"/>
      <c r="BO387" s="1354"/>
      <c r="BP387" s="1354"/>
      <c r="BQ387" s="1354"/>
      <c r="BR387" s="1354"/>
      <c r="BS387" s="1354"/>
      <c r="BT387" s="1354"/>
      <c r="BU387" s="1354"/>
      <c r="BV387" s="1354"/>
      <c r="BW387" s="1354"/>
      <c r="BX387" s="1354"/>
      <c r="BY387" s="1354"/>
      <c r="BZ387" s="1354"/>
      <c r="CA387" s="1354"/>
      <c r="CB387" s="1354"/>
      <c r="CC387" s="1354"/>
      <c r="CD387" s="1354"/>
      <c r="CE387" s="1354"/>
      <c r="CF387" s="1354"/>
      <c r="CG387" s="1354"/>
      <c r="CH387" s="1354"/>
      <c r="CI387" s="1354"/>
      <c r="CJ387" s="1354"/>
      <c r="CK387" s="1354"/>
      <c r="CL387" s="1354"/>
      <c r="CM387" s="1354"/>
      <c r="CN387" s="1354"/>
      <c r="CO387" s="1354"/>
      <c r="CP387" s="1354"/>
      <c r="CQ387" s="1354"/>
      <c r="CR387" s="1354"/>
      <c r="CS387" s="1354"/>
      <c r="CT387" s="1354"/>
      <c r="CU387" s="1354"/>
      <c r="CV387" s="1354"/>
      <c r="CW387" s="1354"/>
      <c r="CX387" s="1354"/>
      <c r="CY387" s="1354"/>
      <c r="CZ387" s="1354"/>
      <c r="DA387" s="1354"/>
      <c r="DB387" s="1354"/>
      <c r="DC387" s="1354"/>
      <c r="DD387" s="1354"/>
      <c r="DE387" s="1354"/>
      <c r="DF387" s="1354"/>
      <c r="DG387" s="1354"/>
      <c r="DH387" s="1354"/>
      <c r="DI387" s="1354"/>
      <c r="DJ387" s="1354"/>
      <c r="DK387" s="1354"/>
      <c r="DL387" s="1354"/>
      <c r="DM387" s="1354"/>
      <c r="DN387" s="1354"/>
      <c r="DO387" s="1354"/>
      <c r="DP387" s="1354"/>
      <c r="DQ387" s="1354"/>
    </row>
    <row r="388" spans="3:121" x14ac:dyDescent="0.25">
      <c r="C388" s="1354"/>
      <c r="D388" s="1354"/>
      <c r="E388" s="1354"/>
      <c r="F388" s="1354"/>
      <c r="G388" s="1354"/>
      <c r="H388" s="1354"/>
      <c r="I388" s="1354"/>
      <c r="J388" s="1354"/>
      <c r="K388" s="1354"/>
      <c r="L388" s="1354"/>
      <c r="M388" s="1354"/>
      <c r="N388" s="1354"/>
      <c r="O388" s="1354"/>
      <c r="P388" s="1354"/>
      <c r="Q388" s="1354"/>
      <c r="R388" s="1354"/>
      <c r="S388" s="1354"/>
      <c r="T388" s="1354"/>
      <c r="U388" s="1354"/>
      <c r="V388" s="1354"/>
      <c r="W388" s="1354"/>
      <c r="X388" s="1354"/>
      <c r="Y388" s="1354"/>
      <c r="Z388" s="1354"/>
      <c r="AA388" s="1354"/>
      <c r="AB388" s="1354"/>
      <c r="AC388" s="1354"/>
      <c r="AD388" s="1354"/>
      <c r="AE388" s="1354"/>
      <c r="AF388" s="1354"/>
      <c r="AG388" s="1356"/>
      <c r="AH388" s="1356"/>
      <c r="AI388" s="1356"/>
      <c r="AJ388" s="1356"/>
      <c r="AK388" s="1354"/>
      <c r="AL388" s="1354"/>
      <c r="AM388" s="1354"/>
      <c r="AN388" s="1354"/>
      <c r="AO388" s="1354"/>
      <c r="AP388" s="1354"/>
      <c r="AQ388" s="1354"/>
      <c r="AR388" s="1354"/>
      <c r="AS388" s="1354"/>
      <c r="AT388" s="1354"/>
      <c r="AU388" s="1354"/>
      <c r="AV388" s="1354"/>
      <c r="AW388" s="1354"/>
      <c r="AX388" s="1354"/>
      <c r="AY388" s="1354"/>
      <c r="AZ388" s="1354"/>
      <c r="BA388" s="1354"/>
      <c r="BB388" s="1354"/>
      <c r="BC388" s="1354"/>
      <c r="BD388" s="1354"/>
      <c r="BE388" s="1354"/>
      <c r="BF388" s="1354"/>
      <c r="BG388" s="1354"/>
      <c r="BH388" s="1354"/>
      <c r="BI388" s="1354"/>
      <c r="BJ388" s="1354"/>
      <c r="BK388" s="1354"/>
      <c r="BL388" s="1354"/>
      <c r="BM388" s="1354"/>
      <c r="BN388" s="1354"/>
      <c r="BO388" s="1354"/>
      <c r="BP388" s="1354"/>
      <c r="BQ388" s="1354"/>
      <c r="BR388" s="1354"/>
      <c r="BS388" s="1354"/>
      <c r="BT388" s="1354"/>
      <c r="BU388" s="1354"/>
      <c r="BV388" s="1354"/>
      <c r="BW388" s="1354"/>
      <c r="BX388" s="1354"/>
      <c r="BY388" s="1354"/>
      <c r="BZ388" s="1354"/>
      <c r="CA388" s="1354"/>
      <c r="CB388" s="1354"/>
      <c r="CC388" s="1354"/>
      <c r="CD388" s="1354"/>
      <c r="CE388" s="1354"/>
      <c r="CF388" s="1354"/>
      <c r="CG388" s="1354"/>
      <c r="CH388" s="1354"/>
      <c r="CI388" s="1354"/>
      <c r="CJ388" s="1354"/>
      <c r="CK388" s="1354"/>
      <c r="CL388" s="1354"/>
      <c r="CM388" s="1354"/>
      <c r="CN388" s="1354"/>
      <c r="CO388" s="1354"/>
      <c r="CP388" s="1354"/>
      <c r="CQ388" s="1354"/>
      <c r="CR388" s="1354"/>
      <c r="CS388" s="1354"/>
      <c r="CT388" s="1354"/>
      <c r="CU388" s="1354"/>
      <c r="CV388" s="1354"/>
      <c r="CW388" s="1354"/>
      <c r="CX388" s="1354"/>
      <c r="CY388" s="1354"/>
      <c r="CZ388" s="1354"/>
      <c r="DA388" s="1354"/>
      <c r="DB388" s="1354"/>
      <c r="DC388" s="1354"/>
      <c r="DD388" s="1354"/>
      <c r="DE388" s="1354"/>
      <c r="DF388" s="1354"/>
      <c r="DG388" s="1354"/>
      <c r="DH388" s="1354"/>
      <c r="DI388" s="1354"/>
      <c r="DJ388" s="1354"/>
      <c r="DK388" s="1354"/>
      <c r="DL388" s="1354"/>
      <c r="DM388" s="1354"/>
      <c r="DN388" s="1354"/>
      <c r="DO388" s="1354"/>
      <c r="DP388" s="1354"/>
      <c r="DQ388" s="1354"/>
    </row>
    <row r="389" spans="3:121" x14ac:dyDescent="0.25">
      <c r="C389" s="1354"/>
      <c r="D389" s="1354"/>
      <c r="E389" s="1354"/>
      <c r="F389" s="1354"/>
      <c r="G389" s="1354"/>
      <c r="H389" s="1354"/>
      <c r="I389" s="1354"/>
      <c r="J389" s="1354"/>
      <c r="K389" s="1354"/>
      <c r="L389" s="1354"/>
      <c r="M389" s="1354"/>
      <c r="N389" s="1354"/>
      <c r="O389" s="1354"/>
      <c r="P389" s="1354"/>
      <c r="Q389" s="1354"/>
      <c r="R389" s="1354"/>
      <c r="S389" s="1354"/>
      <c r="T389" s="1354"/>
      <c r="U389" s="1354"/>
      <c r="V389" s="1354"/>
      <c r="W389" s="1354"/>
      <c r="X389" s="1354"/>
      <c r="Y389" s="1354"/>
      <c r="Z389" s="1354"/>
      <c r="AA389" s="1354"/>
      <c r="AB389" s="1354"/>
      <c r="AC389" s="1354"/>
      <c r="AD389" s="1354"/>
      <c r="AE389" s="1354"/>
      <c r="AF389" s="1354"/>
      <c r="AG389" s="1356"/>
      <c r="AH389" s="1356"/>
      <c r="AI389" s="1356"/>
      <c r="AJ389" s="1356"/>
      <c r="AK389" s="1354"/>
      <c r="AL389" s="1354"/>
      <c r="AM389" s="1354"/>
      <c r="AN389" s="1354"/>
      <c r="AO389" s="1354"/>
      <c r="AP389" s="1354"/>
      <c r="AQ389" s="1354"/>
      <c r="AR389" s="1354"/>
      <c r="AS389" s="1354"/>
      <c r="AT389" s="1354"/>
      <c r="AU389" s="1354"/>
      <c r="AV389" s="1354"/>
      <c r="AW389" s="1354"/>
      <c r="AX389" s="1354"/>
      <c r="AY389" s="1354"/>
      <c r="AZ389" s="1354"/>
      <c r="BA389" s="1354"/>
      <c r="BB389" s="1354"/>
      <c r="BC389" s="1354"/>
      <c r="BD389" s="1354"/>
      <c r="BE389" s="1354"/>
      <c r="BF389" s="1354"/>
      <c r="BG389" s="1354"/>
      <c r="BH389" s="1354"/>
      <c r="BI389" s="1354"/>
      <c r="BJ389" s="1354"/>
      <c r="BK389" s="1354"/>
      <c r="BL389" s="1354"/>
      <c r="BM389" s="1354"/>
      <c r="BN389" s="1354"/>
      <c r="BO389" s="1354"/>
      <c r="BP389" s="1354"/>
      <c r="BQ389" s="1354"/>
      <c r="BR389" s="1354"/>
      <c r="BS389" s="1354"/>
      <c r="BT389" s="1354"/>
      <c r="BU389" s="1354"/>
      <c r="BV389" s="1354"/>
      <c r="BW389" s="1354"/>
      <c r="BX389" s="1354"/>
      <c r="BY389" s="1354"/>
      <c r="BZ389" s="1354"/>
      <c r="CA389" s="1354"/>
      <c r="CB389" s="1354"/>
      <c r="CC389" s="1354"/>
      <c r="CD389" s="1354"/>
      <c r="CE389" s="1354"/>
      <c r="CF389" s="1354"/>
      <c r="CG389" s="1354"/>
      <c r="CH389" s="1354"/>
      <c r="CI389" s="1354"/>
      <c r="CJ389" s="1354"/>
      <c r="CK389" s="1354"/>
      <c r="CL389" s="1354"/>
      <c r="CM389" s="1354"/>
      <c r="CN389" s="1354"/>
      <c r="CO389" s="1354"/>
      <c r="CP389" s="1354"/>
      <c r="CQ389" s="1354"/>
      <c r="CR389" s="1354"/>
      <c r="CS389" s="1354"/>
      <c r="CT389" s="1354"/>
      <c r="CU389" s="1354"/>
      <c r="CV389" s="1354"/>
      <c r="CW389" s="1354"/>
      <c r="CX389" s="1354"/>
      <c r="CY389" s="1354"/>
      <c r="CZ389" s="1354"/>
      <c r="DA389" s="1354"/>
      <c r="DB389" s="1354"/>
      <c r="DC389" s="1354"/>
      <c r="DD389" s="1354"/>
      <c r="DE389" s="1354"/>
      <c r="DF389" s="1354"/>
      <c r="DG389" s="1354"/>
      <c r="DH389" s="1354"/>
      <c r="DI389" s="1354"/>
      <c r="DJ389" s="1354"/>
      <c r="DK389" s="1354"/>
      <c r="DL389" s="1354"/>
      <c r="DM389" s="1354"/>
      <c r="DN389" s="1354"/>
      <c r="DO389" s="1354"/>
      <c r="DP389" s="1354"/>
      <c r="DQ389" s="1354"/>
    </row>
    <row r="390" spans="3:121" x14ac:dyDescent="0.25">
      <c r="C390" s="1354"/>
      <c r="D390" s="1354"/>
      <c r="E390" s="1354"/>
      <c r="F390" s="1354"/>
      <c r="G390" s="1354"/>
      <c r="H390" s="1354"/>
      <c r="I390" s="1354"/>
      <c r="J390" s="1354"/>
      <c r="K390" s="1354"/>
      <c r="L390" s="1354"/>
      <c r="M390" s="1354"/>
      <c r="N390" s="1354"/>
      <c r="O390" s="1354"/>
      <c r="P390" s="1354"/>
      <c r="Q390" s="1354"/>
      <c r="R390" s="1354"/>
      <c r="S390" s="1354"/>
      <c r="T390" s="1354"/>
      <c r="U390" s="1354"/>
      <c r="V390" s="1354"/>
      <c r="W390" s="1354"/>
      <c r="X390" s="1354"/>
      <c r="Y390" s="1354"/>
      <c r="Z390" s="1354"/>
      <c r="AA390" s="1354"/>
      <c r="AB390" s="1354"/>
      <c r="AC390" s="1354"/>
      <c r="AD390" s="1354"/>
      <c r="AE390" s="1354"/>
      <c r="AF390" s="1354"/>
      <c r="AG390" s="1356"/>
      <c r="AH390" s="1356"/>
      <c r="AI390" s="1356"/>
      <c r="AJ390" s="1356"/>
      <c r="AK390" s="1354"/>
      <c r="AL390" s="1354"/>
      <c r="AM390" s="1354"/>
      <c r="AN390" s="1354"/>
      <c r="AO390" s="1354"/>
      <c r="AP390" s="1354"/>
      <c r="AQ390" s="1354"/>
      <c r="AR390" s="1354"/>
      <c r="AS390" s="1354"/>
      <c r="AT390" s="1354"/>
      <c r="AU390" s="1354"/>
      <c r="AV390" s="1354"/>
      <c r="AW390" s="1354"/>
      <c r="AX390" s="1354"/>
      <c r="AY390" s="1354"/>
      <c r="AZ390" s="1354"/>
      <c r="BA390" s="1354"/>
      <c r="BB390" s="1354"/>
      <c r="BC390" s="1354"/>
      <c r="BD390" s="1354"/>
      <c r="BE390" s="1354"/>
      <c r="BF390" s="1354"/>
      <c r="BG390" s="1354"/>
      <c r="BH390" s="1354"/>
      <c r="BI390" s="1354"/>
      <c r="BJ390" s="1354"/>
      <c r="BK390" s="1354"/>
      <c r="BL390" s="1354"/>
      <c r="BM390" s="1354"/>
      <c r="BN390" s="1354"/>
      <c r="BO390" s="1354"/>
      <c r="BP390" s="1354"/>
      <c r="BQ390" s="1354"/>
      <c r="BR390" s="1354"/>
      <c r="BS390" s="1354"/>
      <c r="BT390" s="1354"/>
      <c r="BU390" s="1354"/>
      <c r="BV390" s="1354"/>
      <c r="BW390" s="1354"/>
      <c r="BX390" s="1354"/>
      <c r="BY390" s="1354"/>
      <c r="BZ390" s="1354"/>
      <c r="CA390" s="1354"/>
      <c r="CB390" s="1354"/>
      <c r="CC390" s="1354"/>
      <c r="CD390" s="1354"/>
      <c r="CE390" s="1354"/>
      <c r="CF390" s="1354"/>
      <c r="CG390" s="1354"/>
      <c r="CH390" s="1354"/>
      <c r="CI390" s="1354"/>
      <c r="CJ390" s="1354"/>
      <c r="CK390" s="1354"/>
      <c r="CL390" s="1354"/>
      <c r="CM390" s="1354"/>
      <c r="CN390" s="1354"/>
      <c r="CO390" s="1354"/>
      <c r="CP390" s="1354"/>
      <c r="CQ390" s="1354"/>
      <c r="CR390" s="1354"/>
      <c r="CS390" s="1354"/>
      <c r="CT390" s="1354"/>
      <c r="CU390" s="1354"/>
      <c r="CV390" s="1354"/>
      <c r="CW390" s="1354"/>
      <c r="CX390" s="1354"/>
      <c r="CY390" s="1354"/>
      <c r="CZ390" s="1354"/>
      <c r="DA390" s="1354"/>
      <c r="DB390" s="1354"/>
      <c r="DC390" s="1354"/>
      <c r="DD390" s="1354"/>
      <c r="DE390" s="1354"/>
      <c r="DF390" s="1354"/>
      <c r="DG390" s="1354"/>
      <c r="DH390" s="1354"/>
      <c r="DI390" s="1354"/>
      <c r="DJ390" s="1354"/>
      <c r="DK390" s="1354"/>
      <c r="DL390" s="1354"/>
      <c r="DM390" s="1354"/>
      <c r="DN390" s="1354"/>
      <c r="DO390" s="1354"/>
      <c r="DP390" s="1354"/>
      <c r="DQ390" s="1354"/>
    </row>
    <row r="391" spans="3:121" x14ac:dyDescent="0.25">
      <c r="C391" s="1354"/>
      <c r="D391" s="1354"/>
      <c r="E391" s="1354"/>
      <c r="F391" s="1354"/>
      <c r="G391" s="1354"/>
      <c r="H391" s="1354"/>
      <c r="I391" s="1354"/>
      <c r="J391" s="1354"/>
      <c r="K391" s="1354"/>
      <c r="L391" s="1354"/>
      <c r="M391" s="1354"/>
      <c r="N391" s="1354"/>
      <c r="O391" s="1354"/>
      <c r="P391" s="1354"/>
      <c r="Q391" s="1354"/>
      <c r="R391" s="1354"/>
      <c r="S391" s="1354"/>
      <c r="T391" s="1354"/>
      <c r="U391" s="1354"/>
      <c r="V391" s="1354"/>
      <c r="W391" s="1354"/>
      <c r="X391" s="1354"/>
      <c r="Y391" s="1354"/>
      <c r="Z391" s="1354"/>
      <c r="AA391" s="1354"/>
      <c r="AB391" s="1354"/>
      <c r="AC391" s="1354"/>
      <c r="AD391" s="1354"/>
      <c r="AE391" s="1354"/>
      <c r="AF391" s="1354"/>
      <c r="AG391" s="1356"/>
      <c r="AH391" s="1356"/>
      <c r="AI391" s="1356"/>
      <c r="AJ391" s="1356"/>
      <c r="AK391" s="1354"/>
      <c r="AL391" s="1354"/>
      <c r="AM391" s="1354"/>
      <c r="AN391" s="1354"/>
      <c r="AO391" s="1354"/>
      <c r="AP391" s="1354"/>
      <c r="AQ391" s="1354"/>
      <c r="AR391" s="1354"/>
      <c r="AS391" s="1354"/>
      <c r="AT391" s="1354"/>
      <c r="AU391" s="1354"/>
      <c r="AV391" s="1354"/>
      <c r="AW391" s="1354"/>
      <c r="AX391" s="1354"/>
      <c r="AY391" s="1354"/>
      <c r="AZ391" s="1354"/>
      <c r="BA391" s="1354"/>
      <c r="BB391" s="1354"/>
      <c r="BC391" s="1354"/>
      <c r="BD391" s="1354"/>
      <c r="BE391" s="1354"/>
      <c r="BF391" s="1354"/>
      <c r="BG391" s="1354"/>
      <c r="BH391" s="1354"/>
      <c r="BI391" s="1354"/>
      <c r="BJ391" s="1354"/>
      <c r="BK391" s="1354"/>
      <c r="BL391" s="1354"/>
      <c r="BM391" s="1354"/>
      <c r="BN391" s="1354"/>
      <c r="BO391" s="1354"/>
      <c r="BP391" s="1354"/>
      <c r="BQ391" s="1354"/>
      <c r="BR391" s="1354"/>
      <c r="BS391" s="1354"/>
      <c r="BT391" s="1354"/>
      <c r="BU391" s="1354"/>
      <c r="BV391" s="1354"/>
      <c r="BW391" s="1354"/>
      <c r="BX391" s="1354"/>
      <c r="BY391" s="1354"/>
      <c r="BZ391" s="1354"/>
      <c r="CA391" s="1354"/>
      <c r="CB391" s="1354"/>
      <c r="CC391" s="1354"/>
      <c r="CD391" s="1354"/>
      <c r="CE391" s="1354"/>
      <c r="CF391" s="1354"/>
      <c r="CG391" s="1354"/>
      <c r="CH391" s="1354"/>
      <c r="CI391" s="1354"/>
      <c r="CJ391" s="1354"/>
      <c r="CK391" s="1354"/>
      <c r="CL391" s="1354"/>
      <c r="CM391" s="1354"/>
      <c r="CN391" s="1354"/>
      <c r="CO391" s="1354"/>
      <c r="CP391" s="1354"/>
      <c r="CQ391" s="1354"/>
      <c r="CR391" s="1354"/>
      <c r="CS391" s="1354"/>
      <c r="CT391" s="1354"/>
      <c r="CU391" s="1354"/>
      <c r="CV391" s="1354"/>
      <c r="CW391" s="1354"/>
      <c r="CX391" s="1354"/>
      <c r="CY391" s="1354"/>
      <c r="CZ391" s="1354"/>
      <c r="DA391" s="1354"/>
      <c r="DB391" s="1354"/>
      <c r="DC391" s="1354"/>
      <c r="DD391" s="1354"/>
      <c r="DE391" s="1354"/>
      <c r="DF391" s="1354"/>
      <c r="DG391" s="1354"/>
      <c r="DH391" s="1354"/>
      <c r="DI391" s="1354"/>
      <c r="DJ391" s="1354"/>
      <c r="DK391" s="1354"/>
      <c r="DL391" s="1354"/>
      <c r="DM391" s="1354"/>
      <c r="DN391" s="1354"/>
      <c r="DO391" s="1354"/>
      <c r="DP391" s="1354"/>
      <c r="DQ391" s="1354"/>
    </row>
    <row r="392" spans="3:121" x14ac:dyDescent="0.25">
      <c r="C392" s="1354"/>
      <c r="D392" s="1354"/>
      <c r="E392" s="1354"/>
      <c r="F392" s="1354"/>
      <c r="G392" s="1354"/>
      <c r="H392" s="1354"/>
      <c r="I392" s="1354"/>
      <c r="J392" s="1354"/>
      <c r="K392" s="1354"/>
      <c r="L392" s="1354"/>
      <c r="M392" s="1354"/>
      <c r="N392" s="1354"/>
      <c r="O392" s="1354"/>
      <c r="P392" s="1354"/>
      <c r="Q392" s="1354"/>
      <c r="R392" s="1354"/>
      <c r="S392" s="1354"/>
      <c r="T392" s="1354"/>
      <c r="U392" s="1354"/>
      <c r="V392" s="1354"/>
      <c r="W392" s="1354"/>
      <c r="X392" s="1354"/>
      <c r="Y392" s="1354"/>
      <c r="Z392" s="1354"/>
      <c r="AA392" s="1354"/>
      <c r="AB392" s="1354"/>
      <c r="AC392" s="1354"/>
      <c r="AD392" s="1354"/>
      <c r="AE392" s="1354"/>
      <c r="AF392" s="1354"/>
      <c r="AG392" s="1356"/>
      <c r="AH392" s="1356"/>
      <c r="AI392" s="1356"/>
      <c r="AJ392" s="1356"/>
      <c r="AK392" s="1354"/>
      <c r="AL392" s="1354"/>
      <c r="AM392" s="1354"/>
      <c r="AN392" s="1354"/>
      <c r="AO392" s="1354"/>
      <c r="AP392" s="1354"/>
      <c r="AQ392" s="1354"/>
      <c r="AR392" s="1354"/>
      <c r="AS392" s="1354"/>
      <c r="AT392" s="1354"/>
      <c r="AU392" s="1354"/>
      <c r="AV392" s="1354"/>
      <c r="AW392" s="1354"/>
      <c r="AX392" s="1354"/>
      <c r="AY392" s="1354"/>
      <c r="AZ392" s="1354"/>
      <c r="BA392" s="1354"/>
      <c r="BB392" s="1354"/>
      <c r="BC392" s="1354"/>
      <c r="BD392" s="1354"/>
      <c r="BE392" s="1354"/>
      <c r="BF392" s="1354"/>
      <c r="BG392" s="1354"/>
      <c r="BH392" s="1354"/>
      <c r="BI392" s="1354"/>
      <c r="BJ392" s="1354"/>
      <c r="BK392" s="1354"/>
      <c r="BL392" s="1354"/>
      <c r="BM392" s="1354"/>
      <c r="BN392" s="1354"/>
      <c r="BO392" s="1354"/>
      <c r="BP392" s="1354"/>
      <c r="BQ392" s="1354"/>
      <c r="BR392" s="1354"/>
      <c r="BS392" s="1354"/>
      <c r="BT392" s="1354"/>
      <c r="BU392" s="1354"/>
      <c r="BV392" s="1354"/>
      <c r="BW392" s="1354"/>
      <c r="BX392" s="1354"/>
      <c r="BY392" s="1354"/>
      <c r="BZ392" s="1354"/>
      <c r="CA392" s="1354"/>
      <c r="CB392" s="1354"/>
      <c r="CC392" s="1354"/>
      <c r="CD392" s="1354"/>
      <c r="CE392" s="1354"/>
      <c r="CF392" s="1354"/>
      <c r="CG392" s="1354"/>
      <c r="CH392" s="1354"/>
      <c r="CI392" s="1354"/>
      <c r="CJ392" s="1354"/>
      <c r="CK392" s="1354"/>
      <c r="CL392" s="1354"/>
      <c r="CM392" s="1354"/>
      <c r="CN392" s="1354"/>
      <c r="CO392" s="1354"/>
      <c r="CP392" s="1354"/>
      <c r="CQ392" s="1354"/>
      <c r="CR392" s="1354"/>
      <c r="CS392" s="1354"/>
      <c r="CT392" s="1354"/>
      <c r="CU392" s="1354"/>
      <c r="CV392" s="1354"/>
      <c r="CW392" s="1354"/>
      <c r="CX392" s="1354"/>
      <c r="CY392" s="1354"/>
      <c r="CZ392" s="1354"/>
      <c r="DA392" s="1354"/>
      <c r="DB392" s="1354"/>
      <c r="DC392" s="1354"/>
      <c r="DD392" s="1354"/>
      <c r="DE392" s="1354"/>
      <c r="DF392" s="1354"/>
      <c r="DG392" s="1354"/>
      <c r="DH392" s="1354"/>
      <c r="DI392" s="1354"/>
      <c r="DJ392" s="1354"/>
      <c r="DK392" s="1354"/>
      <c r="DL392" s="1354"/>
      <c r="DM392" s="1354"/>
      <c r="DN392" s="1354"/>
      <c r="DO392" s="1354"/>
      <c r="DP392" s="1354"/>
      <c r="DQ392" s="1354"/>
    </row>
    <row r="393" spans="3:121" x14ac:dyDescent="0.25">
      <c r="C393" s="1354"/>
      <c r="D393" s="1354"/>
      <c r="E393" s="1354"/>
      <c r="F393" s="1354"/>
      <c r="G393" s="1354"/>
      <c r="H393" s="1354"/>
      <c r="I393" s="1354"/>
      <c r="J393" s="1354"/>
      <c r="K393" s="1354"/>
      <c r="L393" s="1354"/>
      <c r="M393" s="1354"/>
      <c r="N393" s="1354"/>
      <c r="O393" s="1354"/>
      <c r="P393" s="1354"/>
      <c r="Q393" s="1354"/>
      <c r="R393" s="1354"/>
      <c r="S393" s="1354"/>
      <c r="T393" s="1354"/>
      <c r="U393" s="1354"/>
      <c r="V393" s="1354"/>
      <c r="W393" s="1354"/>
      <c r="X393" s="1354"/>
      <c r="Y393" s="1354"/>
      <c r="Z393" s="1354"/>
      <c r="AA393" s="1354"/>
      <c r="AB393" s="1354"/>
      <c r="AC393" s="1354"/>
      <c r="AD393" s="1354"/>
      <c r="AE393" s="1354"/>
      <c r="AF393" s="1354"/>
      <c r="AG393" s="1356"/>
      <c r="AH393" s="1356"/>
      <c r="AI393" s="1356"/>
      <c r="AJ393" s="1356"/>
      <c r="AK393" s="1354"/>
      <c r="AL393" s="1354"/>
      <c r="AM393" s="1354"/>
      <c r="AN393" s="1354"/>
      <c r="AO393" s="1354"/>
      <c r="AP393" s="1354"/>
      <c r="AQ393" s="1354"/>
      <c r="AR393" s="1354"/>
      <c r="AS393" s="1354"/>
      <c r="AT393" s="1354"/>
      <c r="AU393" s="1354"/>
      <c r="AV393" s="1354"/>
      <c r="AW393" s="1354"/>
      <c r="AX393" s="1354"/>
      <c r="AY393" s="1354"/>
      <c r="AZ393" s="1354"/>
      <c r="BA393" s="1354"/>
      <c r="BB393" s="1354"/>
      <c r="BC393" s="1354"/>
      <c r="BD393" s="1354"/>
      <c r="BE393" s="1354"/>
      <c r="BF393" s="1354"/>
      <c r="BG393" s="1354"/>
      <c r="BH393" s="1354"/>
      <c r="BI393" s="1354"/>
      <c r="BJ393" s="1354"/>
      <c r="BK393" s="1354"/>
      <c r="BL393" s="1354"/>
      <c r="BM393" s="1354"/>
      <c r="BN393" s="1354"/>
      <c r="BO393" s="1354"/>
      <c r="BP393" s="1354"/>
      <c r="BQ393" s="1354"/>
      <c r="BR393" s="1354"/>
      <c r="BS393" s="1354"/>
      <c r="BT393" s="1354"/>
      <c r="BU393" s="1354"/>
      <c r="BV393" s="1354"/>
      <c r="BW393" s="1354"/>
      <c r="BX393" s="1354"/>
      <c r="BY393" s="1354"/>
      <c r="BZ393" s="1354"/>
      <c r="CA393" s="1354"/>
      <c r="CB393" s="1354"/>
      <c r="CC393" s="1354"/>
      <c r="CD393" s="1354"/>
      <c r="CE393" s="1354"/>
      <c r="CF393" s="1354"/>
      <c r="CG393" s="1354"/>
      <c r="CH393" s="1354"/>
      <c r="CI393" s="1354"/>
      <c r="CJ393" s="1354"/>
      <c r="CK393" s="1354"/>
      <c r="CL393" s="1354"/>
      <c r="CM393" s="1354"/>
      <c r="CN393" s="1354"/>
      <c r="CO393" s="1354"/>
      <c r="CP393" s="1354"/>
      <c r="CQ393" s="1354"/>
      <c r="CR393" s="1354"/>
      <c r="CS393" s="1354"/>
      <c r="CT393" s="1354"/>
      <c r="CU393" s="1354"/>
      <c r="CV393" s="1354"/>
      <c r="CW393" s="1354"/>
      <c r="CX393" s="1354"/>
      <c r="CY393" s="1354"/>
      <c r="CZ393" s="1354"/>
      <c r="DA393" s="1354"/>
      <c r="DB393" s="1354"/>
      <c r="DC393" s="1354"/>
      <c r="DD393" s="1354"/>
      <c r="DE393" s="1354"/>
      <c r="DF393" s="1354"/>
      <c r="DG393" s="1354"/>
      <c r="DH393" s="1354"/>
      <c r="DI393" s="1354"/>
      <c r="DJ393" s="1354"/>
      <c r="DK393" s="1354"/>
      <c r="DL393" s="1354"/>
      <c r="DM393" s="1354"/>
      <c r="DN393" s="1354"/>
      <c r="DO393" s="1354"/>
      <c r="DP393" s="1354"/>
      <c r="DQ393" s="1354"/>
    </row>
    <row r="394" spans="3:121" x14ac:dyDescent="0.25">
      <c r="C394" s="1354"/>
      <c r="D394" s="1354"/>
      <c r="E394" s="1354"/>
      <c r="F394" s="1354"/>
      <c r="G394" s="1354"/>
      <c r="H394" s="1354"/>
      <c r="I394" s="1354"/>
      <c r="J394" s="1354"/>
      <c r="K394" s="1354"/>
      <c r="L394" s="1354"/>
      <c r="M394" s="1354"/>
      <c r="N394" s="1354"/>
      <c r="O394" s="1354"/>
      <c r="P394" s="1354"/>
      <c r="Q394" s="1354"/>
      <c r="R394" s="1354"/>
      <c r="S394" s="1354"/>
      <c r="T394" s="1354"/>
      <c r="U394" s="1354"/>
      <c r="V394" s="1354"/>
      <c r="W394" s="1354"/>
      <c r="X394" s="1354"/>
      <c r="Y394" s="1354"/>
      <c r="Z394" s="1354"/>
      <c r="AA394" s="1354"/>
      <c r="AB394" s="1354"/>
      <c r="AC394" s="1354"/>
      <c r="AD394" s="1354"/>
      <c r="AE394" s="1354"/>
      <c r="AF394" s="1354"/>
      <c r="AG394" s="1356"/>
      <c r="AH394" s="1356"/>
      <c r="AI394" s="1356"/>
      <c r="AJ394" s="1356"/>
      <c r="AK394" s="1354"/>
      <c r="AL394" s="1354"/>
      <c r="AM394" s="1354"/>
      <c r="AN394" s="1354"/>
      <c r="AO394" s="1354"/>
      <c r="AP394" s="1354"/>
      <c r="AQ394" s="1354"/>
      <c r="AR394" s="1354"/>
      <c r="AS394" s="1354"/>
      <c r="AT394" s="1354"/>
      <c r="AU394" s="1354"/>
      <c r="AV394" s="1354"/>
      <c r="AW394" s="1354"/>
      <c r="AX394" s="1354"/>
      <c r="AY394" s="1354"/>
      <c r="AZ394" s="1354"/>
      <c r="BA394" s="1354"/>
      <c r="BB394" s="1354"/>
      <c r="BC394" s="1354"/>
      <c r="BD394" s="1354"/>
      <c r="BE394" s="1354"/>
      <c r="BF394" s="1354"/>
      <c r="BG394" s="1354"/>
      <c r="BH394" s="1354"/>
      <c r="BI394" s="1354"/>
      <c r="BJ394" s="1354"/>
      <c r="BK394" s="1354"/>
      <c r="BL394" s="1354"/>
      <c r="BM394" s="1354"/>
      <c r="BN394" s="1354"/>
      <c r="BO394" s="1354"/>
      <c r="BP394" s="1354"/>
      <c r="BQ394" s="1354"/>
      <c r="BR394" s="1354"/>
      <c r="BS394" s="1354"/>
      <c r="BT394" s="1354"/>
      <c r="BU394" s="1354"/>
      <c r="BV394" s="1354"/>
      <c r="BW394" s="1354"/>
      <c r="BX394" s="1354"/>
      <c r="BY394" s="1354"/>
      <c r="BZ394" s="1354"/>
      <c r="CA394" s="1354"/>
      <c r="CB394" s="1354"/>
      <c r="CC394" s="1354"/>
      <c r="CD394" s="1354"/>
      <c r="CE394" s="1354"/>
      <c r="CF394" s="1354"/>
      <c r="CG394" s="1354"/>
      <c r="CH394" s="1354"/>
      <c r="CI394" s="1354"/>
      <c r="CJ394" s="1354"/>
      <c r="CK394" s="1354"/>
      <c r="CL394" s="1354"/>
      <c r="CM394" s="1354"/>
      <c r="CN394" s="1354"/>
      <c r="CO394" s="1354"/>
      <c r="CP394" s="1354"/>
      <c r="CQ394" s="1354"/>
      <c r="CR394" s="1354"/>
      <c r="CS394" s="1354"/>
      <c r="CT394" s="1354"/>
      <c r="CU394" s="1354"/>
      <c r="CV394" s="1354"/>
      <c r="CW394" s="1354"/>
      <c r="CX394" s="1354"/>
      <c r="CY394" s="1354"/>
      <c r="CZ394" s="1354"/>
      <c r="DA394" s="1354"/>
      <c r="DB394" s="1354"/>
      <c r="DC394" s="1354"/>
      <c r="DD394" s="1354"/>
      <c r="DE394" s="1354"/>
      <c r="DF394" s="1354"/>
      <c r="DG394" s="1354"/>
      <c r="DH394" s="1354"/>
      <c r="DI394" s="1354"/>
      <c r="DJ394" s="1354"/>
      <c r="DK394" s="1354"/>
      <c r="DL394" s="1354"/>
      <c r="DM394" s="1354"/>
      <c r="DN394" s="1354"/>
      <c r="DO394" s="1354"/>
      <c r="DP394" s="1354"/>
      <c r="DQ394" s="1354"/>
    </row>
    <row r="395" spans="3:121" x14ac:dyDescent="0.25">
      <c r="AG395" s="1356"/>
      <c r="AH395" s="1356"/>
      <c r="AI395" s="1356"/>
      <c r="AJ395" s="1356"/>
    </row>
    <row r="396" spans="3:121" x14ac:dyDescent="0.25">
      <c r="AG396" s="1356"/>
      <c r="AH396" s="1356"/>
      <c r="AI396" s="1356"/>
      <c r="AJ396" s="1356"/>
    </row>
    <row r="397" spans="3:121" x14ac:dyDescent="0.25">
      <c r="AG397" s="1356"/>
      <c r="AH397" s="1356"/>
      <c r="AI397" s="1356"/>
      <c r="AJ397" s="1356"/>
    </row>
    <row r="398" spans="3:121" x14ac:dyDescent="0.25">
      <c r="AG398" s="1356"/>
      <c r="AH398" s="1356"/>
      <c r="AI398" s="1356"/>
      <c r="AJ398" s="1356"/>
    </row>
    <row r="399" spans="3:121" x14ac:dyDescent="0.25">
      <c r="AG399" s="1356"/>
      <c r="AH399" s="1356"/>
      <c r="AI399" s="1356"/>
      <c r="AJ399" s="1356"/>
    </row>
    <row r="400" spans="3:121" x14ac:dyDescent="0.25">
      <c r="AG400" s="1356"/>
      <c r="AH400" s="1356"/>
      <c r="AI400" s="1356"/>
      <c r="AJ400" s="1356"/>
    </row>
    <row r="401" spans="33:36" x14ac:dyDescent="0.25">
      <c r="AG401" s="1356"/>
      <c r="AH401" s="1356"/>
      <c r="AI401" s="1356"/>
      <c r="AJ401" s="1356"/>
    </row>
    <row r="402" spans="33:36" x14ac:dyDescent="0.25">
      <c r="AG402" s="1356"/>
      <c r="AH402" s="1356"/>
      <c r="AI402" s="1356"/>
      <c r="AJ402" s="1356"/>
    </row>
    <row r="403" spans="33:36" x14ac:dyDescent="0.25">
      <c r="AG403" s="1356"/>
      <c r="AH403" s="1356"/>
      <c r="AI403" s="1356"/>
      <c r="AJ403" s="1356"/>
    </row>
    <row r="404" spans="33:36" x14ac:dyDescent="0.25">
      <c r="AG404" s="1356"/>
      <c r="AH404" s="1356"/>
      <c r="AI404" s="1356"/>
      <c r="AJ404" s="1356"/>
    </row>
    <row r="405" spans="33:36" x14ac:dyDescent="0.25">
      <c r="AG405" s="1356"/>
      <c r="AH405" s="1356"/>
      <c r="AI405" s="1356"/>
      <c r="AJ405" s="1356"/>
    </row>
    <row r="406" spans="33:36" x14ac:dyDescent="0.25">
      <c r="AG406" s="1356"/>
      <c r="AH406" s="1356"/>
      <c r="AI406" s="1356"/>
      <c r="AJ406" s="1356"/>
    </row>
    <row r="407" spans="33:36" x14ac:dyDescent="0.25">
      <c r="AG407" s="1356"/>
      <c r="AH407" s="1356"/>
      <c r="AI407" s="1356"/>
      <c r="AJ407" s="1356"/>
    </row>
    <row r="408" spans="33:36" x14ac:dyDescent="0.25">
      <c r="AG408" s="1356"/>
      <c r="AH408" s="1356"/>
      <c r="AI408" s="1356"/>
      <c r="AJ408" s="1356"/>
    </row>
    <row r="409" spans="33:36" x14ac:dyDescent="0.25">
      <c r="AG409" s="1356"/>
      <c r="AH409" s="1356"/>
      <c r="AI409" s="1356"/>
      <c r="AJ409" s="1356"/>
    </row>
    <row r="410" spans="33:36" x14ac:dyDescent="0.25">
      <c r="AG410" s="1356"/>
      <c r="AH410" s="1356"/>
      <c r="AI410" s="1356"/>
      <c r="AJ410" s="1356"/>
    </row>
    <row r="411" spans="33:36" x14ac:dyDescent="0.25">
      <c r="AG411" s="1356"/>
      <c r="AH411" s="1356"/>
      <c r="AI411" s="1356"/>
      <c r="AJ411" s="1356"/>
    </row>
    <row r="412" spans="33:36" x14ac:dyDescent="0.25">
      <c r="AG412" s="1356"/>
      <c r="AH412" s="1356"/>
      <c r="AI412" s="1356"/>
      <c r="AJ412" s="1356"/>
    </row>
    <row r="413" spans="33:36" x14ac:dyDescent="0.25">
      <c r="AG413" s="1356"/>
      <c r="AH413" s="1356"/>
      <c r="AI413" s="1356"/>
      <c r="AJ413" s="1356"/>
    </row>
    <row r="414" spans="33:36" x14ac:dyDescent="0.25">
      <c r="AG414" s="1356"/>
      <c r="AH414" s="1356"/>
      <c r="AI414" s="1356"/>
      <c r="AJ414" s="1356"/>
    </row>
    <row r="415" spans="33:36" x14ac:dyDescent="0.25">
      <c r="AG415" s="1356"/>
      <c r="AH415" s="1356"/>
      <c r="AI415" s="1356"/>
      <c r="AJ415" s="1356"/>
    </row>
    <row r="416" spans="33:36" x14ac:dyDescent="0.25">
      <c r="AG416" s="1356"/>
      <c r="AH416" s="1356"/>
      <c r="AI416" s="1356"/>
      <c r="AJ416" s="1356"/>
    </row>
    <row r="417" spans="33:36" x14ac:dyDescent="0.25">
      <c r="AG417" s="1356"/>
      <c r="AH417" s="1356"/>
      <c r="AI417" s="1356"/>
      <c r="AJ417" s="1356"/>
    </row>
    <row r="418" spans="33:36" x14ac:dyDescent="0.25">
      <c r="AG418" s="1356"/>
      <c r="AH418" s="1356"/>
      <c r="AI418" s="1356"/>
      <c r="AJ418" s="1356"/>
    </row>
    <row r="419" spans="33:36" x14ac:dyDescent="0.25">
      <c r="AG419" s="1356"/>
      <c r="AH419" s="1356"/>
      <c r="AI419" s="1356"/>
      <c r="AJ419" s="1356"/>
    </row>
    <row r="420" spans="33:36" x14ac:dyDescent="0.25">
      <c r="AG420" s="1356"/>
      <c r="AH420" s="1356"/>
      <c r="AI420" s="1356"/>
      <c r="AJ420" s="1356"/>
    </row>
    <row r="421" spans="33:36" x14ac:dyDescent="0.25">
      <c r="AG421" s="1356"/>
      <c r="AH421" s="1356"/>
      <c r="AI421" s="1356"/>
      <c r="AJ421" s="1356"/>
    </row>
    <row r="422" spans="33:36" x14ac:dyDescent="0.25">
      <c r="AG422" s="1356"/>
      <c r="AH422" s="1356"/>
      <c r="AI422" s="1356"/>
      <c r="AJ422" s="1356"/>
    </row>
    <row r="423" spans="33:36" x14ac:dyDescent="0.25">
      <c r="AG423" s="1356"/>
      <c r="AH423" s="1356"/>
      <c r="AI423" s="1356"/>
      <c r="AJ423" s="1356"/>
    </row>
    <row r="424" spans="33:36" x14ac:dyDescent="0.25">
      <c r="AG424" s="1356"/>
      <c r="AH424" s="1356"/>
      <c r="AI424" s="1356"/>
      <c r="AJ424" s="1356"/>
    </row>
    <row r="425" spans="33:36" x14ac:dyDescent="0.25">
      <c r="AG425" s="1356"/>
      <c r="AH425" s="1356"/>
      <c r="AI425" s="1356"/>
      <c r="AJ425" s="1356"/>
    </row>
    <row r="426" spans="33:36" x14ac:dyDescent="0.25">
      <c r="AG426" s="1356"/>
      <c r="AH426" s="1356"/>
      <c r="AI426" s="1356"/>
      <c r="AJ426" s="1356"/>
    </row>
    <row r="427" spans="33:36" x14ac:dyDescent="0.25">
      <c r="AG427" s="1356"/>
      <c r="AH427" s="1356"/>
      <c r="AI427" s="1356"/>
      <c r="AJ427" s="1356"/>
    </row>
    <row r="428" spans="33:36" x14ac:dyDescent="0.25">
      <c r="AG428" s="1356"/>
      <c r="AH428" s="1356"/>
      <c r="AI428" s="1356"/>
      <c r="AJ428" s="1356"/>
    </row>
    <row r="429" spans="33:36" x14ac:dyDescent="0.25">
      <c r="AG429" s="1356"/>
      <c r="AH429" s="1356"/>
      <c r="AI429" s="1356"/>
      <c r="AJ429" s="1356"/>
    </row>
    <row r="430" spans="33:36" x14ac:dyDescent="0.25">
      <c r="AG430" s="1356"/>
      <c r="AH430" s="1356"/>
      <c r="AI430" s="1356"/>
      <c r="AJ430" s="1356"/>
    </row>
    <row r="431" spans="33:36" x14ac:dyDescent="0.25">
      <c r="AG431" s="1356"/>
      <c r="AH431" s="1356"/>
      <c r="AI431" s="1356"/>
      <c r="AJ431" s="1356"/>
    </row>
    <row r="432" spans="33:36" x14ac:dyDescent="0.25">
      <c r="AG432" s="1356"/>
      <c r="AH432" s="1356"/>
      <c r="AI432" s="1356"/>
      <c r="AJ432" s="1356"/>
    </row>
    <row r="433" spans="33:36" x14ac:dyDescent="0.25">
      <c r="AG433" s="1356"/>
      <c r="AH433" s="1356"/>
      <c r="AI433" s="1356"/>
      <c r="AJ433" s="1356"/>
    </row>
    <row r="434" spans="33:36" x14ac:dyDescent="0.25">
      <c r="AG434" s="1356"/>
      <c r="AH434" s="1356"/>
      <c r="AI434" s="1356"/>
      <c r="AJ434" s="1356"/>
    </row>
    <row r="435" spans="33:36" x14ac:dyDescent="0.25">
      <c r="AG435" s="1356"/>
      <c r="AH435" s="1356"/>
      <c r="AI435" s="1356"/>
      <c r="AJ435" s="1356"/>
    </row>
    <row r="436" spans="33:36" x14ac:dyDescent="0.25">
      <c r="AG436" s="1356"/>
      <c r="AH436" s="1356"/>
      <c r="AI436" s="1356"/>
      <c r="AJ436" s="1356"/>
    </row>
    <row r="437" spans="33:36" x14ac:dyDescent="0.25">
      <c r="AG437" s="1356"/>
      <c r="AH437" s="1356"/>
      <c r="AI437" s="1356"/>
      <c r="AJ437" s="1356"/>
    </row>
    <row r="438" spans="33:36" x14ac:dyDescent="0.25">
      <c r="AG438" s="1356"/>
      <c r="AH438" s="1356"/>
      <c r="AI438" s="1356"/>
      <c r="AJ438" s="1356"/>
    </row>
    <row r="439" spans="33:36" x14ac:dyDescent="0.25">
      <c r="AG439" s="1356"/>
      <c r="AH439" s="1356"/>
      <c r="AI439" s="1356"/>
      <c r="AJ439" s="1356"/>
    </row>
    <row r="440" spans="33:36" x14ac:dyDescent="0.25">
      <c r="AG440" s="1356"/>
      <c r="AH440" s="1356"/>
      <c r="AI440" s="1356"/>
      <c r="AJ440" s="1356"/>
    </row>
    <row r="441" spans="33:36" x14ac:dyDescent="0.25">
      <c r="AG441" s="1356"/>
      <c r="AH441" s="1356"/>
      <c r="AI441" s="1356"/>
      <c r="AJ441" s="1356"/>
    </row>
    <row r="442" spans="33:36" x14ac:dyDescent="0.25">
      <c r="AG442" s="1356"/>
      <c r="AH442" s="1356"/>
      <c r="AI442" s="1356"/>
      <c r="AJ442" s="1356"/>
    </row>
    <row r="443" spans="33:36" x14ac:dyDescent="0.25">
      <c r="AG443" s="1356"/>
      <c r="AH443" s="1356"/>
      <c r="AI443" s="1356"/>
      <c r="AJ443" s="1356"/>
    </row>
    <row r="444" spans="33:36" x14ac:dyDescent="0.25">
      <c r="AG444" s="1356"/>
      <c r="AH444" s="1356"/>
      <c r="AI444" s="1356"/>
      <c r="AJ444" s="1356"/>
    </row>
    <row r="445" spans="33:36" x14ac:dyDescent="0.25">
      <c r="AG445" s="1356"/>
      <c r="AH445" s="1356"/>
      <c r="AI445" s="1356"/>
      <c r="AJ445" s="1356"/>
    </row>
    <row r="446" spans="33:36" x14ac:dyDescent="0.25">
      <c r="AG446" s="1356"/>
      <c r="AH446" s="1356"/>
      <c r="AI446" s="1356"/>
      <c r="AJ446" s="1356"/>
    </row>
    <row r="447" spans="33:36" x14ac:dyDescent="0.25">
      <c r="AG447" s="1356"/>
      <c r="AH447" s="1356"/>
      <c r="AI447" s="1356"/>
      <c r="AJ447" s="1356"/>
    </row>
    <row r="448" spans="33:36" x14ac:dyDescent="0.25">
      <c r="AG448" s="1356"/>
      <c r="AH448" s="1356"/>
      <c r="AI448" s="1356"/>
      <c r="AJ448" s="1356"/>
    </row>
    <row r="449" spans="33:36" x14ac:dyDescent="0.25">
      <c r="AG449" s="1356"/>
      <c r="AH449" s="1356"/>
      <c r="AI449" s="1356"/>
      <c r="AJ449" s="1356"/>
    </row>
    <row r="450" spans="33:36" x14ac:dyDescent="0.25">
      <c r="AG450" s="1356"/>
      <c r="AH450" s="1356"/>
      <c r="AI450" s="1356"/>
      <c r="AJ450" s="1356"/>
    </row>
    <row r="451" spans="33:36" x14ac:dyDescent="0.25">
      <c r="AG451" s="1356"/>
      <c r="AH451" s="1356"/>
      <c r="AI451" s="1356"/>
      <c r="AJ451" s="1356"/>
    </row>
    <row r="452" spans="33:36" x14ac:dyDescent="0.25">
      <c r="AG452" s="1356"/>
      <c r="AH452" s="1356"/>
      <c r="AI452" s="1356"/>
      <c r="AJ452" s="1356"/>
    </row>
    <row r="453" spans="33:36" x14ac:dyDescent="0.25">
      <c r="AG453" s="1356"/>
      <c r="AH453" s="1356"/>
      <c r="AI453" s="1356"/>
      <c r="AJ453" s="1356"/>
    </row>
    <row r="454" spans="33:36" x14ac:dyDescent="0.25">
      <c r="AG454" s="1356"/>
      <c r="AH454" s="1356"/>
      <c r="AI454" s="1356"/>
      <c r="AJ454" s="1356"/>
    </row>
    <row r="455" spans="33:36" x14ac:dyDescent="0.25">
      <c r="AG455" s="1356"/>
      <c r="AH455" s="1356"/>
      <c r="AI455" s="1356"/>
      <c r="AJ455" s="1356"/>
    </row>
    <row r="456" spans="33:36" x14ac:dyDescent="0.25">
      <c r="AG456" s="1356"/>
      <c r="AH456" s="1356"/>
      <c r="AI456" s="1356"/>
      <c r="AJ456" s="1356"/>
    </row>
    <row r="457" spans="33:36" x14ac:dyDescent="0.25">
      <c r="AG457" s="1356"/>
      <c r="AH457" s="1356"/>
      <c r="AI457" s="1356"/>
      <c r="AJ457" s="1356"/>
    </row>
    <row r="458" spans="33:36" x14ac:dyDescent="0.25">
      <c r="AG458" s="1356"/>
      <c r="AH458" s="1356"/>
      <c r="AI458" s="1356"/>
      <c r="AJ458" s="1356"/>
    </row>
    <row r="459" spans="33:36" x14ac:dyDescent="0.25">
      <c r="AG459" s="1356"/>
      <c r="AH459" s="1356"/>
      <c r="AI459" s="1356"/>
      <c r="AJ459" s="1356"/>
    </row>
    <row r="460" spans="33:36" x14ac:dyDescent="0.25">
      <c r="AG460" s="1356"/>
      <c r="AH460" s="1356"/>
      <c r="AI460" s="1356"/>
      <c r="AJ460" s="1356"/>
    </row>
    <row r="461" spans="33:36" x14ac:dyDescent="0.25">
      <c r="AG461" s="1356"/>
      <c r="AH461" s="1356"/>
      <c r="AI461" s="1356"/>
      <c r="AJ461" s="1356"/>
    </row>
    <row r="462" spans="33:36" x14ac:dyDescent="0.25">
      <c r="AG462" s="1356"/>
      <c r="AH462" s="1356"/>
      <c r="AI462" s="1356"/>
      <c r="AJ462" s="1356"/>
    </row>
    <row r="463" spans="33:36" x14ac:dyDescent="0.25">
      <c r="AG463" s="1356"/>
      <c r="AH463" s="1356"/>
      <c r="AI463" s="1356"/>
      <c r="AJ463" s="1356"/>
    </row>
    <row r="464" spans="33:36" x14ac:dyDescent="0.25">
      <c r="AG464" s="1356"/>
      <c r="AH464" s="1356"/>
      <c r="AI464" s="1356"/>
      <c r="AJ464" s="1356"/>
    </row>
    <row r="465" spans="33:36" x14ac:dyDescent="0.25">
      <c r="AG465" s="1356"/>
      <c r="AH465" s="1356"/>
      <c r="AI465" s="1356"/>
      <c r="AJ465" s="1356"/>
    </row>
    <row r="466" spans="33:36" x14ac:dyDescent="0.25">
      <c r="AG466" s="1356"/>
      <c r="AH466" s="1356"/>
      <c r="AI466" s="1356"/>
      <c r="AJ466" s="1356"/>
    </row>
    <row r="467" spans="33:36" x14ac:dyDescent="0.25">
      <c r="AG467" s="1356"/>
      <c r="AH467" s="1356"/>
      <c r="AI467" s="1356"/>
      <c r="AJ467" s="1356"/>
    </row>
    <row r="468" spans="33:36" x14ac:dyDescent="0.25">
      <c r="AG468" s="1356"/>
      <c r="AH468" s="1356"/>
      <c r="AI468" s="1356"/>
      <c r="AJ468" s="1356"/>
    </row>
    <row r="469" spans="33:36" x14ac:dyDescent="0.25">
      <c r="AG469" s="1356"/>
      <c r="AH469" s="1356"/>
      <c r="AI469" s="1356"/>
      <c r="AJ469" s="1356"/>
    </row>
    <row r="470" spans="33:36" x14ac:dyDescent="0.25">
      <c r="AG470" s="1356"/>
      <c r="AH470" s="1356"/>
      <c r="AI470" s="1356"/>
      <c r="AJ470" s="1356"/>
    </row>
    <row r="471" spans="33:36" x14ac:dyDescent="0.25">
      <c r="AG471" s="1356"/>
      <c r="AH471" s="1356"/>
      <c r="AI471" s="1356"/>
      <c r="AJ471" s="1356"/>
    </row>
    <row r="472" spans="33:36" x14ac:dyDescent="0.25">
      <c r="AG472" s="1356"/>
      <c r="AH472" s="1356"/>
      <c r="AI472" s="1356"/>
      <c r="AJ472" s="1356"/>
    </row>
    <row r="473" spans="33:36" x14ac:dyDescent="0.25">
      <c r="AG473" s="1356"/>
      <c r="AH473" s="1356"/>
      <c r="AI473" s="1356"/>
      <c r="AJ473" s="1356"/>
    </row>
    <row r="474" spans="33:36" x14ac:dyDescent="0.25">
      <c r="AG474" s="1356"/>
      <c r="AH474" s="1356"/>
      <c r="AI474" s="1356"/>
      <c r="AJ474" s="1356"/>
    </row>
    <row r="475" spans="33:36" x14ac:dyDescent="0.25">
      <c r="AG475" s="1356"/>
      <c r="AH475" s="1356"/>
      <c r="AI475" s="1356"/>
      <c r="AJ475" s="1356"/>
    </row>
    <row r="476" spans="33:36" x14ac:dyDescent="0.25">
      <c r="AG476" s="1356"/>
      <c r="AH476" s="1356"/>
      <c r="AI476" s="1356"/>
      <c r="AJ476" s="1356"/>
    </row>
    <row r="477" spans="33:36" x14ac:dyDescent="0.25">
      <c r="AG477" s="1356"/>
      <c r="AH477" s="1356"/>
      <c r="AI477" s="1356"/>
      <c r="AJ477" s="1356"/>
    </row>
    <row r="478" spans="33:36" x14ac:dyDescent="0.25">
      <c r="AG478" s="1356"/>
      <c r="AH478" s="1356"/>
      <c r="AI478" s="1356"/>
      <c r="AJ478" s="1356"/>
    </row>
    <row r="479" spans="33:36" x14ac:dyDescent="0.25">
      <c r="AG479" s="1356"/>
      <c r="AH479" s="1356"/>
      <c r="AI479" s="1356"/>
      <c r="AJ479" s="1356"/>
    </row>
    <row r="480" spans="33:36" x14ac:dyDescent="0.25">
      <c r="AG480" s="1356"/>
      <c r="AH480" s="1356"/>
      <c r="AI480" s="1356"/>
      <c r="AJ480" s="1356"/>
    </row>
    <row r="481" spans="33:36" x14ac:dyDescent="0.25">
      <c r="AG481" s="1356"/>
      <c r="AH481" s="1356"/>
      <c r="AI481" s="1356"/>
      <c r="AJ481" s="1356"/>
    </row>
    <row r="482" spans="33:36" x14ac:dyDescent="0.25">
      <c r="AG482" s="1356"/>
      <c r="AH482" s="1356"/>
      <c r="AI482" s="1356"/>
      <c r="AJ482" s="1356"/>
    </row>
    <row r="483" spans="33:36" x14ac:dyDescent="0.25">
      <c r="AG483" s="1356"/>
      <c r="AH483" s="1356"/>
      <c r="AI483" s="1356"/>
      <c r="AJ483" s="1356"/>
    </row>
    <row r="484" spans="33:36" x14ac:dyDescent="0.25">
      <c r="AG484" s="1356"/>
      <c r="AH484" s="1356"/>
      <c r="AI484" s="1356"/>
      <c r="AJ484" s="1356"/>
    </row>
    <row r="485" spans="33:36" x14ac:dyDescent="0.25">
      <c r="AG485" s="1356"/>
      <c r="AH485" s="1356"/>
      <c r="AI485" s="1356"/>
      <c r="AJ485" s="1356"/>
    </row>
    <row r="486" spans="33:36" x14ac:dyDescent="0.25">
      <c r="AG486" s="1356"/>
      <c r="AH486" s="1356"/>
      <c r="AI486" s="1356"/>
      <c r="AJ486" s="1356"/>
    </row>
    <row r="487" spans="33:36" x14ac:dyDescent="0.25">
      <c r="AG487" s="1356"/>
      <c r="AH487" s="1356"/>
      <c r="AI487" s="1356"/>
      <c r="AJ487" s="1356"/>
    </row>
    <row r="488" spans="33:36" x14ac:dyDescent="0.25">
      <c r="AG488" s="1356"/>
      <c r="AH488" s="1356"/>
      <c r="AI488" s="1356"/>
      <c r="AJ488" s="1356"/>
    </row>
    <row r="489" spans="33:36" x14ac:dyDescent="0.25">
      <c r="AG489" s="1356"/>
      <c r="AH489" s="1356"/>
      <c r="AI489" s="1356"/>
      <c r="AJ489" s="1356"/>
    </row>
    <row r="490" spans="33:36" x14ac:dyDescent="0.25">
      <c r="AG490" s="1356"/>
      <c r="AH490" s="1356"/>
      <c r="AI490" s="1356"/>
      <c r="AJ490" s="1356"/>
    </row>
    <row r="491" spans="33:36" x14ac:dyDescent="0.25">
      <c r="AG491" s="1356"/>
      <c r="AH491" s="1356"/>
      <c r="AI491" s="1356"/>
      <c r="AJ491" s="1356"/>
    </row>
    <row r="492" spans="33:36" x14ac:dyDescent="0.25">
      <c r="AG492" s="1356"/>
      <c r="AH492" s="1356"/>
      <c r="AI492" s="1356"/>
      <c r="AJ492" s="1356"/>
    </row>
    <row r="493" spans="33:36" x14ac:dyDescent="0.25">
      <c r="AG493" s="1356"/>
      <c r="AH493" s="1356"/>
      <c r="AI493" s="1356"/>
      <c r="AJ493" s="1356"/>
    </row>
    <row r="494" spans="33:36" x14ac:dyDescent="0.25">
      <c r="AG494" s="1356"/>
      <c r="AH494" s="1356"/>
      <c r="AI494" s="1356"/>
      <c r="AJ494" s="1356"/>
    </row>
    <row r="495" spans="33:36" x14ac:dyDescent="0.25">
      <c r="AG495" s="1356"/>
      <c r="AH495" s="1356"/>
      <c r="AI495" s="1356"/>
      <c r="AJ495" s="1356"/>
    </row>
    <row r="496" spans="33:36" x14ac:dyDescent="0.25">
      <c r="AG496" s="1356"/>
      <c r="AH496" s="1356"/>
      <c r="AI496" s="1356"/>
      <c r="AJ496" s="1356"/>
    </row>
    <row r="497" spans="33:36" x14ac:dyDescent="0.25">
      <c r="AG497" s="1356"/>
      <c r="AH497" s="1356"/>
      <c r="AI497" s="1356"/>
      <c r="AJ497" s="1356"/>
    </row>
    <row r="498" spans="33:36" x14ac:dyDescent="0.25">
      <c r="AG498" s="1356"/>
      <c r="AH498" s="1356"/>
      <c r="AI498" s="1356"/>
      <c r="AJ498" s="1356"/>
    </row>
    <row r="499" spans="33:36" x14ac:dyDescent="0.25">
      <c r="AG499" s="1356"/>
      <c r="AH499" s="1356"/>
      <c r="AI499" s="1356"/>
      <c r="AJ499" s="1356"/>
    </row>
    <row r="500" spans="33:36" x14ac:dyDescent="0.25">
      <c r="AG500" s="1356"/>
      <c r="AH500" s="1356"/>
      <c r="AI500" s="1356"/>
      <c r="AJ500" s="1356"/>
    </row>
    <row r="501" spans="33:36" x14ac:dyDescent="0.25">
      <c r="AG501" s="1356"/>
      <c r="AH501" s="1356"/>
      <c r="AI501" s="1356"/>
      <c r="AJ501" s="1356"/>
    </row>
    <row r="502" spans="33:36" x14ac:dyDescent="0.25">
      <c r="AG502" s="1356"/>
      <c r="AH502" s="1356"/>
      <c r="AI502" s="1356"/>
      <c r="AJ502" s="1356"/>
    </row>
    <row r="503" spans="33:36" x14ac:dyDescent="0.25">
      <c r="AG503" s="1356"/>
      <c r="AH503" s="1356"/>
      <c r="AI503" s="1356"/>
      <c r="AJ503" s="1356"/>
    </row>
    <row r="504" spans="33:36" x14ac:dyDescent="0.25">
      <c r="AG504" s="1356"/>
      <c r="AH504" s="1356"/>
      <c r="AI504" s="1356"/>
      <c r="AJ504" s="1356"/>
    </row>
    <row r="505" spans="33:36" x14ac:dyDescent="0.25">
      <c r="AG505" s="1356"/>
      <c r="AH505" s="1356"/>
      <c r="AI505" s="1356"/>
      <c r="AJ505" s="1356"/>
    </row>
    <row r="506" spans="33:36" x14ac:dyDescent="0.25">
      <c r="AG506" s="1356"/>
      <c r="AH506" s="1356"/>
      <c r="AI506" s="1356"/>
      <c r="AJ506" s="1356"/>
    </row>
    <row r="507" spans="33:36" x14ac:dyDescent="0.25">
      <c r="AG507" s="1356"/>
      <c r="AH507" s="1356"/>
      <c r="AI507" s="1356"/>
      <c r="AJ507" s="1356"/>
    </row>
    <row r="508" spans="33:36" x14ac:dyDescent="0.25">
      <c r="AG508" s="1356"/>
      <c r="AH508" s="1356"/>
      <c r="AI508" s="1356"/>
      <c r="AJ508" s="1356"/>
    </row>
    <row r="509" spans="33:36" x14ac:dyDescent="0.25">
      <c r="AG509" s="1356"/>
      <c r="AH509" s="1356"/>
      <c r="AI509" s="1356"/>
      <c r="AJ509" s="1356"/>
    </row>
    <row r="510" spans="33:36" x14ac:dyDescent="0.25">
      <c r="AG510" s="1356"/>
      <c r="AH510" s="1356"/>
      <c r="AI510" s="1356"/>
      <c r="AJ510" s="1356"/>
    </row>
    <row r="511" spans="33:36" x14ac:dyDescent="0.25">
      <c r="AG511" s="1356"/>
      <c r="AH511" s="1356"/>
      <c r="AI511" s="1356"/>
      <c r="AJ511" s="1356"/>
    </row>
    <row r="512" spans="33:36" x14ac:dyDescent="0.25">
      <c r="AG512" s="1356"/>
      <c r="AH512" s="1356"/>
      <c r="AI512" s="1356"/>
      <c r="AJ512" s="1356"/>
    </row>
    <row r="513" spans="33:36" x14ac:dyDescent="0.25">
      <c r="AG513" s="1356"/>
      <c r="AH513" s="1356"/>
      <c r="AI513" s="1356"/>
      <c r="AJ513" s="1356"/>
    </row>
    <row r="514" spans="33:36" x14ac:dyDescent="0.25">
      <c r="AG514" s="1356"/>
      <c r="AH514" s="1356"/>
      <c r="AI514" s="1356"/>
      <c r="AJ514" s="1356"/>
    </row>
    <row r="515" spans="33:36" x14ac:dyDescent="0.25">
      <c r="AG515" s="1356"/>
      <c r="AH515" s="1356"/>
      <c r="AI515" s="1356"/>
      <c r="AJ515" s="1356"/>
    </row>
    <row r="516" spans="33:36" x14ac:dyDescent="0.25">
      <c r="AG516" s="1356"/>
      <c r="AH516" s="1356"/>
      <c r="AI516" s="1356"/>
      <c r="AJ516" s="1356"/>
    </row>
    <row r="517" spans="33:36" x14ac:dyDescent="0.25">
      <c r="AG517" s="1356"/>
      <c r="AH517" s="1356"/>
      <c r="AI517" s="1356"/>
      <c r="AJ517" s="1356"/>
    </row>
    <row r="518" spans="33:36" x14ac:dyDescent="0.25">
      <c r="AG518" s="1356"/>
      <c r="AH518" s="1356"/>
      <c r="AI518" s="1356"/>
      <c r="AJ518" s="1356"/>
    </row>
    <row r="519" spans="33:36" x14ac:dyDescent="0.25">
      <c r="AG519" s="1356"/>
      <c r="AH519" s="1356"/>
      <c r="AI519" s="1356"/>
      <c r="AJ519" s="1356"/>
    </row>
    <row r="520" spans="33:36" x14ac:dyDescent="0.25">
      <c r="AG520" s="1356"/>
      <c r="AH520" s="1356"/>
      <c r="AI520" s="1356"/>
      <c r="AJ520" s="1356"/>
    </row>
    <row r="521" spans="33:36" x14ac:dyDescent="0.25">
      <c r="AG521" s="1356"/>
      <c r="AH521" s="1356"/>
      <c r="AI521" s="1356"/>
      <c r="AJ521" s="1356"/>
    </row>
    <row r="522" spans="33:36" x14ac:dyDescent="0.25">
      <c r="AG522" s="1356"/>
      <c r="AH522" s="1356"/>
      <c r="AI522" s="1356"/>
      <c r="AJ522" s="1356"/>
    </row>
    <row r="523" spans="33:36" x14ac:dyDescent="0.25">
      <c r="AG523" s="1356"/>
      <c r="AH523" s="1356"/>
      <c r="AI523" s="1356"/>
      <c r="AJ523" s="1356"/>
    </row>
    <row r="524" spans="33:36" x14ac:dyDescent="0.25">
      <c r="AG524" s="1356"/>
      <c r="AH524" s="1356"/>
      <c r="AI524" s="1356"/>
      <c r="AJ524" s="1356"/>
    </row>
    <row r="525" spans="33:36" x14ac:dyDescent="0.25">
      <c r="AG525" s="1356"/>
      <c r="AH525" s="1356"/>
      <c r="AI525" s="1356"/>
      <c r="AJ525" s="1356"/>
    </row>
    <row r="526" spans="33:36" x14ac:dyDescent="0.25">
      <c r="AG526" s="1356"/>
      <c r="AH526" s="1356"/>
      <c r="AI526" s="1356"/>
      <c r="AJ526" s="1356"/>
    </row>
    <row r="527" spans="33:36" x14ac:dyDescent="0.25">
      <c r="AG527" s="1356"/>
      <c r="AH527" s="1356"/>
      <c r="AI527" s="1356"/>
      <c r="AJ527" s="1356"/>
    </row>
    <row r="528" spans="33:36" x14ac:dyDescent="0.25">
      <c r="AG528" s="1356"/>
      <c r="AH528" s="1356"/>
      <c r="AI528" s="1356"/>
      <c r="AJ528" s="1356"/>
    </row>
    <row r="529" spans="33:36" x14ac:dyDescent="0.25">
      <c r="AG529" s="1356"/>
      <c r="AH529" s="1356"/>
      <c r="AI529" s="1356"/>
      <c r="AJ529" s="1356"/>
    </row>
    <row r="530" spans="33:36" x14ac:dyDescent="0.25">
      <c r="AG530" s="1356"/>
      <c r="AH530" s="1356"/>
      <c r="AI530" s="1356"/>
      <c r="AJ530" s="1356"/>
    </row>
    <row r="531" spans="33:36" x14ac:dyDescent="0.25">
      <c r="AG531" s="1356"/>
      <c r="AH531" s="1356"/>
      <c r="AI531" s="1356"/>
      <c r="AJ531" s="1356"/>
    </row>
    <row r="532" spans="33:36" x14ac:dyDescent="0.25">
      <c r="AG532" s="1356"/>
      <c r="AH532" s="1356"/>
      <c r="AI532" s="1356"/>
      <c r="AJ532" s="1356"/>
    </row>
    <row r="533" spans="33:36" x14ac:dyDescent="0.25">
      <c r="AG533" s="1356"/>
      <c r="AH533" s="1356"/>
      <c r="AI533" s="1356"/>
      <c r="AJ533" s="1356"/>
    </row>
    <row r="534" spans="33:36" x14ac:dyDescent="0.25">
      <c r="AG534" s="1356"/>
      <c r="AH534" s="1356"/>
      <c r="AI534" s="1356"/>
      <c r="AJ534" s="1356"/>
    </row>
    <row r="535" spans="33:36" x14ac:dyDescent="0.25">
      <c r="AG535" s="1356"/>
      <c r="AH535" s="1356"/>
      <c r="AI535" s="1356"/>
      <c r="AJ535" s="1356"/>
    </row>
    <row r="536" spans="33:36" x14ac:dyDescent="0.25">
      <c r="AG536" s="1356"/>
      <c r="AH536" s="1356"/>
      <c r="AI536" s="1356"/>
      <c r="AJ536" s="1356"/>
    </row>
    <row r="537" spans="33:36" x14ac:dyDescent="0.25">
      <c r="AG537" s="1356"/>
      <c r="AH537" s="1356"/>
      <c r="AI537" s="1356"/>
      <c r="AJ537" s="1356"/>
    </row>
    <row r="538" spans="33:36" x14ac:dyDescent="0.25">
      <c r="AG538" s="1356"/>
      <c r="AH538" s="1356"/>
      <c r="AI538" s="1356"/>
      <c r="AJ538" s="1356"/>
    </row>
    <row r="539" spans="33:36" x14ac:dyDescent="0.25">
      <c r="AG539" s="1356"/>
      <c r="AH539" s="1356"/>
      <c r="AI539" s="1356"/>
      <c r="AJ539" s="1356"/>
    </row>
    <row r="540" spans="33:36" x14ac:dyDescent="0.25">
      <c r="AG540" s="1356"/>
      <c r="AH540" s="1356"/>
      <c r="AI540" s="1356"/>
      <c r="AJ540" s="1356"/>
    </row>
    <row r="541" spans="33:36" x14ac:dyDescent="0.25">
      <c r="AG541" s="1356"/>
      <c r="AH541" s="1356"/>
      <c r="AI541" s="1356"/>
      <c r="AJ541" s="1356"/>
    </row>
    <row r="542" spans="33:36" x14ac:dyDescent="0.25">
      <c r="AG542" s="1356"/>
      <c r="AH542" s="1356"/>
      <c r="AI542" s="1356"/>
      <c r="AJ542" s="1356"/>
    </row>
    <row r="543" spans="33:36" x14ac:dyDescent="0.25">
      <c r="AG543" s="1356"/>
      <c r="AH543" s="1356"/>
      <c r="AI543" s="1356"/>
      <c r="AJ543" s="1356"/>
    </row>
    <row r="544" spans="33:36" x14ac:dyDescent="0.25">
      <c r="AG544" s="1356"/>
      <c r="AH544" s="1356"/>
      <c r="AI544" s="1356"/>
      <c r="AJ544" s="1356"/>
    </row>
    <row r="545" spans="33:36" x14ac:dyDescent="0.25">
      <c r="AG545" s="1356"/>
      <c r="AH545" s="1356"/>
      <c r="AI545" s="1356"/>
      <c r="AJ545" s="1356"/>
    </row>
    <row r="546" spans="33:36" x14ac:dyDescent="0.25">
      <c r="AG546" s="1356"/>
      <c r="AH546" s="1356"/>
      <c r="AI546" s="1356"/>
      <c r="AJ546" s="1356"/>
    </row>
    <row r="547" spans="33:36" x14ac:dyDescent="0.25">
      <c r="AG547" s="1356"/>
      <c r="AH547" s="1356"/>
      <c r="AI547" s="1356"/>
      <c r="AJ547" s="1356"/>
    </row>
    <row r="548" spans="33:36" x14ac:dyDescent="0.25">
      <c r="AG548" s="1356"/>
      <c r="AH548" s="1356"/>
      <c r="AI548" s="1356"/>
      <c r="AJ548" s="1356"/>
    </row>
    <row r="549" spans="33:36" x14ac:dyDescent="0.25">
      <c r="AG549" s="1356"/>
      <c r="AH549" s="1356"/>
      <c r="AI549" s="1356"/>
      <c r="AJ549" s="1356"/>
    </row>
    <row r="550" spans="33:36" x14ac:dyDescent="0.25">
      <c r="AG550" s="1356"/>
      <c r="AH550" s="1356"/>
      <c r="AI550" s="1356"/>
      <c r="AJ550" s="1356"/>
    </row>
    <row r="551" spans="33:36" x14ac:dyDescent="0.25">
      <c r="AG551" s="1356"/>
      <c r="AH551" s="1356"/>
      <c r="AI551" s="1356"/>
      <c r="AJ551" s="1356"/>
    </row>
    <row r="552" spans="33:36" x14ac:dyDescent="0.25">
      <c r="AG552" s="1356"/>
      <c r="AH552" s="1356"/>
      <c r="AI552" s="1356"/>
      <c r="AJ552" s="1356"/>
    </row>
    <row r="553" spans="33:36" x14ac:dyDescent="0.25">
      <c r="AG553" s="1356"/>
      <c r="AH553" s="1356"/>
      <c r="AI553" s="1356"/>
      <c r="AJ553" s="1356"/>
    </row>
    <row r="554" spans="33:36" x14ac:dyDescent="0.25">
      <c r="AG554" s="1356"/>
      <c r="AH554" s="1356"/>
      <c r="AI554" s="1356"/>
      <c r="AJ554" s="1356"/>
    </row>
    <row r="555" spans="33:36" x14ac:dyDescent="0.25">
      <c r="AG555" s="1356"/>
      <c r="AH555" s="1356"/>
      <c r="AI555" s="1356"/>
      <c r="AJ555" s="1356"/>
    </row>
    <row r="556" spans="33:36" x14ac:dyDescent="0.25">
      <c r="AG556" s="1356"/>
      <c r="AH556" s="1356"/>
      <c r="AI556" s="1356"/>
      <c r="AJ556" s="1356"/>
    </row>
    <row r="557" spans="33:36" x14ac:dyDescent="0.25">
      <c r="AG557" s="1356"/>
      <c r="AH557" s="1356"/>
      <c r="AI557" s="1356"/>
      <c r="AJ557" s="1356"/>
    </row>
    <row r="558" spans="33:36" x14ac:dyDescent="0.25">
      <c r="AG558" s="1356"/>
      <c r="AH558" s="1356"/>
      <c r="AI558" s="1356"/>
      <c r="AJ558" s="1356"/>
    </row>
    <row r="559" spans="33:36" x14ac:dyDescent="0.25">
      <c r="AG559" s="1356"/>
      <c r="AH559" s="1356"/>
      <c r="AI559" s="1356"/>
      <c r="AJ559" s="1356"/>
    </row>
    <row r="560" spans="33:36" x14ac:dyDescent="0.25">
      <c r="AG560" s="1356"/>
      <c r="AH560" s="1356"/>
      <c r="AI560" s="1356"/>
      <c r="AJ560" s="1356"/>
    </row>
    <row r="561" spans="33:36" x14ac:dyDescent="0.25">
      <c r="AG561" s="1356"/>
      <c r="AH561" s="1356"/>
      <c r="AI561" s="1356"/>
      <c r="AJ561" s="1356"/>
    </row>
    <row r="562" spans="33:36" x14ac:dyDescent="0.25">
      <c r="AG562" s="1356"/>
      <c r="AH562" s="1356"/>
      <c r="AI562" s="1356"/>
      <c r="AJ562" s="1356"/>
    </row>
    <row r="563" spans="33:36" x14ac:dyDescent="0.25">
      <c r="AG563" s="1356"/>
      <c r="AH563" s="1356"/>
      <c r="AI563" s="1356"/>
      <c r="AJ563" s="1356"/>
    </row>
    <row r="564" spans="33:36" x14ac:dyDescent="0.25">
      <c r="AG564" s="1356"/>
      <c r="AH564" s="1356"/>
      <c r="AI564" s="1356"/>
      <c r="AJ564" s="1356"/>
    </row>
    <row r="565" spans="33:36" x14ac:dyDescent="0.25">
      <c r="AG565" s="1356"/>
      <c r="AH565" s="1356"/>
      <c r="AI565" s="1356"/>
      <c r="AJ565" s="1356"/>
    </row>
    <row r="566" spans="33:36" x14ac:dyDescent="0.25">
      <c r="AG566" s="1356"/>
      <c r="AH566" s="1356"/>
      <c r="AI566" s="1356"/>
      <c r="AJ566" s="1356"/>
    </row>
    <row r="567" spans="33:36" x14ac:dyDescent="0.25">
      <c r="AG567" s="1356"/>
      <c r="AH567" s="1356"/>
      <c r="AI567" s="1356"/>
      <c r="AJ567" s="1356"/>
    </row>
    <row r="568" spans="33:36" x14ac:dyDescent="0.25">
      <c r="AG568" s="1356"/>
      <c r="AH568" s="1356"/>
      <c r="AI568" s="1356"/>
      <c r="AJ568" s="1356"/>
    </row>
    <row r="569" spans="33:36" x14ac:dyDescent="0.25">
      <c r="AG569" s="1356"/>
      <c r="AH569" s="1356"/>
      <c r="AI569" s="1356"/>
      <c r="AJ569" s="1356"/>
    </row>
    <row r="570" spans="33:36" x14ac:dyDescent="0.25">
      <c r="AG570" s="1356"/>
      <c r="AH570" s="1356"/>
      <c r="AI570" s="1356"/>
      <c r="AJ570" s="1356"/>
    </row>
    <row r="571" spans="33:36" x14ac:dyDescent="0.25">
      <c r="AG571" s="1356"/>
      <c r="AH571" s="1356"/>
      <c r="AI571" s="1356"/>
      <c r="AJ571" s="1356"/>
    </row>
    <row r="572" spans="33:36" x14ac:dyDescent="0.25">
      <c r="AG572" s="1356"/>
      <c r="AH572" s="1356"/>
      <c r="AI572" s="1356"/>
      <c r="AJ572" s="1356"/>
    </row>
    <row r="573" spans="33:36" x14ac:dyDescent="0.25">
      <c r="AG573" s="1356"/>
      <c r="AH573" s="1356"/>
      <c r="AI573" s="1356"/>
      <c r="AJ573" s="1356"/>
    </row>
    <row r="574" spans="33:36" x14ac:dyDescent="0.25">
      <c r="AG574" s="1356"/>
      <c r="AH574" s="1356"/>
      <c r="AI574" s="1356"/>
      <c r="AJ574" s="1356"/>
    </row>
    <row r="575" spans="33:36" x14ac:dyDescent="0.25">
      <c r="AG575" s="1356"/>
      <c r="AH575" s="1356"/>
      <c r="AI575" s="1356"/>
      <c r="AJ575" s="1356"/>
    </row>
    <row r="576" spans="33:36" x14ac:dyDescent="0.25">
      <c r="AG576" s="1356"/>
      <c r="AH576" s="1356"/>
      <c r="AI576" s="1356"/>
      <c r="AJ576" s="1356"/>
    </row>
    <row r="577" spans="33:36" x14ac:dyDescent="0.25">
      <c r="AG577" s="1356"/>
      <c r="AH577" s="1356"/>
      <c r="AI577" s="1356"/>
      <c r="AJ577" s="1356"/>
    </row>
    <row r="578" spans="33:36" x14ac:dyDescent="0.25">
      <c r="AG578" s="1356"/>
      <c r="AH578" s="1356"/>
      <c r="AI578" s="1356"/>
      <c r="AJ578" s="1356"/>
    </row>
    <row r="579" spans="33:36" x14ac:dyDescent="0.25">
      <c r="AG579" s="1356"/>
      <c r="AH579" s="1356"/>
      <c r="AI579" s="1356"/>
      <c r="AJ579" s="1356"/>
    </row>
    <row r="580" spans="33:36" x14ac:dyDescent="0.25">
      <c r="AG580" s="1356"/>
      <c r="AH580" s="1356"/>
      <c r="AI580" s="1356"/>
      <c r="AJ580" s="1356"/>
    </row>
    <row r="581" spans="33:36" x14ac:dyDescent="0.25">
      <c r="AG581" s="1356"/>
      <c r="AH581" s="1356"/>
      <c r="AI581" s="1356"/>
      <c r="AJ581" s="1356"/>
    </row>
    <row r="582" spans="33:36" x14ac:dyDescent="0.25">
      <c r="AG582" s="1356"/>
      <c r="AH582" s="1356"/>
      <c r="AI582" s="1356"/>
      <c r="AJ582" s="1356"/>
    </row>
    <row r="583" spans="33:36" x14ac:dyDescent="0.25">
      <c r="AG583" s="1356"/>
      <c r="AH583" s="1356"/>
      <c r="AI583" s="1356"/>
      <c r="AJ583" s="1356"/>
    </row>
    <row r="584" spans="33:36" x14ac:dyDescent="0.25">
      <c r="AG584" s="1356"/>
      <c r="AH584" s="1356"/>
      <c r="AI584" s="1356"/>
      <c r="AJ584" s="1356"/>
    </row>
    <row r="585" spans="33:36" x14ac:dyDescent="0.25">
      <c r="AG585" s="1356"/>
      <c r="AH585" s="1356"/>
      <c r="AI585" s="1356"/>
      <c r="AJ585" s="1356"/>
    </row>
    <row r="586" spans="33:36" x14ac:dyDescent="0.25">
      <c r="AG586" s="1356"/>
      <c r="AH586" s="1356"/>
      <c r="AI586" s="1356"/>
      <c r="AJ586" s="1356"/>
    </row>
    <row r="587" spans="33:36" x14ac:dyDescent="0.25">
      <c r="AG587" s="1356"/>
      <c r="AH587" s="1356"/>
      <c r="AI587" s="1356"/>
      <c r="AJ587" s="1356"/>
    </row>
    <row r="588" spans="33:36" x14ac:dyDescent="0.25">
      <c r="AG588" s="1356"/>
      <c r="AH588" s="1356"/>
      <c r="AI588" s="1356"/>
      <c r="AJ588" s="1356"/>
    </row>
    <row r="589" spans="33:36" x14ac:dyDescent="0.25">
      <c r="AG589" s="1356"/>
      <c r="AH589" s="1356"/>
      <c r="AI589" s="1356"/>
      <c r="AJ589" s="1356"/>
    </row>
    <row r="590" spans="33:36" x14ac:dyDescent="0.25">
      <c r="AG590" s="1356"/>
      <c r="AH590" s="1356"/>
      <c r="AI590" s="1356"/>
      <c r="AJ590" s="1356"/>
    </row>
    <row r="591" spans="33:36" x14ac:dyDescent="0.25">
      <c r="AG591" s="1356"/>
      <c r="AH591" s="1356"/>
      <c r="AI591" s="1356"/>
      <c r="AJ591" s="1356"/>
    </row>
    <row r="592" spans="33:36" x14ac:dyDescent="0.25">
      <c r="AG592" s="1356"/>
      <c r="AH592" s="1356"/>
      <c r="AI592" s="1356"/>
      <c r="AJ592" s="1356"/>
    </row>
    <row r="593" spans="33:36" x14ac:dyDescent="0.25">
      <c r="AG593" s="1356"/>
      <c r="AH593" s="1356"/>
      <c r="AI593" s="1356"/>
      <c r="AJ593" s="1356"/>
    </row>
    <row r="594" spans="33:36" x14ac:dyDescent="0.25">
      <c r="AG594" s="1356"/>
      <c r="AH594" s="1356"/>
      <c r="AI594" s="1356"/>
      <c r="AJ594" s="1356"/>
    </row>
    <row r="595" spans="33:36" x14ac:dyDescent="0.25">
      <c r="AG595" s="1356"/>
      <c r="AH595" s="1356"/>
      <c r="AI595" s="1356"/>
      <c r="AJ595" s="1356"/>
    </row>
    <row r="596" spans="33:36" x14ac:dyDescent="0.25">
      <c r="AG596" s="1356"/>
      <c r="AH596" s="1356"/>
      <c r="AI596" s="1356"/>
      <c r="AJ596" s="1356"/>
    </row>
    <row r="597" spans="33:36" x14ac:dyDescent="0.25">
      <c r="AG597" s="1356"/>
      <c r="AH597" s="1356"/>
      <c r="AI597" s="1356"/>
      <c r="AJ597" s="1356"/>
    </row>
    <row r="598" spans="33:36" x14ac:dyDescent="0.25">
      <c r="AG598" s="1356"/>
      <c r="AH598" s="1356"/>
      <c r="AI598" s="1356"/>
      <c r="AJ598" s="1356"/>
    </row>
    <row r="599" spans="33:36" x14ac:dyDescent="0.25">
      <c r="AG599" s="1356"/>
      <c r="AH599" s="1356"/>
      <c r="AI599" s="1356"/>
      <c r="AJ599" s="1356"/>
    </row>
    <row r="600" spans="33:36" x14ac:dyDescent="0.25">
      <c r="AG600" s="1356"/>
      <c r="AH600" s="1356"/>
      <c r="AI600" s="1356"/>
      <c r="AJ600" s="1356"/>
    </row>
    <row r="601" spans="33:36" x14ac:dyDescent="0.25">
      <c r="AG601" s="1356"/>
      <c r="AH601" s="1356"/>
      <c r="AI601" s="1356"/>
      <c r="AJ601" s="1356"/>
    </row>
    <row r="602" spans="33:36" x14ac:dyDescent="0.25">
      <c r="AG602" s="1356"/>
      <c r="AH602" s="1356"/>
      <c r="AI602" s="1356"/>
      <c r="AJ602" s="1356"/>
    </row>
    <row r="603" spans="33:36" x14ac:dyDescent="0.25">
      <c r="AG603" s="1356"/>
      <c r="AH603" s="1356"/>
      <c r="AI603" s="1356"/>
      <c r="AJ603" s="1356"/>
    </row>
    <row r="604" spans="33:36" x14ac:dyDescent="0.25">
      <c r="AG604" s="1356"/>
      <c r="AH604" s="1356"/>
      <c r="AI604" s="1356"/>
      <c r="AJ604" s="1356"/>
    </row>
    <row r="605" spans="33:36" x14ac:dyDescent="0.25">
      <c r="AG605" s="1356"/>
      <c r="AH605" s="1356"/>
      <c r="AI605" s="1356"/>
      <c r="AJ605" s="1356"/>
    </row>
    <row r="606" spans="33:36" x14ac:dyDescent="0.25">
      <c r="AG606" s="1356"/>
      <c r="AH606" s="1356"/>
      <c r="AI606" s="1356"/>
      <c r="AJ606" s="1356"/>
    </row>
    <row r="607" spans="33:36" x14ac:dyDescent="0.25">
      <c r="AG607" s="1356"/>
      <c r="AH607" s="1356"/>
      <c r="AI607" s="1356"/>
      <c r="AJ607" s="1356"/>
    </row>
    <row r="608" spans="33:36" x14ac:dyDescent="0.25">
      <c r="AG608" s="1356"/>
      <c r="AH608" s="1356"/>
      <c r="AI608" s="1356"/>
      <c r="AJ608" s="1356"/>
    </row>
    <row r="609" spans="33:36" x14ac:dyDescent="0.25">
      <c r="AG609" s="1356"/>
      <c r="AH609" s="1356"/>
      <c r="AI609" s="1356"/>
      <c r="AJ609" s="1356"/>
    </row>
    <row r="610" spans="33:36" x14ac:dyDescent="0.25">
      <c r="AG610" s="1356"/>
      <c r="AH610" s="1356"/>
      <c r="AI610" s="1356"/>
      <c r="AJ610" s="1356"/>
    </row>
    <row r="611" spans="33:36" x14ac:dyDescent="0.25">
      <c r="AG611" s="1356"/>
      <c r="AH611" s="1356"/>
      <c r="AI611" s="1356"/>
      <c r="AJ611" s="1356"/>
    </row>
    <row r="612" spans="33:36" x14ac:dyDescent="0.25">
      <c r="AG612" s="1356"/>
      <c r="AH612" s="1356"/>
      <c r="AI612" s="1356"/>
      <c r="AJ612" s="1356"/>
    </row>
    <row r="613" spans="33:36" x14ac:dyDescent="0.25">
      <c r="AG613" s="1356"/>
      <c r="AH613" s="1356"/>
      <c r="AI613" s="1356"/>
      <c r="AJ613" s="1356"/>
    </row>
    <row r="614" spans="33:36" x14ac:dyDescent="0.25">
      <c r="AG614" s="1356"/>
      <c r="AH614" s="1356"/>
      <c r="AI614" s="1356"/>
      <c r="AJ614" s="1356"/>
    </row>
    <row r="615" spans="33:36" x14ac:dyDescent="0.25">
      <c r="AG615" s="1356"/>
      <c r="AH615" s="1356"/>
      <c r="AI615" s="1356"/>
      <c r="AJ615" s="1356"/>
    </row>
    <row r="616" spans="33:36" x14ac:dyDescent="0.25">
      <c r="AG616" s="1356"/>
      <c r="AH616" s="1356"/>
      <c r="AI616" s="1356"/>
      <c r="AJ616" s="1356"/>
    </row>
    <row r="617" spans="33:36" x14ac:dyDescent="0.25">
      <c r="AG617" s="1356"/>
      <c r="AH617" s="1356"/>
      <c r="AI617" s="1356"/>
      <c r="AJ617" s="1356"/>
    </row>
    <row r="618" spans="33:36" x14ac:dyDescent="0.25">
      <c r="AG618" s="1356"/>
      <c r="AH618" s="1356"/>
      <c r="AI618" s="1356"/>
      <c r="AJ618" s="1356"/>
    </row>
    <row r="619" spans="33:36" x14ac:dyDescent="0.25">
      <c r="AG619" s="1356"/>
      <c r="AH619" s="1356"/>
      <c r="AI619" s="1356"/>
      <c r="AJ619" s="1356"/>
    </row>
    <row r="620" spans="33:36" x14ac:dyDescent="0.25">
      <c r="AG620" s="1356"/>
      <c r="AH620" s="1356"/>
      <c r="AI620" s="1356"/>
      <c r="AJ620" s="1356"/>
    </row>
    <row r="621" spans="33:36" x14ac:dyDescent="0.25">
      <c r="AG621" s="1356"/>
      <c r="AH621" s="1356"/>
      <c r="AI621" s="1356"/>
      <c r="AJ621" s="1356"/>
    </row>
    <row r="622" spans="33:36" x14ac:dyDescent="0.25">
      <c r="AG622" s="1356"/>
      <c r="AH622" s="1356"/>
      <c r="AI622" s="1356"/>
      <c r="AJ622" s="1356"/>
    </row>
    <row r="623" spans="33:36" x14ac:dyDescent="0.25">
      <c r="AG623" s="1356"/>
      <c r="AH623" s="1356"/>
      <c r="AI623" s="1356"/>
      <c r="AJ623" s="1356"/>
    </row>
    <row r="624" spans="33:36" x14ac:dyDescent="0.25">
      <c r="AG624" s="1356"/>
      <c r="AH624" s="1356"/>
      <c r="AI624" s="1356"/>
      <c r="AJ624" s="1356"/>
    </row>
    <row r="625" spans="33:36" x14ac:dyDescent="0.25">
      <c r="AG625" s="1356"/>
      <c r="AH625" s="1356"/>
      <c r="AI625" s="1356"/>
      <c r="AJ625" s="1356"/>
    </row>
    <row r="626" spans="33:36" x14ac:dyDescent="0.25">
      <c r="AG626" s="1356"/>
      <c r="AH626" s="1356"/>
      <c r="AI626" s="1356"/>
      <c r="AJ626" s="1356"/>
    </row>
    <row r="627" spans="33:36" x14ac:dyDescent="0.25">
      <c r="AG627" s="1356"/>
      <c r="AH627" s="1356"/>
      <c r="AI627" s="1356"/>
      <c r="AJ627" s="1356"/>
    </row>
    <row r="628" spans="33:36" x14ac:dyDescent="0.25">
      <c r="AG628" s="1356"/>
      <c r="AH628" s="1356"/>
      <c r="AI628" s="1356"/>
      <c r="AJ628" s="1356"/>
    </row>
    <row r="629" spans="33:36" x14ac:dyDescent="0.25">
      <c r="AG629" s="1356"/>
      <c r="AH629" s="1356"/>
      <c r="AI629" s="1356"/>
      <c r="AJ629" s="1356"/>
    </row>
    <row r="630" spans="33:36" x14ac:dyDescent="0.25">
      <c r="AG630" s="1356"/>
      <c r="AH630" s="1356"/>
      <c r="AI630" s="1356"/>
      <c r="AJ630" s="1356"/>
    </row>
    <row r="631" spans="33:36" x14ac:dyDescent="0.25">
      <c r="AG631" s="1356"/>
      <c r="AH631" s="1356"/>
      <c r="AI631" s="1356"/>
      <c r="AJ631" s="1356"/>
    </row>
    <row r="632" spans="33:36" x14ac:dyDescent="0.25">
      <c r="AG632" s="1356"/>
      <c r="AH632" s="1356"/>
      <c r="AI632" s="1356"/>
      <c r="AJ632" s="1356"/>
    </row>
    <row r="633" spans="33:36" x14ac:dyDescent="0.25">
      <c r="AG633" s="1356"/>
      <c r="AH633" s="1356"/>
      <c r="AI633" s="1356"/>
      <c r="AJ633" s="1356"/>
    </row>
    <row r="634" spans="33:36" x14ac:dyDescent="0.25">
      <c r="AG634" s="1356"/>
      <c r="AH634" s="1356"/>
      <c r="AI634" s="1356"/>
      <c r="AJ634" s="1356"/>
    </row>
    <row r="635" spans="33:36" x14ac:dyDescent="0.25">
      <c r="AG635" s="1356"/>
      <c r="AH635" s="1356"/>
      <c r="AI635" s="1356"/>
      <c r="AJ635" s="1356"/>
    </row>
    <row r="636" spans="33:36" x14ac:dyDescent="0.25">
      <c r="AG636" s="1356"/>
      <c r="AH636" s="1356"/>
      <c r="AI636" s="1356"/>
      <c r="AJ636" s="1356"/>
    </row>
    <row r="637" spans="33:36" x14ac:dyDescent="0.25">
      <c r="AG637" s="1356"/>
      <c r="AH637" s="1356"/>
      <c r="AI637" s="1356"/>
      <c r="AJ637" s="1356"/>
    </row>
    <row r="638" spans="33:36" x14ac:dyDescent="0.25">
      <c r="AG638" s="1356"/>
      <c r="AH638" s="1356"/>
      <c r="AI638" s="1356"/>
      <c r="AJ638" s="1356"/>
    </row>
    <row r="639" spans="33:36" x14ac:dyDescent="0.25">
      <c r="AG639" s="1356"/>
      <c r="AH639" s="1356"/>
      <c r="AI639" s="1356"/>
      <c r="AJ639" s="1356"/>
    </row>
    <row r="640" spans="33:36" x14ac:dyDescent="0.25">
      <c r="AG640" s="1356"/>
      <c r="AH640" s="1356"/>
      <c r="AI640" s="1356"/>
      <c r="AJ640" s="1356"/>
    </row>
    <row r="641" spans="33:36" x14ac:dyDescent="0.25">
      <c r="AG641" s="1356"/>
      <c r="AH641" s="1356"/>
      <c r="AI641" s="1356"/>
      <c r="AJ641" s="1356"/>
    </row>
    <row r="642" spans="33:36" x14ac:dyDescent="0.25">
      <c r="AG642" s="1356"/>
      <c r="AH642" s="1356"/>
      <c r="AI642" s="1356"/>
      <c r="AJ642" s="1356"/>
    </row>
    <row r="643" spans="33:36" x14ac:dyDescent="0.25">
      <c r="AG643" s="1356"/>
      <c r="AH643" s="1356"/>
      <c r="AI643" s="1356"/>
      <c r="AJ643" s="1356"/>
    </row>
    <row r="644" spans="33:36" x14ac:dyDescent="0.25">
      <c r="AG644" s="1356"/>
      <c r="AH644" s="1356"/>
      <c r="AI644" s="1356"/>
      <c r="AJ644" s="1356"/>
    </row>
    <row r="645" spans="33:36" x14ac:dyDescent="0.25">
      <c r="AG645" s="1356"/>
      <c r="AH645" s="1356"/>
      <c r="AI645" s="1356"/>
      <c r="AJ645" s="1356"/>
    </row>
    <row r="646" spans="33:36" x14ac:dyDescent="0.25">
      <c r="AG646" s="1356"/>
      <c r="AH646" s="1356"/>
      <c r="AI646" s="1356"/>
      <c r="AJ646" s="1356"/>
    </row>
    <row r="647" spans="33:36" x14ac:dyDescent="0.25">
      <c r="AG647" s="1356"/>
      <c r="AH647" s="1356"/>
      <c r="AI647" s="1356"/>
      <c r="AJ647" s="1356"/>
    </row>
    <row r="648" spans="33:36" x14ac:dyDescent="0.25">
      <c r="AG648" s="1356"/>
      <c r="AH648" s="1356"/>
      <c r="AI648" s="1356"/>
      <c r="AJ648" s="1356"/>
    </row>
    <row r="649" spans="33:36" x14ac:dyDescent="0.25">
      <c r="AG649" s="1356"/>
      <c r="AH649" s="1356"/>
      <c r="AI649" s="1356"/>
      <c r="AJ649" s="1356"/>
    </row>
    <row r="650" spans="33:36" x14ac:dyDescent="0.25">
      <c r="AG650" s="1356"/>
      <c r="AH650" s="1356"/>
      <c r="AI650" s="1356"/>
      <c r="AJ650" s="1356"/>
    </row>
    <row r="651" spans="33:36" x14ac:dyDescent="0.25">
      <c r="AG651" s="1356"/>
      <c r="AH651" s="1356"/>
      <c r="AI651" s="1356"/>
      <c r="AJ651" s="1356"/>
    </row>
    <row r="652" spans="33:36" x14ac:dyDescent="0.25">
      <c r="AG652" s="1356"/>
      <c r="AH652" s="1356"/>
      <c r="AI652" s="1356"/>
      <c r="AJ652" s="1356"/>
    </row>
    <row r="653" spans="33:36" x14ac:dyDescent="0.25">
      <c r="AG653" s="1356"/>
      <c r="AH653" s="1356"/>
      <c r="AI653" s="1356"/>
      <c r="AJ653" s="1356"/>
    </row>
    <row r="654" spans="33:36" x14ac:dyDescent="0.25">
      <c r="AG654" s="1356"/>
      <c r="AH654" s="1356"/>
      <c r="AI654" s="1356"/>
      <c r="AJ654" s="1356"/>
    </row>
    <row r="655" spans="33:36" x14ac:dyDescent="0.25">
      <c r="AG655" s="1356"/>
      <c r="AH655" s="1356"/>
      <c r="AI655" s="1356"/>
      <c r="AJ655" s="1356"/>
    </row>
    <row r="656" spans="33:36" x14ac:dyDescent="0.25">
      <c r="AG656" s="1356"/>
      <c r="AH656" s="1356"/>
      <c r="AI656" s="1356"/>
      <c r="AJ656" s="1356"/>
    </row>
    <row r="657" spans="33:36" x14ac:dyDescent="0.25">
      <c r="AG657" s="1356"/>
      <c r="AH657" s="1356"/>
      <c r="AI657" s="1356"/>
      <c r="AJ657" s="1356"/>
    </row>
    <row r="658" spans="33:36" x14ac:dyDescent="0.25">
      <c r="AG658" s="1356"/>
      <c r="AH658" s="1356"/>
      <c r="AI658" s="1356"/>
      <c r="AJ658" s="1356"/>
    </row>
    <row r="659" spans="33:36" x14ac:dyDescent="0.25">
      <c r="AG659" s="1356"/>
      <c r="AH659" s="1356"/>
      <c r="AI659" s="1356"/>
      <c r="AJ659" s="1356"/>
    </row>
    <row r="660" spans="33:36" x14ac:dyDescent="0.25">
      <c r="AG660" s="1356"/>
      <c r="AH660" s="1356"/>
      <c r="AI660" s="1356"/>
      <c r="AJ660" s="1356"/>
    </row>
    <row r="661" spans="33:36" x14ac:dyDescent="0.25">
      <c r="AG661" s="1356"/>
      <c r="AH661" s="1356"/>
      <c r="AI661" s="1356"/>
      <c r="AJ661" s="1356"/>
    </row>
    <row r="662" spans="33:36" x14ac:dyDescent="0.25">
      <c r="AG662" s="1356"/>
      <c r="AH662" s="1356"/>
      <c r="AI662" s="1356"/>
      <c r="AJ662" s="1356"/>
    </row>
    <row r="663" spans="33:36" x14ac:dyDescent="0.25">
      <c r="AG663" s="1356"/>
      <c r="AH663" s="1356"/>
      <c r="AI663" s="1356"/>
      <c r="AJ663" s="1356"/>
    </row>
    <row r="664" spans="33:36" x14ac:dyDescent="0.25">
      <c r="AG664" s="1356"/>
      <c r="AH664" s="1356"/>
      <c r="AI664" s="1356"/>
      <c r="AJ664" s="1356"/>
    </row>
    <row r="665" spans="33:36" x14ac:dyDescent="0.25">
      <c r="AG665" s="1356"/>
      <c r="AH665" s="1356"/>
      <c r="AI665" s="1356"/>
      <c r="AJ665" s="1356"/>
    </row>
    <row r="666" spans="33:36" x14ac:dyDescent="0.25">
      <c r="AG666" s="1356"/>
      <c r="AH666" s="1356"/>
      <c r="AI666" s="1356"/>
      <c r="AJ666" s="1356"/>
    </row>
    <row r="667" spans="33:36" x14ac:dyDescent="0.25">
      <c r="AG667" s="1356"/>
      <c r="AH667" s="1356"/>
      <c r="AI667" s="1356"/>
      <c r="AJ667" s="1356"/>
    </row>
    <row r="668" spans="33:36" x14ac:dyDescent="0.25">
      <c r="AG668" s="1356"/>
      <c r="AH668" s="1356"/>
      <c r="AI668" s="1356"/>
      <c r="AJ668" s="1356"/>
    </row>
    <row r="669" spans="33:36" x14ac:dyDescent="0.25">
      <c r="AG669" s="1356"/>
      <c r="AH669" s="1356"/>
      <c r="AI669" s="1356"/>
      <c r="AJ669" s="1356"/>
    </row>
    <row r="670" spans="33:36" x14ac:dyDescent="0.25">
      <c r="AG670" s="1356"/>
      <c r="AH670" s="1356"/>
      <c r="AI670" s="1356"/>
      <c r="AJ670" s="1356"/>
    </row>
    <row r="671" spans="33:36" x14ac:dyDescent="0.25">
      <c r="AG671" s="1356"/>
      <c r="AH671" s="1356"/>
      <c r="AI671" s="1356"/>
      <c r="AJ671" s="1356"/>
    </row>
    <row r="672" spans="33:36" x14ac:dyDescent="0.25">
      <c r="AG672" s="1356"/>
      <c r="AH672" s="1356"/>
      <c r="AI672" s="1356"/>
      <c r="AJ672" s="1356"/>
    </row>
    <row r="673" spans="33:36" x14ac:dyDescent="0.25">
      <c r="AG673" s="1356"/>
      <c r="AH673" s="1356"/>
      <c r="AI673" s="1356"/>
      <c r="AJ673" s="1356"/>
    </row>
    <row r="674" spans="33:36" x14ac:dyDescent="0.25">
      <c r="AG674" s="1356"/>
      <c r="AH674" s="1356"/>
      <c r="AI674" s="1356"/>
      <c r="AJ674" s="1356"/>
    </row>
    <row r="675" spans="33:36" x14ac:dyDescent="0.25">
      <c r="AG675" s="1356"/>
      <c r="AH675" s="1356"/>
      <c r="AI675" s="1356"/>
      <c r="AJ675" s="1356"/>
    </row>
    <row r="676" spans="33:36" x14ac:dyDescent="0.25">
      <c r="AG676" s="1356"/>
      <c r="AH676" s="1356"/>
      <c r="AI676" s="1356"/>
      <c r="AJ676" s="1356"/>
    </row>
    <row r="677" spans="33:36" x14ac:dyDescent="0.25">
      <c r="AG677" s="1356"/>
      <c r="AH677" s="1356"/>
      <c r="AI677" s="1356"/>
      <c r="AJ677" s="1356"/>
    </row>
    <row r="678" spans="33:36" x14ac:dyDescent="0.25">
      <c r="AG678" s="1356"/>
      <c r="AH678" s="1356"/>
      <c r="AI678" s="1356"/>
      <c r="AJ678" s="1356"/>
    </row>
    <row r="679" spans="33:36" x14ac:dyDescent="0.25">
      <c r="AG679" s="1356"/>
      <c r="AH679" s="1356"/>
      <c r="AI679" s="1356"/>
      <c r="AJ679" s="1356"/>
    </row>
    <row r="680" spans="33:36" x14ac:dyDescent="0.25">
      <c r="AG680" s="1356"/>
      <c r="AH680" s="1356"/>
      <c r="AI680" s="1356"/>
      <c r="AJ680" s="1356"/>
    </row>
    <row r="681" spans="33:36" x14ac:dyDescent="0.25">
      <c r="AG681" s="1356"/>
      <c r="AH681" s="1356"/>
      <c r="AI681" s="1356"/>
      <c r="AJ681" s="1356"/>
    </row>
    <row r="682" spans="33:36" x14ac:dyDescent="0.25">
      <c r="AG682" s="1356"/>
      <c r="AH682" s="1356"/>
      <c r="AI682" s="1356"/>
      <c r="AJ682" s="1356"/>
    </row>
    <row r="683" spans="33:36" x14ac:dyDescent="0.25">
      <c r="AG683" s="1356"/>
      <c r="AH683" s="1356"/>
      <c r="AI683" s="1356"/>
      <c r="AJ683" s="1356"/>
    </row>
    <row r="684" spans="33:36" x14ac:dyDescent="0.25">
      <c r="AG684" s="1356"/>
      <c r="AH684" s="1356"/>
      <c r="AI684" s="1356"/>
      <c r="AJ684" s="1356"/>
    </row>
    <row r="685" spans="33:36" x14ac:dyDescent="0.25">
      <c r="AG685" s="1356"/>
      <c r="AH685" s="1356"/>
      <c r="AI685" s="1356"/>
      <c r="AJ685" s="1356"/>
    </row>
    <row r="686" spans="33:36" x14ac:dyDescent="0.25">
      <c r="AG686" s="1356"/>
      <c r="AH686" s="1356"/>
      <c r="AI686" s="1356"/>
      <c r="AJ686" s="1356"/>
    </row>
    <row r="687" spans="33:36" x14ac:dyDescent="0.25">
      <c r="AG687" s="1356"/>
      <c r="AH687" s="1356"/>
      <c r="AI687" s="1356"/>
      <c r="AJ687" s="1356"/>
    </row>
    <row r="688" spans="33:36" x14ac:dyDescent="0.25">
      <c r="AG688" s="1356"/>
      <c r="AH688" s="1356"/>
      <c r="AI688" s="1356"/>
      <c r="AJ688" s="1356"/>
    </row>
    <row r="689" spans="33:36" x14ac:dyDescent="0.25">
      <c r="AG689" s="1356"/>
      <c r="AH689" s="1356"/>
      <c r="AI689" s="1356"/>
      <c r="AJ689" s="1356"/>
    </row>
    <row r="690" spans="33:36" x14ac:dyDescent="0.25">
      <c r="AG690" s="1356"/>
      <c r="AH690" s="1356"/>
      <c r="AI690" s="1356"/>
      <c r="AJ690" s="1356"/>
    </row>
    <row r="691" spans="33:36" x14ac:dyDescent="0.25">
      <c r="AG691" s="1356"/>
      <c r="AH691" s="1356"/>
      <c r="AI691" s="1356"/>
      <c r="AJ691" s="1356"/>
    </row>
    <row r="692" spans="33:36" x14ac:dyDescent="0.25">
      <c r="AG692" s="1356"/>
      <c r="AH692" s="1356"/>
      <c r="AI692" s="1356"/>
      <c r="AJ692" s="1356"/>
    </row>
    <row r="693" spans="33:36" x14ac:dyDescent="0.25">
      <c r="AG693" s="1356"/>
      <c r="AH693" s="1356"/>
      <c r="AI693" s="1356"/>
      <c r="AJ693" s="1356"/>
    </row>
    <row r="694" spans="33:36" x14ac:dyDescent="0.25">
      <c r="AG694" s="1356"/>
      <c r="AH694" s="1356"/>
      <c r="AI694" s="1356"/>
      <c r="AJ694" s="1356"/>
    </row>
    <row r="695" spans="33:36" x14ac:dyDescent="0.25">
      <c r="AG695" s="1356"/>
      <c r="AH695" s="1356"/>
      <c r="AI695" s="1356"/>
      <c r="AJ695" s="1356"/>
    </row>
    <row r="696" spans="33:36" x14ac:dyDescent="0.25">
      <c r="AG696" s="1356"/>
      <c r="AH696" s="1356"/>
      <c r="AI696" s="1356"/>
      <c r="AJ696" s="1356"/>
    </row>
    <row r="697" spans="33:36" x14ac:dyDescent="0.25">
      <c r="AG697" s="1356"/>
      <c r="AH697" s="1356"/>
      <c r="AI697" s="1356"/>
      <c r="AJ697" s="1356"/>
    </row>
    <row r="698" spans="33:36" x14ac:dyDescent="0.25">
      <c r="AG698" s="1356"/>
      <c r="AH698" s="1356"/>
      <c r="AI698" s="1356"/>
      <c r="AJ698" s="1356"/>
    </row>
    <row r="699" spans="33:36" x14ac:dyDescent="0.25">
      <c r="AG699" s="1356"/>
      <c r="AH699" s="1356"/>
      <c r="AI699" s="1356"/>
      <c r="AJ699" s="1356"/>
    </row>
    <row r="700" spans="33:36" x14ac:dyDescent="0.25">
      <c r="AG700" s="1356"/>
      <c r="AH700" s="1356"/>
      <c r="AI700" s="1356"/>
      <c r="AJ700" s="1356"/>
    </row>
    <row r="701" spans="33:36" x14ac:dyDescent="0.25">
      <c r="AG701" s="1356"/>
      <c r="AH701" s="1356"/>
      <c r="AI701" s="1356"/>
      <c r="AJ701" s="1356"/>
    </row>
    <row r="702" spans="33:36" x14ac:dyDescent="0.25">
      <c r="AG702" s="1356"/>
      <c r="AH702" s="1356"/>
      <c r="AI702" s="1356"/>
      <c r="AJ702" s="1356"/>
    </row>
    <row r="703" spans="33:36" x14ac:dyDescent="0.25">
      <c r="AG703" s="1356"/>
      <c r="AH703" s="1356"/>
      <c r="AI703" s="1356"/>
      <c r="AJ703" s="1356"/>
    </row>
    <row r="704" spans="33:36" x14ac:dyDescent="0.25">
      <c r="AG704" s="1356"/>
      <c r="AH704" s="1356"/>
      <c r="AI704" s="1356"/>
      <c r="AJ704" s="1356"/>
    </row>
    <row r="705" spans="33:36" x14ac:dyDescent="0.25">
      <c r="AG705" s="1356"/>
      <c r="AH705" s="1356"/>
      <c r="AI705" s="1356"/>
      <c r="AJ705" s="1356"/>
    </row>
    <row r="706" spans="33:36" x14ac:dyDescent="0.25">
      <c r="AG706" s="1356"/>
      <c r="AH706" s="1356"/>
      <c r="AI706" s="1356"/>
      <c r="AJ706" s="1356"/>
    </row>
    <row r="707" spans="33:36" x14ac:dyDescent="0.25">
      <c r="AG707" s="1356"/>
      <c r="AH707" s="1356"/>
      <c r="AI707" s="1356"/>
      <c r="AJ707" s="1356"/>
    </row>
    <row r="708" spans="33:36" x14ac:dyDescent="0.25">
      <c r="AG708" s="1356"/>
      <c r="AH708" s="1356"/>
      <c r="AI708" s="1356"/>
      <c r="AJ708" s="1356"/>
    </row>
    <row r="709" spans="33:36" x14ac:dyDescent="0.25">
      <c r="AG709" s="1356"/>
      <c r="AH709" s="1356"/>
      <c r="AI709" s="1356"/>
      <c r="AJ709" s="1356"/>
    </row>
    <row r="710" spans="33:36" x14ac:dyDescent="0.25">
      <c r="AG710" s="1356"/>
      <c r="AH710" s="1356"/>
      <c r="AI710" s="1356"/>
      <c r="AJ710" s="1356"/>
    </row>
    <row r="711" spans="33:36" x14ac:dyDescent="0.25">
      <c r="AG711" s="1356"/>
      <c r="AH711" s="1356"/>
      <c r="AI711" s="1356"/>
      <c r="AJ711" s="1356"/>
    </row>
    <row r="712" spans="33:36" x14ac:dyDescent="0.25">
      <c r="AG712" s="1356"/>
      <c r="AH712" s="1356"/>
      <c r="AI712" s="1356"/>
      <c r="AJ712" s="1356"/>
    </row>
    <row r="713" spans="33:36" x14ac:dyDescent="0.25">
      <c r="AG713" s="1356"/>
      <c r="AH713" s="1356"/>
      <c r="AI713" s="1356"/>
      <c r="AJ713" s="1356"/>
    </row>
    <row r="714" spans="33:36" x14ac:dyDescent="0.25">
      <c r="AG714" s="1356"/>
      <c r="AH714" s="1356"/>
      <c r="AI714" s="1356"/>
      <c r="AJ714" s="1356"/>
    </row>
    <row r="715" spans="33:36" x14ac:dyDescent="0.25">
      <c r="AG715" s="1356"/>
      <c r="AH715" s="1356"/>
      <c r="AI715" s="1356"/>
      <c r="AJ715" s="1356"/>
    </row>
    <row r="716" spans="33:36" x14ac:dyDescent="0.25">
      <c r="AG716" s="1356"/>
      <c r="AH716" s="1356"/>
      <c r="AI716" s="1356"/>
      <c r="AJ716" s="1356"/>
    </row>
    <row r="717" spans="33:36" x14ac:dyDescent="0.25">
      <c r="AG717" s="1356"/>
      <c r="AH717" s="1356"/>
      <c r="AI717" s="1356"/>
      <c r="AJ717" s="1356"/>
    </row>
    <row r="718" spans="33:36" x14ac:dyDescent="0.25">
      <c r="AG718" s="1356"/>
      <c r="AH718" s="1356"/>
      <c r="AI718" s="1356"/>
      <c r="AJ718" s="1356"/>
    </row>
    <row r="719" spans="33:36" x14ac:dyDescent="0.25">
      <c r="AG719" s="1356"/>
      <c r="AH719" s="1356"/>
      <c r="AI719" s="1356"/>
      <c r="AJ719" s="1356"/>
    </row>
    <row r="720" spans="33:36" x14ac:dyDescent="0.25">
      <c r="AG720" s="1356"/>
      <c r="AH720" s="1356"/>
      <c r="AI720" s="1356"/>
      <c r="AJ720" s="1356"/>
    </row>
    <row r="721" spans="33:36" x14ac:dyDescent="0.25">
      <c r="AG721" s="1356"/>
      <c r="AH721" s="1356"/>
      <c r="AI721" s="1356"/>
      <c r="AJ721" s="1356"/>
    </row>
    <row r="722" spans="33:36" x14ac:dyDescent="0.25">
      <c r="AG722" s="1356"/>
      <c r="AH722" s="1356"/>
      <c r="AI722" s="1356"/>
      <c r="AJ722" s="1356"/>
    </row>
    <row r="723" spans="33:36" x14ac:dyDescent="0.25">
      <c r="AG723" s="1356"/>
      <c r="AH723" s="1356"/>
      <c r="AI723" s="1356"/>
      <c r="AJ723" s="1356"/>
    </row>
    <row r="724" spans="33:36" x14ac:dyDescent="0.25">
      <c r="AG724" s="1356"/>
      <c r="AH724" s="1356"/>
      <c r="AI724" s="1356"/>
      <c r="AJ724" s="1356"/>
    </row>
    <row r="725" spans="33:36" x14ac:dyDescent="0.25">
      <c r="AG725" s="1356"/>
      <c r="AH725" s="1356"/>
      <c r="AI725" s="1356"/>
      <c r="AJ725" s="1356"/>
    </row>
    <row r="726" spans="33:36" x14ac:dyDescent="0.25">
      <c r="AG726" s="1356"/>
      <c r="AH726" s="1356"/>
      <c r="AI726" s="1356"/>
      <c r="AJ726" s="1356"/>
    </row>
    <row r="727" spans="33:36" x14ac:dyDescent="0.25">
      <c r="AG727" s="1356"/>
      <c r="AH727" s="1356"/>
      <c r="AI727" s="1356"/>
      <c r="AJ727" s="1356"/>
    </row>
    <row r="728" spans="33:36" x14ac:dyDescent="0.25">
      <c r="AG728" s="1356"/>
      <c r="AH728" s="1356"/>
      <c r="AI728" s="1356"/>
      <c r="AJ728" s="1356"/>
    </row>
    <row r="729" spans="33:36" x14ac:dyDescent="0.25">
      <c r="AG729" s="1356"/>
      <c r="AH729" s="1356"/>
      <c r="AI729" s="1356"/>
      <c r="AJ729" s="1356"/>
    </row>
    <row r="730" spans="33:36" x14ac:dyDescent="0.25">
      <c r="AG730" s="1356"/>
      <c r="AH730" s="1356"/>
      <c r="AI730" s="1356"/>
      <c r="AJ730" s="1356"/>
    </row>
    <row r="731" spans="33:36" x14ac:dyDescent="0.25">
      <c r="AG731" s="1356"/>
      <c r="AH731" s="1356"/>
      <c r="AI731" s="1356"/>
      <c r="AJ731" s="1356"/>
    </row>
    <row r="732" spans="33:36" x14ac:dyDescent="0.25">
      <c r="AG732" s="1356"/>
      <c r="AH732" s="1356"/>
      <c r="AI732" s="1356"/>
      <c r="AJ732" s="1356"/>
    </row>
    <row r="733" spans="33:36" x14ac:dyDescent="0.25">
      <c r="AG733" s="1356"/>
      <c r="AH733" s="1356"/>
      <c r="AI733" s="1356"/>
      <c r="AJ733" s="1356"/>
    </row>
    <row r="734" spans="33:36" x14ac:dyDescent="0.25">
      <c r="AG734" s="1356"/>
      <c r="AH734" s="1356"/>
      <c r="AI734" s="1356"/>
      <c r="AJ734" s="1356"/>
    </row>
    <row r="735" spans="33:36" x14ac:dyDescent="0.25">
      <c r="AG735" s="1356"/>
      <c r="AH735" s="1356"/>
      <c r="AI735" s="1356"/>
      <c r="AJ735" s="1356"/>
    </row>
    <row r="736" spans="33:36" x14ac:dyDescent="0.25">
      <c r="AG736" s="1356"/>
      <c r="AH736" s="1356"/>
      <c r="AI736" s="1356"/>
      <c r="AJ736" s="1356"/>
    </row>
    <row r="737" spans="33:36" x14ac:dyDescent="0.25">
      <c r="AG737" s="1356"/>
      <c r="AH737" s="1356"/>
      <c r="AI737" s="1356"/>
      <c r="AJ737" s="1356"/>
    </row>
    <row r="738" spans="33:36" x14ac:dyDescent="0.25">
      <c r="AG738" s="1356"/>
      <c r="AH738" s="1356"/>
      <c r="AI738" s="1356"/>
      <c r="AJ738" s="1356"/>
    </row>
    <row r="739" spans="33:36" x14ac:dyDescent="0.25">
      <c r="AG739" s="1356"/>
      <c r="AH739" s="1356"/>
      <c r="AI739" s="1356"/>
      <c r="AJ739" s="1356"/>
    </row>
    <row r="740" spans="33:36" x14ac:dyDescent="0.25">
      <c r="AG740" s="1356"/>
      <c r="AH740" s="1356"/>
      <c r="AI740" s="1356"/>
      <c r="AJ740" s="1356"/>
    </row>
    <row r="741" spans="33:36" x14ac:dyDescent="0.25">
      <c r="AG741" s="1356"/>
      <c r="AH741" s="1356"/>
      <c r="AI741" s="1356"/>
      <c r="AJ741" s="1356"/>
    </row>
    <row r="742" spans="33:36" x14ac:dyDescent="0.25">
      <c r="AG742" s="1356"/>
      <c r="AH742" s="1356"/>
      <c r="AI742" s="1356"/>
      <c r="AJ742" s="1356"/>
    </row>
    <row r="743" spans="33:36" x14ac:dyDescent="0.25">
      <c r="AG743" s="1356"/>
      <c r="AH743" s="1356"/>
      <c r="AI743" s="1356"/>
      <c r="AJ743" s="1356"/>
    </row>
    <row r="744" spans="33:36" x14ac:dyDescent="0.25">
      <c r="AG744" s="1356"/>
      <c r="AH744" s="1356"/>
      <c r="AI744" s="1356"/>
      <c r="AJ744" s="1356"/>
    </row>
    <row r="745" spans="33:36" x14ac:dyDescent="0.25">
      <c r="AG745" s="1356"/>
      <c r="AH745" s="1356"/>
      <c r="AI745" s="1356"/>
      <c r="AJ745" s="1356"/>
    </row>
    <row r="746" spans="33:36" x14ac:dyDescent="0.25">
      <c r="AG746" s="1356"/>
      <c r="AH746" s="1356"/>
      <c r="AI746" s="1356"/>
      <c r="AJ746" s="1356"/>
    </row>
    <row r="747" spans="33:36" x14ac:dyDescent="0.25">
      <c r="AG747" s="1356"/>
      <c r="AH747" s="1356"/>
      <c r="AI747" s="1356"/>
      <c r="AJ747" s="1356"/>
    </row>
    <row r="748" spans="33:36" x14ac:dyDescent="0.25">
      <c r="AG748" s="1356"/>
      <c r="AH748" s="1356"/>
      <c r="AI748" s="1356"/>
      <c r="AJ748" s="1356"/>
    </row>
    <row r="749" spans="33:36" x14ac:dyDescent="0.25">
      <c r="AG749" s="1356"/>
      <c r="AH749" s="1356"/>
      <c r="AI749" s="1356"/>
      <c r="AJ749" s="1356"/>
    </row>
    <row r="750" spans="33:36" x14ac:dyDescent="0.25">
      <c r="AG750" s="1356"/>
      <c r="AH750" s="1356"/>
      <c r="AI750" s="1356"/>
      <c r="AJ750" s="1356"/>
    </row>
    <row r="751" spans="33:36" x14ac:dyDescent="0.25">
      <c r="AG751" s="1356"/>
      <c r="AH751" s="1356"/>
      <c r="AI751" s="1356"/>
      <c r="AJ751" s="1356"/>
    </row>
    <row r="752" spans="33:36" x14ac:dyDescent="0.25">
      <c r="AG752" s="1356"/>
      <c r="AH752" s="1356"/>
      <c r="AI752" s="1356"/>
      <c r="AJ752" s="1356"/>
    </row>
    <row r="753" spans="33:36" x14ac:dyDescent="0.25">
      <c r="AG753" s="1356"/>
      <c r="AH753" s="1356"/>
      <c r="AI753" s="1356"/>
      <c r="AJ753" s="1356"/>
    </row>
    <row r="754" spans="33:36" x14ac:dyDescent="0.25">
      <c r="AG754" s="1356"/>
      <c r="AH754" s="1356"/>
      <c r="AI754" s="1356"/>
      <c r="AJ754" s="1356"/>
    </row>
    <row r="755" spans="33:36" x14ac:dyDescent="0.25">
      <c r="AG755" s="1356"/>
      <c r="AH755" s="1356"/>
      <c r="AI755" s="1356"/>
      <c r="AJ755" s="1356"/>
    </row>
    <row r="756" spans="33:36" x14ac:dyDescent="0.25">
      <c r="AG756" s="1356"/>
      <c r="AH756" s="1356"/>
      <c r="AI756" s="1356"/>
      <c r="AJ756" s="1356"/>
    </row>
    <row r="757" spans="33:36" x14ac:dyDescent="0.25">
      <c r="AG757" s="1356"/>
      <c r="AH757" s="1356"/>
      <c r="AI757" s="1356"/>
      <c r="AJ757" s="1356"/>
    </row>
    <row r="758" spans="33:36" x14ac:dyDescent="0.25">
      <c r="AG758" s="1356"/>
      <c r="AH758" s="1356"/>
      <c r="AI758" s="1356"/>
      <c r="AJ758" s="1356"/>
    </row>
    <row r="759" spans="33:36" x14ac:dyDescent="0.25">
      <c r="AG759" s="1356"/>
      <c r="AH759" s="1356"/>
      <c r="AI759" s="1356"/>
      <c r="AJ759" s="1356"/>
    </row>
    <row r="760" spans="33:36" x14ac:dyDescent="0.25">
      <c r="AG760" s="1356"/>
      <c r="AH760" s="1356"/>
      <c r="AI760" s="1356"/>
      <c r="AJ760" s="1356"/>
    </row>
    <row r="761" spans="33:36" x14ac:dyDescent="0.25">
      <c r="AG761" s="1356"/>
      <c r="AH761" s="1356"/>
      <c r="AI761" s="1356"/>
      <c r="AJ761" s="1356"/>
    </row>
    <row r="762" spans="33:36" x14ac:dyDescent="0.25">
      <c r="AG762" s="1356"/>
      <c r="AH762" s="1356"/>
      <c r="AI762" s="1356"/>
      <c r="AJ762" s="1356"/>
    </row>
    <row r="763" spans="33:36" x14ac:dyDescent="0.25">
      <c r="AG763" s="1356"/>
      <c r="AH763" s="1356"/>
      <c r="AI763" s="1356"/>
      <c r="AJ763" s="1356"/>
    </row>
    <row r="764" spans="33:36" x14ac:dyDescent="0.25">
      <c r="AG764" s="1356"/>
      <c r="AH764" s="1356"/>
      <c r="AI764" s="1356"/>
      <c r="AJ764" s="1356"/>
    </row>
    <row r="765" spans="33:36" x14ac:dyDescent="0.25">
      <c r="AG765" s="1356"/>
      <c r="AH765" s="1356"/>
      <c r="AI765" s="1356"/>
      <c r="AJ765" s="1356"/>
    </row>
    <row r="766" spans="33:36" x14ac:dyDescent="0.25">
      <c r="AG766" s="1356"/>
      <c r="AH766" s="1356"/>
      <c r="AI766" s="1356"/>
      <c r="AJ766" s="1356"/>
    </row>
    <row r="767" spans="33:36" x14ac:dyDescent="0.25">
      <c r="AG767" s="1356"/>
      <c r="AH767" s="1356"/>
      <c r="AI767" s="1356"/>
      <c r="AJ767" s="1356"/>
    </row>
    <row r="768" spans="33:36" x14ac:dyDescent="0.25">
      <c r="AG768" s="1356"/>
      <c r="AH768" s="1356"/>
      <c r="AI768" s="1356"/>
      <c r="AJ768" s="1356"/>
    </row>
    <row r="769" spans="33:36" x14ac:dyDescent="0.25">
      <c r="AG769" s="1356"/>
      <c r="AH769" s="1356"/>
      <c r="AI769" s="1356"/>
      <c r="AJ769" s="1356"/>
    </row>
    <row r="770" spans="33:36" x14ac:dyDescent="0.25">
      <c r="AG770" s="1356"/>
      <c r="AH770" s="1356"/>
      <c r="AI770" s="1356"/>
      <c r="AJ770" s="1356"/>
    </row>
    <row r="771" spans="33:36" x14ac:dyDescent="0.25">
      <c r="AG771" s="1356"/>
      <c r="AH771" s="1356"/>
      <c r="AI771" s="1356"/>
      <c r="AJ771" s="1356"/>
    </row>
    <row r="772" spans="33:36" x14ac:dyDescent="0.25">
      <c r="AG772" s="1356"/>
      <c r="AH772" s="1356"/>
      <c r="AI772" s="1356"/>
      <c r="AJ772" s="1356"/>
    </row>
    <row r="773" spans="33:36" x14ac:dyDescent="0.25">
      <c r="AG773" s="1356"/>
      <c r="AH773" s="1356"/>
      <c r="AI773" s="1356"/>
      <c r="AJ773" s="1356"/>
    </row>
    <row r="774" spans="33:36" x14ac:dyDescent="0.25">
      <c r="AG774" s="1356"/>
      <c r="AH774" s="1356"/>
      <c r="AI774" s="1356"/>
      <c r="AJ774" s="1356"/>
    </row>
    <row r="775" spans="33:36" x14ac:dyDescent="0.25">
      <c r="AG775" s="1356"/>
      <c r="AH775" s="1356"/>
      <c r="AI775" s="1356"/>
      <c r="AJ775" s="1356"/>
    </row>
    <row r="776" spans="33:36" x14ac:dyDescent="0.25">
      <c r="AG776" s="1356"/>
      <c r="AH776" s="1356"/>
      <c r="AI776" s="1356"/>
      <c r="AJ776" s="1356"/>
    </row>
    <row r="777" spans="33:36" x14ac:dyDescent="0.25">
      <c r="AG777" s="1356"/>
      <c r="AH777" s="1356"/>
      <c r="AI777" s="1356"/>
      <c r="AJ777" s="1356"/>
    </row>
    <row r="778" spans="33:36" x14ac:dyDescent="0.25">
      <c r="AG778" s="1356"/>
      <c r="AH778" s="1356"/>
      <c r="AI778" s="1356"/>
      <c r="AJ778" s="1356"/>
    </row>
    <row r="779" spans="33:36" x14ac:dyDescent="0.25">
      <c r="AG779" s="1356"/>
      <c r="AH779" s="1356"/>
      <c r="AI779" s="1356"/>
      <c r="AJ779" s="1356"/>
    </row>
    <row r="780" spans="33:36" x14ac:dyDescent="0.25">
      <c r="AG780" s="1356"/>
      <c r="AH780" s="1356"/>
      <c r="AI780" s="1356"/>
      <c r="AJ780" s="1356"/>
    </row>
    <row r="781" spans="33:36" x14ac:dyDescent="0.25">
      <c r="AG781" s="1356"/>
      <c r="AH781" s="1356"/>
      <c r="AI781" s="1356"/>
      <c r="AJ781" s="1356"/>
    </row>
    <row r="782" spans="33:36" x14ac:dyDescent="0.25">
      <c r="AG782" s="1356"/>
      <c r="AH782" s="1356"/>
      <c r="AI782" s="1356"/>
      <c r="AJ782" s="1356"/>
    </row>
    <row r="783" spans="33:36" x14ac:dyDescent="0.25">
      <c r="AG783" s="1356"/>
      <c r="AH783" s="1356"/>
      <c r="AI783" s="1356"/>
      <c r="AJ783" s="1356"/>
    </row>
    <row r="784" spans="33:36" x14ac:dyDescent="0.25">
      <c r="AG784" s="1356"/>
      <c r="AH784" s="1356"/>
      <c r="AI784" s="1356"/>
      <c r="AJ784" s="1356"/>
    </row>
    <row r="785" spans="33:36" x14ac:dyDescent="0.25">
      <c r="AG785" s="1356"/>
      <c r="AH785" s="1356"/>
      <c r="AI785" s="1356"/>
      <c r="AJ785" s="1356"/>
    </row>
    <row r="786" spans="33:36" x14ac:dyDescent="0.25">
      <c r="AG786" s="1356"/>
      <c r="AH786" s="1356"/>
      <c r="AI786" s="1356"/>
      <c r="AJ786" s="1356"/>
    </row>
    <row r="787" spans="33:36" x14ac:dyDescent="0.25">
      <c r="AG787" s="1356"/>
      <c r="AH787" s="1356"/>
      <c r="AI787" s="1356"/>
      <c r="AJ787" s="1356"/>
    </row>
    <row r="788" spans="33:36" x14ac:dyDescent="0.25">
      <c r="AG788" s="1356"/>
      <c r="AH788" s="1356"/>
      <c r="AI788" s="1356"/>
      <c r="AJ788" s="1356"/>
    </row>
    <row r="789" spans="33:36" x14ac:dyDescent="0.25">
      <c r="AG789" s="1356"/>
      <c r="AH789" s="1356"/>
      <c r="AI789" s="1356"/>
      <c r="AJ789" s="1356"/>
    </row>
    <row r="790" spans="33:36" x14ac:dyDescent="0.25">
      <c r="AG790" s="1356"/>
      <c r="AH790" s="1356"/>
      <c r="AI790" s="1356"/>
      <c r="AJ790" s="1356"/>
    </row>
    <row r="791" spans="33:36" x14ac:dyDescent="0.25">
      <c r="AG791" s="1356"/>
      <c r="AH791" s="1356"/>
      <c r="AI791" s="1356"/>
      <c r="AJ791" s="1356"/>
    </row>
    <row r="792" spans="33:36" x14ac:dyDescent="0.25">
      <c r="AG792" s="1356"/>
      <c r="AH792" s="1356"/>
      <c r="AI792" s="1356"/>
      <c r="AJ792" s="1356"/>
    </row>
    <row r="793" spans="33:36" x14ac:dyDescent="0.25">
      <c r="AG793" s="1356"/>
      <c r="AH793" s="1356"/>
      <c r="AI793" s="1356"/>
      <c r="AJ793" s="1356"/>
    </row>
    <row r="794" spans="33:36" x14ac:dyDescent="0.25">
      <c r="AG794" s="1356"/>
      <c r="AH794" s="1356"/>
      <c r="AI794" s="1356"/>
      <c r="AJ794" s="1356"/>
    </row>
    <row r="795" spans="33:36" x14ac:dyDescent="0.25">
      <c r="AG795" s="1356"/>
      <c r="AH795" s="1356"/>
      <c r="AI795" s="1356"/>
      <c r="AJ795" s="1356"/>
    </row>
    <row r="796" spans="33:36" x14ac:dyDescent="0.25">
      <c r="AG796" s="1356"/>
      <c r="AH796" s="1356"/>
      <c r="AI796" s="1356"/>
      <c r="AJ796" s="1356"/>
    </row>
    <row r="797" spans="33:36" x14ac:dyDescent="0.25">
      <c r="AG797" s="1356"/>
      <c r="AH797" s="1356"/>
      <c r="AI797" s="1356"/>
      <c r="AJ797" s="1356"/>
    </row>
    <row r="798" spans="33:36" x14ac:dyDescent="0.25">
      <c r="AG798" s="1356"/>
      <c r="AH798" s="1356"/>
      <c r="AI798" s="1356"/>
      <c r="AJ798" s="1356"/>
    </row>
    <row r="799" spans="33:36" x14ac:dyDescent="0.25">
      <c r="AG799" s="1356"/>
      <c r="AH799" s="1356"/>
      <c r="AI799" s="1356"/>
      <c r="AJ799" s="1356"/>
    </row>
    <row r="800" spans="33:36" x14ac:dyDescent="0.25">
      <c r="AG800" s="1356"/>
      <c r="AH800" s="1356"/>
      <c r="AI800" s="1356"/>
      <c r="AJ800" s="1356"/>
    </row>
    <row r="801" spans="33:36" x14ac:dyDescent="0.25">
      <c r="AG801" s="1356"/>
      <c r="AH801" s="1356"/>
      <c r="AI801" s="1356"/>
      <c r="AJ801" s="1356"/>
    </row>
    <row r="802" spans="33:36" x14ac:dyDescent="0.25">
      <c r="AG802" s="1356"/>
      <c r="AH802" s="1356"/>
      <c r="AI802" s="1356"/>
      <c r="AJ802" s="1356"/>
    </row>
    <row r="803" spans="33:36" x14ac:dyDescent="0.25">
      <c r="AG803" s="1356"/>
      <c r="AH803" s="1356"/>
      <c r="AI803" s="1356"/>
      <c r="AJ803" s="1356"/>
    </row>
    <row r="804" spans="33:36" x14ac:dyDescent="0.25">
      <c r="AG804" s="1356"/>
      <c r="AH804" s="1356"/>
      <c r="AI804" s="1356"/>
      <c r="AJ804" s="1356"/>
    </row>
    <row r="805" spans="33:36" x14ac:dyDescent="0.25">
      <c r="AG805" s="1356"/>
      <c r="AH805" s="1356"/>
      <c r="AI805" s="1356"/>
      <c r="AJ805" s="1356"/>
    </row>
    <row r="806" spans="33:36" x14ac:dyDescent="0.25">
      <c r="AG806" s="1356"/>
      <c r="AH806" s="1356"/>
      <c r="AI806" s="1356"/>
      <c r="AJ806" s="1356"/>
    </row>
    <row r="807" spans="33:36" x14ac:dyDescent="0.25">
      <c r="AG807" s="1356"/>
      <c r="AH807" s="1356"/>
      <c r="AI807" s="1356"/>
      <c r="AJ807" s="1356"/>
    </row>
    <row r="808" spans="33:36" x14ac:dyDescent="0.25">
      <c r="AG808" s="1356"/>
      <c r="AH808" s="1356"/>
      <c r="AI808" s="1356"/>
      <c r="AJ808" s="1356"/>
    </row>
    <row r="809" spans="33:36" x14ac:dyDescent="0.25">
      <c r="AG809" s="1356"/>
      <c r="AH809" s="1356"/>
      <c r="AI809" s="1356"/>
      <c r="AJ809" s="1356"/>
    </row>
    <row r="810" spans="33:36" x14ac:dyDescent="0.25">
      <c r="AG810" s="1356"/>
      <c r="AH810" s="1356"/>
      <c r="AI810" s="1356"/>
      <c r="AJ810" s="1356"/>
    </row>
    <row r="811" spans="33:36" x14ac:dyDescent="0.25">
      <c r="AG811" s="1356"/>
      <c r="AH811" s="1356"/>
      <c r="AI811" s="1356"/>
      <c r="AJ811" s="1356"/>
    </row>
    <row r="812" spans="33:36" x14ac:dyDescent="0.25">
      <c r="AG812" s="1356"/>
      <c r="AH812" s="1356"/>
      <c r="AI812" s="1356"/>
      <c r="AJ812" s="1356"/>
    </row>
    <row r="813" spans="33:36" x14ac:dyDescent="0.25">
      <c r="AG813" s="1356"/>
      <c r="AH813" s="1356"/>
      <c r="AI813" s="1356"/>
      <c r="AJ813" s="1356"/>
    </row>
    <row r="814" spans="33:36" x14ac:dyDescent="0.25">
      <c r="AG814" s="1356"/>
      <c r="AH814" s="1356"/>
      <c r="AI814" s="1356"/>
      <c r="AJ814" s="1356"/>
    </row>
    <row r="815" spans="33:36" x14ac:dyDescent="0.25">
      <c r="AG815" s="1356"/>
      <c r="AH815" s="1356"/>
      <c r="AI815" s="1356"/>
      <c r="AJ815" s="1356"/>
    </row>
    <row r="816" spans="33:36" x14ac:dyDescent="0.25">
      <c r="AG816" s="1356"/>
      <c r="AH816" s="1356"/>
      <c r="AI816" s="1356"/>
      <c r="AJ816" s="1356"/>
    </row>
    <row r="817" spans="33:36" x14ac:dyDescent="0.25">
      <c r="AG817" s="1356"/>
      <c r="AH817" s="1356"/>
      <c r="AI817" s="1356"/>
      <c r="AJ817" s="1356"/>
    </row>
    <row r="818" spans="33:36" x14ac:dyDescent="0.25">
      <c r="AG818" s="1356"/>
      <c r="AH818" s="1356"/>
      <c r="AI818" s="1356"/>
      <c r="AJ818" s="1356"/>
    </row>
    <row r="819" spans="33:36" x14ac:dyDescent="0.25">
      <c r="AG819" s="1356"/>
      <c r="AH819" s="1356"/>
      <c r="AI819" s="1356"/>
      <c r="AJ819" s="1356"/>
    </row>
    <row r="820" spans="33:36" x14ac:dyDescent="0.25">
      <c r="AG820" s="1356"/>
      <c r="AH820" s="1356"/>
      <c r="AI820" s="1356"/>
      <c r="AJ820" s="1356"/>
    </row>
    <row r="821" spans="33:36" x14ac:dyDescent="0.25">
      <c r="AG821" s="1356"/>
      <c r="AH821" s="1356"/>
      <c r="AI821" s="1356"/>
      <c r="AJ821" s="1356"/>
    </row>
    <row r="822" spans="33:36" x14ac:dyDescent="0.25">
      <c r="AG822" s="1356"/>
      <c r="AH822" s="1356"/>
      <c r="AI822" s="1356"/>
      <c r="AJ822" s="1356"/>
    </row>
    <row r="823" spans="33:36" x14ac:dyDescent="0.25">
      <c r="AG823" s="1356"/>
      <c r="AH823" s="1356"/>
      <c r="AI823" s="1356"/>
      <c r="AJ823" s="1356"/>
    </row>
    <row r="824" spans="33:36" x14ac:dyDescent="0.25">
      <c r="AG824" s="1356"/>
      <c r="AH824" s="1356"/>
      <c r="AI824" s="1356"/>
      <c r="AJ824" s="1356"/>
    </row>
    <row r="825" spans="33:36" x14ac:dyDescent="0.25">
      <c r="AG825" s="1356"/>
      <c r="AH825" s="1356"/>
      <c r="AI825" s="1356"/>
      <c r="AJ825" s="1356"/>
    </row>
    <row r="826" spans="33:36" x14ac:dyDescent="0.25">
      <c r="AG826" s="1356"/>
      <c r="AH826" s="1356"/>
      <c r="AI826" s="1356"/>
      <c r="AJ826" s="1356"/>
    </row>
    <row r="827" spans="33:36" x14ac:dyDescent="0.25">
      <c r="AG827" s="1356"/>
      <c r="AH827" s="1356"/>
      <c r="AI827" s="1356"/>
      <c r="AJ827" s="1356"/>
    </row>
    <row r="828" spans="33:36" x14ac:dyDescent="0.25">
      <c r="AG828" s="1356"/>
      <c r="AH828" s="1356"/>
      <c r="AI828" s="1356"/>
      <c r="AJ828" s="1356"/>
    </row>
    <row r="829" spans="33:36" x14ac:dyDescent="0.25">
      <c r="AG829" s="1356"/>
      <c r="AH829" s="1356"/>
      <c r="AI829" s="1356"/>
      <c r="AJ829" s="1356"/>
    </row>
    <row r="830" spans="33:36" x14ac:dyDescent="0.25">
      <c r="AG830" s="1356"/>
      <c r="AH830" s="1356"/>
      <c r="AI830" s="1356"/>
      <c r="AJ830" s="1356"/>
    </row>
    <row r="831" spans="33:36" x14ac:dyDescent="0.25">
      <c r="AG831" s="1356"/>
      <c r="AH831" s="1356"/>
      <c r="AI831" s="1356"/>
      <c r="AJ831" s="1356"/>
    </row>
    <row r="832" spans="33:36" x14ac:dyDescent="0.25">
      <c r="AG832" s="1356"/>
      <c r="AH832" s="1356"/>
      <c r="AI832" s="1356"/>
      <c r="AJ832" s="1356"/>
    </row>
    <row r="833" spans="33:36" x14ac:dyDescent="0.25">
      <c r="AG833" s="1356"/>
      <c r="AH833" s="1356"/>
      <c r="AI833" s="1356"/>
      <c r="AJ833" s="1356"/>
    </row>
    <row r="834" spans="33:36" x14ac:dyDescent="0.25">
      <c r="AG834" s="1356"/>
      <c r="AH834" s="1356"/>
      <c r="AI834" s="1356"/>
      <c r="AJ834" s="1356"/>
    </row>
    <row r="835" spans="33:36" x14ac:dyDescent="0.25">
      <c r="AG835" s="1356"/>
      <c r="AH835" s="1356"/>
      <c r="AI835" s="1356"/>
      <c r="AJ835" s="1356"/>
    </row>
    <row r="836" spans="33:36" x14ac:dyDescent="0.25">
      <c r="AG836" s="1356"/>
      <c r="AH836" s="1356"/>
      <c r="AI836" s="1356"/>
      <c r="AJ836" s="1356"/>
    </row>
    <row r="837" spans="33:36" x14ac:dyDescent="0.25">
      <c r="AG837" s="1356"/>
      <c r="AH837" s="1356"/>
      <c r="AI837" s="1356"/>
      <c r="AJ837" s="1356"/>
    </row>
    <row r="838" spans="33:36" x14ac:dyDescent="0.25">
      <c r="AG838" s="1356"/>
      <c r="AH838" s="1356"/>
      <c r="AI838" s="1356"/>
      <c r="AJ838" s="1356"/>
    </row>
    <row r="839" spans="33:36" x14ac:dyDescent="0.25">
      <c r="AG839" s="1356"/>
      <c r="AH839" s="1356"/>
      <c r="AI839" s="1356"/>
      <c r="AJ839" s="1356"/>
    </row>
    <row r="840" spans="33:36" x14ac:dyDescent="0.25">
      <c r="AG840" s="1356"/>
      <c r="AH840" s="1356"/>
      <c r="AI840" s="1356"/>
      <c r="AJ840" s="1356"/>
    </row>
    <row r="841" spans="33:36" x14ac:dyDescent="0.25">
      <c r="AG841" s="1356"/>
      <c r="AH841" s="1356"/>
      <c r="AI841" s="1356"/>
      <c r="AJ841" s="1356"/>
    </row>
    <row r="842" spans="33:36" x14ac:dyDescent="0.25">
      <c r="AG842" s="1356"/>
      <c r="AH842" s="1356"/>
      <c r="AI842" s="1356"/>
      <c r="AJ842" s="1356"/>
    </row>
    <row r="843" spans="33:36" x14ac:dyDescent="0.25">
      <c r="AG843" s="1356"/>
      <c r="AH843" s="1356"/>
      <c r="AI843" s="1356"/>
      <c r="AJ843" s="1356"/>
    </row>
    <row r="844" spans="33:36" x14ac:dyDescent="0.25">
      <c r="AG844" s="1356"/>
      <c r="AH844" s="1356"/>
      <c r="AI844" s="1356"/>
      <c r="AJ844" s="1356"/>
    </row>
    <row r="845" spans="33:36" x14ac:dyDescent="0.25">
      <c r="AG845" s="1356"/>
      <c r="AH845" s="1356"/>
      <c r="AI845" s="1356"/>
      <c r="AJ845" s="1356"/>
    </row>
    <row r="846" spans="33:36" x14ac:dyDescent="0.25">
      <c r="AG846" s="1356"/>
      <c r="AH846" s="1356"/>
      <c r="AI846" s="1356"/>
      <c r="AJ846" s="1356"/>
    </row>
    <row r="847" spans="33:36" x14ac:dyDescent="0.25">
      <c r="AG847" s="1356"/>
      <c r="AH847" s="1356"/>
      <c r="AI847" s="1356"/>
      <c r="AJ847" s="1356"/>
    </row>
    <row r="848" spans="33:36" x14ac:dyDescent="0.25">
      <c r="AG848" s="1356"/>
      <c r="AH848" s="1356"/>
      <c r="AI848" s="1356"/>
      <c r="AJ848" s="1356"/>
    </row>
    <row r="849" spans="33:36" x14ac:dyDescent="0.25">
      <c r="AG849" s="1356"/>
      <c r="AH849" s="1356"/>
      <c r="AI849" s="1356"/>
      <c r="AJ849" s="1356"/>
    </row>
    <row r="850" spans="33:36" x14ac:dyDescent="0.25">
      <c r="AG850" s="1356"/>
      <c r="AH850" s="1356"/>
      <c r="AI850" s="1356"/>
      <c r="AJ850" s="1356"/>
    </row>
    <row r="851" spans="33:36" x14ac:dyDescent="0.25">
      <c r="AG851" s="1356"/>
      <c r="AH851" s="1356"/>
      <c r="AI851" s="1356"/>
      <c r="AJ851" s="1356"/>
    </row>
    <row r="852" spans="33:36" x14ac:dyDescent="0.25">
      <c r="AG852" s="1356"/>
      <c r="AH852" s="1356"/>
      <c r="AI852" s="1356"/>
      <c r="AJ852" s="1356"/>
    </row>
    <row r="853" spans="33:36" x14ac:dyDescent="0.25">
      <c r="AG853" s="1356"/>
      <c r="AH853" s="1356"/>
      <c r="AI853" s="1356"/>
      <c r="AJ853" s="1356"/>
    </row>
    <row r="854" spans="33:36" x14ac:dyDescent="0.25">
      <c r="AG854" s="1356"/>
      <c r="AH854" s="1356"/>
      <c r="AI854" s="1356"/>
      <c r="AJ854" s="1356"/>
    </row>
    <row r="855" spans="33:36" x14ac:dyDescent="0.25">
      <c r="AG855" s="1356"/>
      <c r="AH855" s="1356"/>
      <c r="AI855" s="1356"/>
      <c r="AJ855" s="1356"/>
    </row>
    <row r="856" spans="33:36" x14ac:dyDescent="0.25">
      <c r="AG856" s="1356"/>
      <c r="AH856" s="1356"/>
      <c r="AI856" s="1356"/>
      <c r="AJ856" s="1356"/>
    </row>
    <row r="857" spans="33:36" x14ac:dyDescent="0.25">
      <c r="AG857" s="1356"/>
      <c r="AH857" s="1356"/>
      <c r="AI857" s="1356"/>
      <c r="AJ857" s="1356"/>
    </row>
    <row r="858" spans="33:36" x14ac:dyDescent="0.25">
      <c r="AG858" s="1356"/>
      <c r="AH858" s="1356"/>
      <c r="AI858" s="1356"/>
      <c r="AJ858" s="1356"/>
    </row>
    <row r="859" spans="33:36" x14ac:dyDescent="0.25">
      <c r="AG859" s="1356"/>
      <c r="AH859" s="1356"/>
      <c r="AI859" s="1356"/>
      <c r="AJ859" s="1356"/>
    </row>
    <row r="860" spans="33:36" x14ac:dyDescent="0.25">
      <c r="AG860" s="1356"/>
      <c r="AH860" s="1356"/>
      <c r="AI860" s="1356"/>
      <c r="AJ860" s="1356"/>
    </row>
    <row r="861" spans="33:36" x14ac:dyDescent="0.25">
      <c r="AG861" s="1356"/>
      <c r="AH861" s="1356"/>
      <c r="AI861" s="1356"/>
      <c r="AJ861" s="1356"/>
    </row>
    <row r="862" spans="33:36" x14ac:dyDescent="0.25">
      <c r="AG862" s="1356"/>
      <c r="AH862" s="1356"/>
      <c r="AI862" s="1356"/>
      <c r="AJ862" s="1356"/>
    </row>
    <row r="863" spans="33:36" x14ac:dyDescent="0.25">
      <c r="AG863" s="1356"/>
      <c r="AH863" s="1356"/>
      <c r="AI863" s="1356"/>
      <c r="AJ863" s="1356"/>
    </row>
    <row r="864" spans="33:36" x14ac:dyDescent="0.25">
      <c r="AG864" s="1356"/>
      <c r="AH864" s="1356"/>
      <c r="AI864" s="1356"/>
      <c r="AJ864" s="1356"/>
    </row>
    <row r="865" spans="33:36" x14ac:dyDescent="0.25">
      <c r="AG865" s="1356"/>
      <c r="AH865" s="1356"/>
      <c r="AI865" s="1356"/>
      <c r="AJ865" s="1356"/>
    </row>
    <row r="866" spans="33:36" x14ac:dyDescent="0.25">
      <c r="AG866" s="1356"/>
      <c r="AH866" s="1356"/>
      <c r="AI866" s="1356"/>
      <c r="AJ866" s="1356"/>
    </row>
    <row r="867" spans="33:36" x14ac:dyDescent="0.25">
      <c r="AG867" s="1356"/>
      <c r="AH867" s="1356"/>
      <c r="AI867" s="1356"/>
      <c r="AJ867" s="1356"/>
    </row>
    <row r="868" spans="33:36" x14ac:dyDescent="0.25">
      <c r="AG868" s="1356"/>
      <c r="AH868" s="1356"/>
      <c r="AI868" s="1356"/>
      <c r="AJ868" s="1356"/>
    </row>
    <row r="869" spans="33:36" x14ac:dyDescent="0.25">
      <c r="AG869" s="1356"/>
      <c r="AH869" s="1356"/>
      <c r="AI869" s="1356"/>
      <c r="AJ869" s="1356"/>
    </row>
    <row r="870" spans="33:36" x14ac:dyDescent="0.25">
      <c r="AG870" s="1356"/>
      <c r="AH870" s="1356"/>
      <c r="AI870" s="1356"/>
      <c r="AJ870" s="1356"/>
    </row>
    <row r="871" spans="33:36" x14ac:dyDescent="0.25">
      <c r="AG871" s="1356"/>
      <c r="AH871" s="1356"/>
      <c r="AI871" s="1356"/>
      <c r="AJ871" s="1356"/>
    </row>
    <row r="872" spans="33:36" x14ac:dyDescent="0.25">
      <c r="AG872" s="1356"/>
      <c r="AH872" s="1356"/>
      <c r="AI872" s="1356"/>
      <c r="AJ872" s="1356"/>
    </row>
    <row r="873" spans="33:36" x14ac:dyDescent="0.25">
      <c r="AG873" s="1356"/>
      <c r="AH873" s="1356"/>
      <c r="AI873" s="1356"/>
      <c r="AJ873" s="1356"/>
    </row>
    <row r="874" spans="33:36" x14ac:dyDescent="0.25">
      <c r="AG874" s="1356"/>
      <c r="AH874" s="1356"/>
      <c r="AI874" s="1356"/>
      <c r="AJ874" s="1356"/>
    </row>
    <row r="875" spans="33:36" x14ac:dyDescent="0.25">
      <c r="AG875" s="1356"/>
      <c r="AH875" s="1356"/>
      <c r="AI875" s="1356"/>
      <c r="AJ875" s="1356"/>
    </row>
    <row r="876" spans="33:36" x14ac:dyDescent="0.25">
      <c r="AG876" s="1356"/>
      <c r="AH876" s="1356"/>
      <c r="AI876" s="1356"/>
      <c r="AJ876" s="1356"/>
    </row>
    <row r="877" spans="33:36" x14ac:dyDescent="0.25">
      <c r="AG877" s="1356"/>
      <c r="AH877" s="1356"/>
      <c r="AI877" s="1356"/>
      <c r="AJ877" s="1356"/>
    </row>
    <row r="878" spans="33:36" x14ac:dyDescent="0.25">
      <c r="AG878" s="1356"/>
      <c r="AH878" s="1356"/>
      <c r="AI878" s="1356"/>
      <c r="AJ878" s="1356"/>
    </row>
    <row r="879" spans="33:36" x14ac:dyDescent="0.25">
      <c r="AG879" s="1356"/>
      <c r="AH879" s="1356"/>
      <c r="AI879" s="1356"/>
      <c r="AJ879" s="1356"/>
    </row>
    <row r="880" spans="33:36" x14ac:dyDescent="0.25">
      <c r="AG880" s="1356"/>
      <c r="AH880" s="1356"/>
      <c r="AI880" s="1356"/>
      <c r="AJ880" s="1356"/>
    </row>
    <row r="881" spans="33:36" x14ac:dyDescent="0.25">
      <c r="AG881" s="1356"/>
      <c r="AH881" s="1356"/>
      <c r="AI881" s="1356"/>
      <c r="AJ881" s="1356"/>
    </row>
    <row r="882" spans="33:36" x14ac:dyDescent="0.25">
      <c r="AG882" s="1356"/>
      <c r="AH882" s="1356"/>
      <c r="AI882" s="1356"/>
      <c r="AJ882" s="1356"/>
    </row>
    <row r="883" spans="33:36" x14ac:dyDescent="0.25">
      <c r="AG883" s="1356"/>
      <c r="AH883" s="1356"/>
      <c r="AI883" s="1356"/>
      <c r="AJ883" s="1356"/>
    </row>
    <row r="884" spans="33:36" x14ac:dyDescent="0.25">
      <c r="AG884" s="1356"/>
      <c r="AH884" s="1356"/>
      <c r="AI884" s="1356"/>
      <c r="AJ884" s="1356"/>
    </row>
    <row r="885" spans="33:36" x14ac:dyDescent="0.25">
      <c r="AG885" s="1356"/>
      <c r="AH885" s="1356"/>
      <c r="AI885" s="1356"/>
      <c r="AJ885" s="1356"/>
    </row>
    <row r="886" spans="33:36" x14ac:dyDescent="0.25">
      <c r="AG886" s="1356"/>
      <c r="AH886" s="1356"/>
      <c r="AI886" s="1356"/>
      <c r="AJ886" s="1356"/>
    </row>
    <row r="887" spans="33:36" x14ac:dyDescent="0.25">
      <c r="AG887" s="1356"/>
      <c r="AH887" s="1356"/>
      <c r="AI887" s="1356"/>
      <c r="AJ887" s="1356"/>
    </row>
    <row r="888" spans="33:36" x14ac:dyDescent="0.25">
      <c r="AG888" s="1356"/>
      <c r="AH888" s="1356"/>
      <c r="AI888" s="1356"/>
      <c r="AJ888" s="1356"/>
    </row>
    <row r="889" spans="33:36" x14ac:dyDescent="0.25">
      <c r="AG889" s="1356"/>
      <c r="AH889" s="1356"/>
      <c r="AI889" s="1356"/>
      <c r="AJ889" s="1356"/>
    </row>
    <row r="890" spans="33:36" x14ac:dyDescent="0.25">
      <c r="AG890" s="1356"/>
      <c r="AH890" s="1356"/>
      <c r="AI890" s="1356"/>
      <c r="AJ890" s="1356"/>
    </row>
    <row r="891" spans="33:36" x14ac:dyDescent="0.25">
      <c r="AG891" s="1356"/>
      <c r="AH891" s="1356"/>
      <c r="AI891" s="1356"/>
      <c r="AJ891" s="1356"/>
    </row>
    <row r="892" spans="33:36" x14ac:dyDescent="0.25">
      <c r="AG892" s="1356"/>
      <c r="AH892" s="1356"/>
      <c r="AI892" s="1356"/>
      <c r="AJ892" s="1356"/>
    </row>
    <row r="893" spans="33:36" x14ac:dyDescent="0.25">
      <c r="AG893" s="1356"/>
      <c r="AH893" s="1356"/>
      <c r="AI893" s="1356"/>
      <c r="AJ893" s="1356"/>
    </row>
    <row r="894" spans="33:36" x14ac:dyDescent="0.25">
      <c r="AG894" s="1356"/>
      <c r="AH894" s="1356"/>
      <c r="AI894" s="1356"/>
      <c r="AJ894" s="1356"/>
    </row>
    <row r="895" spans="33:36" x14ac:dyDescent="0.25">
      <c r="AG895" s="1356"/>
      <c r="AH895" s="1356"/>
      <c r="AI895" s="1356"/>
      <c r="AJ895" s="1356"/>
    </row>
    <row r="896" spans="33:36" x14ac:dyDescent="0.25">
      <c r="AG896" s="1356"/>
      <c r="AH896" s="1356"/>
      <c r="AI896" s="1356"/>
      <c r="AJ896" s="1356"/>
    </row>
    <row r="897" spans="33:36" x14ac:dyDescent="0.25">
      <c r="AG897" s="1356"/>
      <c r="AH897" s="1356"/>
      <c r="AI897" s="1356"/>
      <c r="AJ897" s="1356"/>
    </row>
    <row r="898" spans="33:36" x14ac:dyDescent="0.25">
      <c r="AG898" s="1356"/>
      <c r="AH898" s="1356"/>
      <c r="AI898" s="1356"/>
      <c r="AJ898" s="1356"/>
    </row>
    <row r="899" spans="33:36" x14ac:dyDescent="0.25">
      <c r="AG899" s="1356"/>
      <c r="AH899" s="1356"/>
      <c r="AI899" s="1356"/>
      <c r="AJ899" s="1356"/>
    </row>
    <row r="900" spans="33:36" x14ac:dyDescent="0.25">
      <c r="AG900" s="1356"/>
      <c r="AH900" s="1356"/>
      <c r="AI900" s="1356"/>
      <c r="AJ900" s="1356"/>
    </row>
    <row r="901" spans="33:36" x14ac:dyDescent="0.25">
      <c r="AG901" s="1356"/>
      <c r="AH901" s="1356"/>
      <c r="AI901" s="1356"/>
      <c r="AJ901" s="1356"/>
    </row>
    <row r="902" spans="33:36" x14ac:dyDescent="0.25">
      <c r="AG902" s="1356"/>
      <c r="AH902" s="1356"/>
      <c r="AI902" s="1356"/>
      <c r="AJ902" s="1356"/>
    </row>
    <row r="903" spans="33:36" x14ac:dyDescent="0.25">
      <c r="AG903" s="1356"/>
      <c r="AH903" s="1356"/>
      <c r="AI903" s="1356"/>
      <c r="AJ903" s="1356"/>
    </row>
    <row r="904" spans="33:36" x14ac:dyDescent="0.25">
      <c r="AG904" s="1356"/>
      <c r="AH904" s="1356"/>
      <c r="AI904" s="1356"/>
      <c r="AJ904" s="1356"/>
    </row>
    <row r="905" spans="33:36" x14ac:dyDescent="0.25">
      <c r="AG905" s="1356"/>
      <c r="AH905" s="1356"/>
      <c r="AI905" s="1356"/>
      <c r="AJ905" s="1356"/>
    </row>
    <row r="906" spans="33:36" x14ac:dyDescent="0.25">
      <c r="AG906" s="1356"/>
      <c r="AH906" s="1356"/>
      <c r="AI906" s="1356"/>
      <c r="AJ906" s="1356"/>
    </row>
    <row r="907" spans="33:36" x14ac:dyDescent="0.25">
      <c r="AG907" s="1356"/>
      <c r="AH907" s="1356"/>
      <c r="AI907" s="1356"/>
      <c r="AJ907" s="1356"/>
    </row>
    <row r="908" spans="33:36" x14ac:dyDescent="0.25">
      <c r="AG908" s="1356"/>
      <c r="AH908" s="1356"/>
      <c r="AI908" s="1356"/>
      <c r="AJ908" s="1356"/>
    </row>
    <row r="909" spans="33:36" x14ac:dyDescent="0.25">
      <c r="AG909" s="1356"/>
      <c r="AH909" s="1356"/>
      <c r="AI909" s="1356"/>
      <c r="AJ909" s="1356"/>
    </row>
    <row r="910" spans="33:36" x14ac:dyDescent="0.25">
      <c r="AG910" s="1356"/>
      <c r="AH910" s="1356"/>
      <c r="AI910" s="1356"/>
      <c r="AJ910" s="1356"/>
    </row>
    <row r="911" spans="33:36" x14ac:dyDescent="0.25">
      <c r="AG911" s="1356"/>
      <c r="AH911" s="1356"/>
      <c r="AI911" s="1356"/>
      <c r="AJ911" s="1356"/>
    </row>
    <row r="912" spans="33:36" x14ac:dyDescent="0.25">
      <c r="AG912" s="1356"/>
      <c r="AH912" s="1356"/>
      <c r="AI912" s="1356"/>
      <c r="AJ912" s="1356"/>
    </row>
    <row r="913" spans="33:36" x14ac:dyDescent="0.25">
      <c r="AG913" s="1356"/>
      <c r="AH913" s="1356"/>
      <c r="AI913" s="1356"/>
      <c r="AJ913" s="1356"/>
    </row>
    <row r="914" spans="33:36" x14ac:dyDescent="0.25">
      <c r="AG914" s="1356"/>
      <c r="AH914" s="1356"/>
      <c r="AI914" s="1356"/>
      <c r="AJ914" s="1356"/>
    </row>
    <row r="915" spans="33:36" x14ac:dyDescent="0.25">
      <c r="AG915" s="1356"/>
      <c r="AH915" s="1356"/>
      <c r="AI915" s="1356"/>
      <c r="AJ915" s="1356"/>
    </row>
    <row r="916" spans="33:36" x14ac:dyDescent="0.25">
      <c r="AG916" s="1356"/>
      <c r="AH916" s="1356"/>
      <c r="AI916" s="1356"/>
      <c r="AJ916" s="1356"/>
    </row>
    <row r="917" spans="33:36" x14ac:dyDescent="0.25">
      <c r="AG917" s="1356"/>
      <c r="AH917" s="1356"/>
      <c r="AI917" s="1356"/>
      <c r="AJ917" s="1356"/>
    </row>
    <row r="918" spans="33:36" x14ac:dyDescent="0.25">
      <c r="AG918" s="1356"/>
      <c r="AH918" s="1356"/>
      <c r="AI918" s="1356"/>
      <c r="AJ918" s="1356"/>
    </row>
    <row r="919" spans="33:36" x14ac:dyDescent="0.25">
      <c r="AG919" s="1356"/>
      <c r="AH919" s="1356"/>
      <c r="AI919" s="1356"/>
      <c r="AJ919" s="1356"/>
    </row>
    <row r="920" spans="33:36" x14ac:dyDescent="0.25">
      <c r="AG920" s="1356"/>
      <c r="AH920" s="1356"/>
      <c r="AI920" s="1356"/>
      <c r="AJ920" s="1356"/>
    </row>
    <row r="921" spans="33:36" x14ac:dyDescent="0.25">
      <c r="AG921" s="1356"/>
      <c r="AH921" s="1356"/>
      <c r="AI921" s="1356"/>
      <c r="AJ921" s="1356"/>
    </row>
    <row r="922" spans="33:36" x14ac:dyDescent="0.25">
      <c r="AG922" s="1356"/>
      <c r="AH922" s="1356"/>
      <c r="AI922" s="1356"/>
      <c r="AJ922" s="1356"/>
    </row>
    <row r="923" spans="33:36" x14ac:dyDescent="0.25">
      <c r="AG923" s="1356"/>
      <c r="AH923" s="1356"/>
      <c r="AI923" s="1356"/>
      <c r="AJ923" s="1356"/>
    </row>
    <row r="924" spans="33:36" x14ac:dyDescent="0.25">
      <c r="AG924" s="1356"/>
      <c r="AH924" s="1356"/>
      <c r="AI924" s="1356"/>
      <c r="AJ924" s="1356"/>
    </row>
    <row r="925" spans="33:36" x14ac:dyDescent="0.25">
      <c r="AG925" s="1356"/>
      <c r="AH925" s="1356"/>
      <c r="AI925" s="1356"/>
      <c r="AJ925" s="1356"/>
    </row>
    <row r="926" spans="33:36" x14ac:dyDescent="0.25">
      <c r="AG926" s="1356"/>
      <c r="AH926" s="1356"/>
      <c r="AI926" s="1356"/>
      <c r="AJ926" s="1356"/>
    </row>
    <row r="927" spans="33:36" x14ac:dyDescent="0.25">
      <c r="AG927" s="1356"/>
      <c r="AH927" s="1356"/>
      <c r="AI927" s="1356"/>
      <c r="AJ927" s="1356"/>
    </row>
    <row r="928" spans="33:36" x14ac:dyDescent="0.25">
      <c r="AG928" s="1356"/>
      <c r="AH928" s="1356"/>
      <c r="AI928" s="1356"/>
      <c r="AJ928" s="1356"/>
    </row>
    <row r="929" spans="33:36" x14ac:dyDescent="0.25">
      <c r="AG929" s="1356"/>
      <c r="AH929" s="1356"/>
      <c r="AI929" s="1356"/>
      <c r="AJ929" s="1356"/>
    </row>
    <row r="930" spans="33:36" x14ac:dyDescent="0.25">
      <c r="AG930" s="1356"/>
      <c r="AH930" s="1356"/>
      <c r="AI930" s="1356"/>
      <c r="AJ930" s="1356"/>
    </row>
    <row r="931" spans="33:36" x14ac:dyDescent="0.25">
      <c r="AG931" s="1356"/>
      <c r="AH931" s="1356"/>
      <c r="AI931" s="1356"/>
      <c r="AJ931" s="1356"/>
    </row>
    <row r="932" spans="33:36" x14ac:dyDescent="0.25">
      <c r="AG932" s="1356"/>
      <c r="AH932" s="1356"/>
      <c r="AI932" s="1356"/>
      <c r="AJ932" s="1356"/>
    </row>
    <row r="933" spans="33:36" x14ac:dyDescent="0.25">
      <c r="AG933" s="1356"/>
      <c r="AH933" s="1356"/>
      <c r="AI933" s="1356"/>
      <c r="AJ933" s="1356"/>
    </row>
    <row r="934" spans="33:36" x14ac:dyDescent="0.25">
      <c r="AG934" s="1356"/>
      <c r="AH934" s="1356"/>
      <c r="AI934" s="1356"/>
      <c r="AJ934" s="1356"/>
    </row>
    <row r="935" spans="33:36" x14ac:dyDescent="0.25">
      <c r="AG935" s="1356"/>
      <c r="AH935" s="1356"/>
      <c r="AI935" s="1356"/>
      <c r="AJ935" s="1356"/>
    </row>
    <row r="936" spans="33:36" x14ac:dyDescent="0.25">
      <c r="AG936" s="1356"/>
      <c r="AH936" s="1356"/>
      <c r="AI936" s="1356"/>
      <c r="AJ936" s="1356"/>
    </row>
    <row r="937" spans="33:36" x14ac:dyDescent="0.25">
      <c r="AG937" s="1356"/>
      <c r="AH937" s="1356"/>
      <c r="AI937" s="1356"/>
      <c r="AJ937" s="1356"/>
    </row>
    <row r="938" spans="33:36" x14ac:dyDescent="0.25">
      <c r="AG938" s="1356"/>
      <c r="AH938" s="1356"/>
      <c r="AI938" s="1356"/>
      <c r="AJ938" s="1356"/>
    </row>
    <row r="939" spans="33:36" x14ac:dyDescent="0.25">
      <c r="AG939" s="1356"/>
      <c r="AH939" s="1356"/>
      <c r="AI939" s="1356"/>
      <c r="AJ939" s="1356"/>
    </row>
    <row r="940" spans="33:36" x14ac:dyDescent="0.25">
      <c r="AG940" s="1356"/>
      <c r="AH940" s="1356"/>
      <c r="AI940" s="1356"/>
      <c r="AJ940" s="1356"/>
    </row>
    <row r="941" spans="33:36" x14ac:dyDescent="0.25">
      <c r="AG941" s="1356"/>
      <c r="AH941" s="1356"/>
      <c r="AI941" s="1356"/>
      <c r="AJ941" s="1356"/>
    </row>
    <row r="942" spans="33:36" x14ac:dyDescent="0.25">
      <c r="AG942" s="1356"/>
      <c r="AH942" s="1356"/>
      <c r="AI942" s="1356"/>
      <c r="AJ942" s="1356"/>
    </row>
    <row r="943" spans="33:36" x14ac:dyDescent="0.25">
      <c r="AG943" s="1356"/>
      <c r="AH943" s="1356"/>
      <c r="AI943" s="1356"/>
      <c r="AJ943" s="1356"/>
    </row>
    <row r="944" spans="33:36" x14ac:dyDescent="0.25">
      <c r="AG944" s="1356"/>
      <c r="AH944" s="1356"/>
      <c r="AI944" s="1356"/>
      <c r="AJ944" s="1356"/>
    </row>
    <row r="945" spans="33:36" x14ac:dyDescent="0.25">
      <c r="AG945" s="1356"/>
      <c r="AH945" s="1356"/>
      <c r="AI945" s="1356"/>
      <c r="AJ945" s="1356"/>
    </row>
    <row r="946" spans="33:36" x14ac:dyDescent="0.25">
      <c r="AG946" s="1356"/>
      <c r="AH946" s="1356"/>
      <c r="AI946" s="1356"/>
      <c r="AJ946" s="1356"/>
    </row>
    <row r="947" spans="33:36" x14ac:dyDescent="0.25">
      <c r="AG947" s="1356"/>
      <c r="AH947" s="1356"/>
      <c r="AI947" s="1356"/>
      <c r="AJ947" s="1356"/>
    </row>
    <row r="948" spans="33:36" x14ac:dyDescent="0.25">
      <c r="AG948" s="1356"/>
      <c r="AH948" s="1356"/>
      <c r="AI948" s="1356"/>
      <c r="AJ948" s="1356"/>
    </row>
    <row r="949" spans="33:36" x14ac:dyDescent="0.25">
      <c r="AG949" s="1356"/>
      <c r="AH949" s="1356"/>
      <c r="AI949" s="1356"/>
      <c r="AJ949" s="1356"/>
    </row>
    <row r="950" spans="33:36" x14ac:dyDescent="0.25">
      <c r="AG950" s="1356"/>
      <c r="AH950" s="1356"/>
      <c r="AI950" s="1356"/>
      <c r="AJ950" s="1356"/>
    </row>
    <row r="951" spans="33:36" x14ac:dyDescent="0.25">
      <c r="AG951" s="1356"/>
      <c r="AH951" s="1356"/>
      <c r="AI951" s="1356"/>
      <c r="AJ951" s="1356"/>
    </row>
    <row r="952" spans="33:36" x14ac:dyDescent="0.25">
      <c r="AG952" s="1356"/>
      <c r="AH952" s="1356"/>
      <c r="AI952" s="1356"/>
      <c r="AJ952" s="1356"/>
    </row>
    <row r="953" spans="33:36" x14ac:dyDescent="0.25">
      <c r="AG953" s="1356"/>
      <c r="AH953" s="1356"/>
      <c r="AI953" s="1356"/>
      <c r="AJ953" s="1356"/>
    </row>
    <row r="954" spans="33:36" x14ac:dyDescent="0.25">
      <c r="AG954" s="1356"/>
      <c r="AH954" s="1356"/>
      <c r="AI954" s="1356"/>
      <c r="AJ954" s="1356"/>
    </row>
    <row r="955" spans="33:36" x14ac:dyDescent="0.25">
      <c r="AG955" s="1356"/>
      <c r="AH955" s="1356"/>
      <c r="AI955" s="1356"/>
      <c r="AJ955" s="1356"/>
    </row>
    <row r="956" spans="33:36" x14ac:dyDescent="0.25">
      <c r="AG956" s="1356"/>
      <c r="AH956" s="1356"/>
      <c r="AI956" s="1356"/>
      <c r="AJ956" s="1356"/>
    </row>
    <row r="957" spans="33:36" x14ac:dyDescent="0.25">
      <c r="AG957" s="1356"/>
      <c r="AH957" s="1356"/>
      <c r="AI957" s="1356"/>
      <c r="AJ957" s="1356"/>
    </row>
    <row r="958" spans="33:36" x14ac:dyDescent="0.25">
      <c r="AG958" s="1356"/>
      <c r="AH958" s="1356"/>
      <c r="AI958" s="1356"/>
      <c r="AJ958" s="1356"/>
    </row>
    <row r="959" spans="33:36" x14ac:dyDescent="0.25">
      <c r="AG959" s="1356"/>
      <c r="AH959" s="1356"/>
      <c r="AI959" s="1356"/>
      <c r="AJ959" s="1356"/>
    </row>
    <row r="960" spans="33:36" x14ac:dyDescent="0.25">
      <c r="AG960" s="1356"/>
      <c r="AH960" s="1356"/>
      <c r="AI960" s="1356"/>
      <c r="AJ960" s="1356"/>
    </row>
    <row r="961" spans="33:36" x14ac:dyDescent="0.25">
      <c r="AG961" s="1356"/>
      <c r="AH961" s="1356"/>
      <c r="AI961" s="1356"/>
      <c r="AJ961" s="1356"/>
    </row>
    <row r="962" spans="33:36" x14ac:dyDescent="0.25">
      <c r="AG962" s="1356"/>
      <c r="AH962" s="1356"/>
      <c r="AI962" s="1356"/>
      <c r="AJ962" s="1356"/>
    </row>
    <row r="963" spans="33:36" x14ac:dyDescent="0.25">
      <c r="AG963" s="1356"/>
      <c r="AH963" s="1356"/>
      <c r="AI963" s="1356"/>
      <c r="AJ963" s="1356"/>
    </row>
    <row r="964" spans="33:36" x14ac:dyDescent="0.25">
      <c r="AG964" s="1356"/>
      <c r="AH964" s="1356"/>
      <c r="AI964" s="1356"/>
      <c r="AJ964" s="1356"/>
    </row>
    <row r="965" spans="33:36" x14ac:dyDescent="0.25">
      <c r="AG965" s="1356"/>
      <c r="AH965" s="1356"/>
      <c r="AI965" s="1356"/>
      <c r="AJ965" s="1356"/>
    </row>
    <row r="966" spans="33:36" x14ac:dyDescent="0.25">
      <c r="AG966" s="1356"/>
      <c r="AH966" s="1356"/>
      <c r="AI966" s="1356"/>
      <c r="AJ966" s="1356"/>
    </row>
    <row r="967" spans="33:36" x14ac:dyDescent="0.25">
      <c r="AG967" s="1356"/>
      <c r="AH967" s="1356"/>
      <c r="AI967" s="1356"/>
      <c r="AJ967" s="1356"/>
    </row>
    <row r="968" spans="33:36" x14ac:dyDescent="0.25">
      <c r="AG968" s="1356"/>
      <c r="AH968" s="1356"/>
      <c r="AI968" s="1356"/>
      <c r="AJ968" s="1356"/>
    </row>
    <row r="969" spans="33:36" x14ac:dyDescent="0.25">
      <c r="AG969" s="1356"/>
      <c r="AH969" s="1356"/>
      <c r="AI969" s="1356"/>
      <c r="AJ969" s="1356"/>
    </row>
    <row r="970" spans="33:36" x14ac:dyDescent="0.25">
      <c r="AG970" s="1356"/>
      <c r="AH970" s="1356"/>
      <c r="AI970" s="1356"/>
      <c r="AJ970" s="1356"/>
    </row>
    <row r="971" spans="33:36" x14ac:dyDescent="0.25">
      <c r="AG971" s="1356"/>
      <c r="AH971" s="1356"/>
      <c r="AI971" s="1356"/>
      <c r="AJ971" s="1356"/>
    </row>
    <row r="972" spans="33:36" x14ac:dyDescent="0.25">
      <c r="AG972" s="1356"/>
      <c r="AH972" s="1356"/>
      <c r="AI972" s="1356"/>
      <c r="AJ972" s="1356"/>
    </row>
    <row r="973" spans="33:36" x14ac:dyDescent="0.25">
      <c r="AG973" s="1356"/>
      <c r="AH973" s="1356"/>
      <c r="AI973" s="1356"/>
      <c r="AJ973" s="1356"/>
    </row>
    <row r="974" spans="33:36" x14ac:dyDescent="0.25">
      <c r="AG974" s="1356"/>
      <c r="AH974" s="1356"/>
      <c r="AI974" s="1356"/>
      <c r="AJ974" s="1356"/>
    </row>
    <row r="975" spans="33:36" x14ac:dyDescent="0.25">
      <c r="AG975" s="1356"/>
      <c r="AH975" s="1356"/>
      <c r="AI975" s="1356"/>
      <c r="AJ975" s="1356"/>
    </row>
    <row r="976" spans="33:36" x14ac:dyDescent="0.25">
      <c r="AG976" s="1356"/>
      <c r="AH976" s="1356"/>
      <c r="AI976" s="1356"/>
      <c r="AJ976" s="1356"/>
    </row>
    <row r="977" spans="33:36" x14ac:dyDescent="0.25">
      <c r="AG977" s="1356"/>
      <c r="AH977" s="1356"/>
      <c r="AI977" s="1356"/>
      <c r="AJ977" s="1356"/>
    </row>
    <row r="978" spans="33:36" x14ac:dyDescent="0.25">
      <c r="AG978" s="1356"/>
      <c r="AH978" s="1356"/>
      <c r="AI978" s="1356"/>
      <c r="AJ978" s="1356"/>
    </row>
    <row r="979" spans="33:36" x14ac:dyDescent="0.25">
      <c r="AG979" s="1356"/>
      <c r="AH979" s="1356"/>
      <c r="AI979" s="1356"/>
      <c r="AJ979" s="1356"/>
    </row>
    <row r="980" spans="33:36" x14ac:dyDescent="0.25">
      <c r="AG980" s="1356"/>
      <c r="AH980" s="1356"/>
      <c r="AI980" s="1356"/>
      <c r="AJ980" s="1356"/>
    </row>
    <row r="981" spans="33:36" x14ac:dyDescent="0.25">
      <c r="AG981" s="1356"/>
      <c r="AH981" s="1356"/>
      <c r="AI981" s="1356"/>
      <c r="AJ981" s="1356"/>
    </row>
    <row r="982" spans="33:36" x14ac:dyDescent="0.25">
      <c r="AG982" s="1356"/>
      <c r="AH982" s="1356"/>
      <c r="AI982" s="1356"/>
      <c r="AJ982" s="1356"/>
    </row>
    <row r="983" spans="33:36" x14ac:dyDescent="0.25">
      <c r="AG983" s="1356"/>
      <c r="AH983" s="1356"/>
      <c r="AI983" s="1356"/>
      <c r="AJ983" s="1356"/>
    </row>
    <row r="984" spans="33:36" x14ac:dyDescent="0.25">
      <c r="AG984" s="1356"/>
      <c r="AH984" s="1356"/>
      <c r="AI984" s="1356"/>
      <c r="AJ984" s="1356"/>
    </row>
    <row r="985" spans="33:36" x14ac:dyDescent="0.25">
      <c r="AG985" s="1356"/>
      <c r="AH985" s="1356"/>
      <c r="AI985" s="1356"/>
      <c r="AJ985" s="1356"/>
    </row>
    <row r="986" spans="33:36" x14ac:dyDescent="0.25">
      <c r="AG986" s="1356"/>
      <c r="AH986" s="1356"/>
      <c r="AI986" s="1356"/>
      <c r="AJ986" s="1356"/>
    </row>
    <row r="987" spans="33:36" x14ac:dyDescent="0.25">
      <c r="AG987" s="1356"/>
      <c r="AH987" s="1356"/>
      <c r="AI987" s="1356"/>
      <c r="AJ987" s="1356"/>
    </row>
    <row r="988" spans="33:36" x14ac:dyDescent="0.25">
      <c r="AG988" s="1356"/>
      <c r="AH988" s="1356"/>
      <c r="AI988" s="1356"/>
      <c r="AJ988" s="1356"/>
    </row>
    <row r="989" spans="33:36" x14ac:dyDescent="0.25">
      <c r="AG989" s="1356"/>
      <c r="AH989" s="1356"/>
      <c r="AI989" s="1356"/>
      <c r="AJ989" s="1356"/>
    </row>
    <row r="990" spans="33:36" x14ac:dyDescent="0.25">
      <c r="AG990" s="1356"/>
      <c r="AH990" s="1356"/>
      <c r="AI990" s="1356"/>
      <c r="AJ990" s="1356"/>
    </row>
    <row r="991" spans="33:36" x14ac:dyDescent="0.25">
      <c r="AG991" s="1356"/>
      <c r="AH991" s="1356"/>
      <c r="AI991" s="1356"/>
      <c r="AJ991" s="1356"/>
    </row>
    <row r="992" spans="33:36" x14ac:dyDescent="0.25">
      <c r="AG992" s="1356"/>
      <c r="AH992" s="1356"/>
      <c r="AI992" s="1356"/>
      <c r="AJ992" s="1356"/>
    </row>
    <row r="993" spans="33:36" x14ac:dyDescent="0.25">
      <c r="AG993" s="1356"/>
      <c r="AH993" s="1356"/>
      <c r="AI993" s="1356"/>
      <c r="AJ993" s="1356"/>
    </row>
    <row r="994" spans="33:36" x14ac:dyDescent="0.25">
      <c r="AG994" s="1356"/>
      <c r="AH994" s="1356"/>
      <c r="AI994" s="1356"/>
      <c r="AJ994" s="1356"/>
    </row>
    <row r="995" spans="33:36" x14ac:dyDescent="0.25">
      <c r="AG995" s="1356"/>
      <c r="AH995" s="1356"/>
      <c r="AI995" s="1356"/>
      <c r="AJ995" s="1356"/>
    </row>
    <row r="996" spans="33:36" x14ac:dyDescent="0.25">
      <c r="AG996" s="1356"/>
      <c r="AH996" s="1356"/>
      <c r="AI996" s="1356"/>
      <c r="AJ996" s="1356"/>
    </row>
    <row r="997" spans="33:36" x14ac:dyDescent="0.25">
      <c r="AG997" s="1356"/>
      <c r="AH997" s="1356"/>
      <c r="AI997" s="1356"/>
      <c r="AJ997" s="1356"/>
    </row>
    <row r="998" spans="33:36" x14ac:dyDescent="0.25">
      <c r="AG998" s="1356"/>
      <c r="AH998" s="1356"/>
      <c r="AI998" s="1356"/>
      <c r="AJ998" s="1356"/>
    </row>
    <row r="999" spans="33:36" x14ac:dyDescent="0.25">
      <c r="AG999" s="1356"/>
      <c r="AH999" s="1356"/>
      <c r="AI999" s="1356"/>
      <c r="AJ999" s="1356"/>
    </row>
    <row r="1000" spans="33:36" x14ac:dyDescent="0.25">
      <c r="AG1000" s="1356"/>
      <c r="AH1000" s="1356"/>
      <c r="AI1000" s="1356"/>
      <c r="AJ1000" s="1356"/>
    </row>
    <row r="1001" spans="33:36" x14ac:dyDescent="0.25">
      <c r="AG1001" s="1356"/>
      <c r="AH1001" s="1356"/>
      <c r="AI1001" s="1356"/>
      <c r="AJ1001" s="1356"/>
    </row>
    <row r="1002" spans="33:36" x14ac:dyDescent="0.25">
      <c r="AG1002" s="1356"/>
      <c r="AH1002" s="1356"/>
      <c r="AI1002" s="1356"/>
      <c r="AJ1002" s="1356"/>
    </row>
    <row r="1003" spans="33:36" x14ac:dyDescent="0.25">
      <c r="AG1003" s="1356"/>
      <c r="AH1003" s="1356"/>
      <c r="AI1003" s="1356"/>
      <c r="AJ1003" s="1356"/>
    </row>
    <row r="1004" spans="33:36" x14ac:dyDescent="0.25">
      <c r="AG1004" s="1356"/>
      <c r="AH1004" s="1356"/>
      <c r="AI1004" s="1356"/>
      <c r="AJ1004" s="1356"/>
    </row>
    <row r="1005" spans="33:36" x14ac:dyDescent="0.25">
      <c r="AG1005" s="1356"/>
      <c r="AH1005" s="1356"/>
      <c r="AI1005" s="1356"/>
      <c r="AJ1005" s="1356"/>
    </row>
    <row r="1006" spans="33:36" x14ac:dyDescent="0.25">
      <c r="AG1006" s="1356"/>
      <c r="AH1006" s="1356"/>
      <c r="AI1006" s="1356"/>
      <c r="AJ1006" s="1356"/>
    </row>
    <row r="1007" spans="33:36" x14ac:dyDescent="0.25">
      <c r="AG1007" s="1356"/>
      <c r="AH1007" s="1356"/>
      <c r="AI1007" s="1356"/>
      <c r="AJ1007" s="1356"/>
    </row>
    <row r="1008" spans="33:36" x14ac:dyDescent="0.25">
      <c r="AG1008" s="1356"/>
      <c r="AH1008" s="1356"/>
      <c r="AI1008" s="1356"/>
      <c r="AJ1008" s="1356"/>
    </row>
    <row r="1009" spans="33:36" x14ac:dyDescent="0.25">
      <c r="AG1009" s="1356"/>
      <c r="AH1009" s="1356"/>
      <c r="AI1009" s="1356"/>
      <c r="AJ1009" s="1356"/>
    </row>
    <row r="1010" spans="33:36" x14ac:dyDescent="0.25">
      <c r="AG1010" s="1356"/>
      <c r="AH1010" s="1356"/>
      <c r="AI1010" s="1356"/>
      <c r="AJ1010" s="1356"/>
    </row>
    <row r="1011" spans="33:36" x14ac:dyDescent="0.25">
      <c r="AG1011" s="1356"/>
      <c r="AH1011" s="1356"/>
      <c r="AI1011" s="1356"/>
      <c r="AJ1011" s="1356"/>
    </row>
    <row r="1012" spans="33:36" x14ac:dyDescent="0.25">
      <c r="AG1012" s="1356"/>
      <c r="AH1012" s="1356"/>
      <c r="AI1012" s="1356"/>
      <c r="AJ1012" s="1356"/>
    </row>
    <row r="1013" spans="33:36" x14ac:dyDescent="0.25">
      <c r="AG1013" s="1356"/>
      <c r="AH1013" s="1356"/>
      <c r="AI1013" s="1356"/>
      <c r="AJ1013" s="1356"/>
    </row>
    <row r="1014" spans="33:36" x14ac:dyDescent="0.25">
      <c r="AG1014" s="1356"/>
      <c r="AH1014" s="1356"/>
      <c r="AI1014" s="1356"/>
      <c r="AJ1014" s="1356"/>
    </row>
    <row r="1015" spans="33:36" x14ac:dyDescent="0.25">
      <c r="AG1015" s="1356"/>
      <c r="AH1015" s="1356"/>
      <c r="AI1015" s="1356"/>
      <c r="AJ1015" s="1356"/>
    </row>
    <row r="1016" spans="33:36" x14ac:dyDescent="0.25">
      <c r="AG1016" s="1356"/>
      <c r="AH1016" s="1356"/>
      <c r="AI1016" s="1356"/>
      <c r="AJ1016" s="1356"/>
    </row>
    <row r="1017" spans="33:36" x14ac:dyDescent="0.25">
      <c r="AG1017" s="1356"/>
      <c r="AH1017" s="1356"/>
      <c r="AI1017" s="1356"/>
      <c r="AJ1017" s="1356"/>
    </row>
    <row r="1018" spans="33:36" x14ac:dyDescent="0.25">
      <c r="AG1018" s="1356"/>
      <c r="AH1018" s="1356"/>
      <c r="AI1018" s="1356"/>
      <c r="AJ1018" s="1356"/>
    </row>
    <row r="1019" spans="33:36" x14ac:dyDescent="0.25">
      <c r="AG1019" s="1356"/>
      <c r="AH1019" s="1356"/>
      <c r="AI1019" s="1356"/>
      <c r="AJ1019" s="1356"/>
    </row>
    <row r="1020" spans="33:36" x14ac:dyDescent="0.25">
      <c r="AG1020" s="1356"/>
      <c r="AH1020" s="1356"/>
      <c r="AI1020" s="1356"/>
      <c r="AJ1020" s="1356"/>
    </row>
    <row r="1021" spans="33:36" x14ac:dyDescent="0.25">
      <c r="AG1021" s="1356"/>
      <c r="AH1021" s="1356"/>
      <c r="AI1021" s="1356"/>
      <c r="AJ1021" s="1356"/>
    </row>
    <row r="1022" spans="33:36" x14ac:dyDescent="0.25">
      <c r="AG1022" s="1356"/>
      <c r="AH1022" s="1356"/>
      <c r="AI1022" s="1356"/>
      <c r="AJ1022" s="1356"/>
    </row>
    <row r="1023" spans="33:36" x14ac:dyDescent="0.25">
      <c r="AG1023" s="1356"/>
      <c r="AH1023" s="1356"/>
      <c r="AI1023" s="1356"/>
      <c r="AJ1023" s="1356"/>
    </row>
    <row r="1024" spans="33:36" x14ac:dyDescent="0.25">
      <c r="AG1024" s="1356"/>
      <c r="AH1024" s="1356"/>
      <c r="AI1024" s="1356"/>
      <c r="AJ1024" s="1356"/>
    </row>
    <row r="1025" spans="33:36" x14ac:dyDescent="0.25">
      <c r="AG1025" s="1356"/>
      <c r="AH1025" s="1356"/>
      <c r="AI1025" s="1356"/>
      <c r="AJ1025" s="1356"/>
    </row>
    <row r="1026" spans="33:36" x14ac:dyDescent="0.25">
      <c r="AG1026" s="1356"/>
      <c r="AH1026" s="1356"/>
      <c r="AI1026" s="1356"/>
      <c r="AJ1026" s="1356"/>
    </row>
    <row r="1027" spans="33:36" x14ac:dyDescent="0.25">
      <c r="AG1027" s="1356"/>
      <c r="AH1027" s="1356"/>
      <c r="AI1027" s="1356"/>
      <c r="AJ1027" s="1356"/>
    </row>
    <row r="1028" spans="33:36" x14ac:dyDescent="0.25">
      <c r="AG1028" s="1356"/>
      <c r="AH1028" s="1356"/>
      <c r="AI1028" s="1356"/>
      <c r="AJ1028" s="1356"/>
    </row>
    <row r="1029" spans="33:36" x14ac:dyDescent="0.25">
      <c r="AG1029" s="1356"/>
      <c r="AH1029" s="1356"/>
      <c r="AI1029" s="1356"/>
      <c r="AJ1029" s="1356"/>
    </row>
    <row r="1030" spans="33:36" x14ac:dyDescent="0.25">
      <c r="AG1030" s="1356"/>
      <c r="AH1030" s="1356"/>
      <c r="AI1030" s="1356"/>
      <c r="AJ1030" s="1356"/>
    </row>
    <row r="1031" spans="33:36" x14ac:dyDescent="0.25">
      <c r="AG1031" s="1356"/>
      <c r="AH1031" s="1356"/>
      <c r="AI1031" s="1356"/>
      <c r="AJ1031" s="1356"/>
    </row>
    <row r="1032" spans="33:36" x14ac:dyDescent="0.25">
      <c r="AG1032" s="1356"/>
      <c r="AH1032" s="1356"/>
      <c r="AI1032" s="1356"/>
      <c r="AJ1032" s="1356"/>
    </row>
    <row r="1033" spans="33:36" x14ac:dyDescent="0.25">
      <c r="AG1033" s="1356"/>
      <c r="AH1033" s="1356"/>
      <c r="AI1033" s="1356"/>
      <c r="AJ1033" s="1356"/>
    </row>
    <row r="1034" spans="33:36" x14ac:dyDescent="0.25">
      <c r="AG1034" s="1356"/>
      <c r="AH1034" s="1356"/>
      <c r="AI1034" s="1356"/>
      <c r="AJ1034" s="1356"/>
    </row>
    <row r="1035" spans="33:36" x14ac:dyDescent="0.25">
      <c r="AG1035" s="1356"/>
      <c r="AH1035" s="1356"/>
      <c r="AI1035" s="1356"/>
      <c r="AJ1035" s="1356"/>
    </row>
    <row r="1036" spans="33:36" x14ac:dyDescent="0.25">
      <c r="AG1036" s="1356"/>
      <c r="AH1036" s="1356"/>
      <c r="AI1036" s="1356"/>
      <c r="AJ1036" s="1356"/>
    </row>
    <row r="1037" spans="33:36" x14ac:dyDescent="0.25">
      <c r="AG1037" s="1356"/>
      <c r="AH1037" s="1356"/>
      <c r="AI1037" s="1356"/>
      <c r="AJ1037" s="1356"/>
    </row>
    <row r="1038" spans="33:36" x14ac:dyDescent="0.25">
      <c r="AG1038" s="1356"/>
      <c r="AH1038" s="1356"/>
      <c r="AI1038" s="1356"/>
      <c r="AJ1038" s="1356"/>
    </row>
    <row r="1039" spans="33:36" x14ac:dyDescent="0.25">
      <c r="AG1039" s="1356"/>
      <c r="AH1039" s="1356"/>
      <c r="AI1039" s="1356"/>
      <c r="AJ1039" s="1356"/>
    </row>
    <row r="1040" spans="33:36" x14ac:dyDescent="0.25">
      <c r="AG1040" s="1356"/>
      <c r="AH1040" s="1356"/>
      <c r="AI1040" s="1356"/>
      <c r="AJ1040" s="1356"/>
    </row>
    <row r="1041" spans="33:36" x14ac:dyDescent="0.25">
      <c r="AG1041" s="1356"/>
      <c r="AH1041" s="1356"/>
      <c r="AI1041" s="1356"/>
      <c r="AJ1041" s="1356"/>
    </row>
    <row r="1042" spans="33:36" x14ac:dyDescent="0.25">
      <c r="AG1042" s="1356"/>
      <c r="AH1042" s="1356"/>
      <c r="AI1042" s="1356"/>
      <c r="AJ1042" s="1356"/>
    </row>
    <row r="1043" spans="33:36" x14ac:dyDescent="0.25">
      <c r="AG1043" s="1356"/>
      <c r="AH1043" s="1356"/>
      <c r="AI1043" s="1356"/>
      <c r="AJ1043" s="1356"/>
    </row>
    <row r="1044" spans="33:36" x14ac:dyDescent="0.25">
      <c r="AG1044" s="1356"/>
      <c r="AH1044" s="1356"/>
      <c r="AI1044" s="1356"/>
      <c r="AJ1044" s="1356"/>
    </row>
    <row r="1045" spans="33:36" x14ac:dyDescent="0.25">
      <c r="AG1045" s="1356"/>
      <c r="AH1045" s="1356"/>
      <c r="AI1045" s="1356"/>
      <c r="AJ1045" s="1356"/>
    </row>
    <row r="1046" spans="33:36" x14ac:dyDescent="0.25">
      <c r="AG1046" s="1356"/>
      <c r="AH1046" s="1356"/>
      <c r="AI1046" s="1356"/>
      <c r="AJ1046" s="1356"/>
    </row>
    <row r="1047" spans="33:36" x14ac:dyDescent="0.25">
      <c r="AG1047" s="1356"/>
      <c r="AH1047" s="1356"/>
      <c r="AI1047" s="1356"/>
      <c r="AJ1047" s="1356"/>
    </row>
    <row r="1048" spans="33:36" x14ac:dyDescent="0.25">
      <c r="AG1048" s="1356"/>
      <c r="AH1048" s="1356"/>
      <c r="AI1048" s="1356"/>
      <c r="AJ1048" s="1356"/>
    </row>
    <row r="1049" spans="33:36" x14ac:dyDescent="0.25">
      <c r="AG1049" s="1356"/>
      <c r="AH1049" s="1356"/>
      <c r="AI1049" s="1356"/>
      <c r="AJ1049" s="1356"/>
    </row>
    <row r="1050" spans="33:36" x14ac:dyDescent="0.25">
      <c r="AG1050" s="1356"/>
      <c r="AH1050" s="1356"/>
      <c r="AI1050" s="1356"/>
      <c r="AJ1050" s="1356"/>
    </row>
    <row r="1051" spans="33:36" x14ac:dyDescent="0.25">
      <c r="AG1051" s="1356"/>
      <c r="AH1051" s="1356"/>
      <c r="AI1051" s="1356"/>
      <c r="AJ1051" s="1356"/>
    </row>
    <row r="1052" spans="33:36" x14ac:dyDescent="0.25">
      <c r="AG1052" s="1356"/>
      <c r="AH1052" s="1356"/>
      <c r="AI1052" s="1356"/>
      <c r="AJ1052" s="1356"/>
    </row>
    <row r="1053" spans="33:36" x14ac:dyDescent="0.25">
      <c r="AG1053" s="1356"/>
      <c r="AH1053" s="1356"/>
      <c r="AI1053" s="1356"/>
      <c r="AJ1053" s="1356"/>
    </row>
    <row r="1054" spans="33:36" x14ac:dyDescent="0.25">
      <c r="AG1054" s="1356"/>
      <c r="AH1054" s="1356"/>
      <c r="AI1054" s="1356"/>
      <c r="AJ1054" s="1356"/>
    </row>
    <row r="1055" spans="33:36" x14ac:dyDescent="0.25">
      <c r="AG1055" s="1356"/>
      <c r="AH1055" s="1356"/>
      <c r="AI1055" s="1356"/>
      <c r="AJ1055" s="1356"/>
    </row>
    <row r="1056" spans="33:36" x14ac:dyDescent="0.25">
      <c r="AG1056" s="1356"/>
      <c r="AH1056" s="1356"/>
      <c r="AI1056" s="1356"/>
      <c r="AJ1056" s="1356"/>
    </row>
    <row r="1057" spans="33:36" x14ac:dyDescent="0.25">
      <c r="AG1057" s="1356"/>
      <c r="AH1057" s="1356"/>
      <c r="AI1057" s="1356"/>
      <c r="AJ1057" s="1356"/>
    </row>
    <row r="1058" spans="33:36" x14ac:dyDescent="0.25">
      <c r="AG1058" s="1356"/>
      <c r="AH1058" s="1356"/>
      <c r="AI1058" s="1356"/>
      <c r="AJ1058" s="1356"/>
    </row>
    <row r="1059" spans="33:36" x14ac:dyDescent="0.25">
      <c r="AG1059" s="1356"/>
      <c r="AH1059" s="1356"/>
      <c r="AI1059" s="1356"/>
      <c r="AJ1059" s="1356"/>
    </row>
    <row r="1060" spans="33:36" x14ac:dyDescent="0.25">
      <c r="AG1060" s="1356"/>
      <c r="AH1060" s="1356"/>
      <c r="AI1060" s="1356"/>
      <c r="AJ1060" s="1356"/>
    </row>
    <row r="1061" spans="33:36" x14ac:dyDescent="0.25">
      <c r="AG1061" s="1356"/>
      <c r="AH1061" s="1356"/>
      <c r="AI1061" s="1356"/>
      <c r="AJ1061" s="1356"/>
    </row>
    <row r="1062" spans="33:36" x14ac:dyDescent="0.25">
      <c r="AG1062" s="1356"/>
      <c r="AH1062" s="1356"/>
      <c r="AI1062" s="1356"/>
      <c r="AJ1062" s="1356"/>
    </row>
    <row r="1063" spans="33:36" x14ac:dyDescent="0.25">
      <c r="AG1063" s="1356"/>
      <c r="AH1063" s="1356"/>
      <c r="AI1063" s="1356"/>
      <c r="AJ1063" s="1356"/>
    </row>
    <row r="1064" spans="33:36" x14ac:dyDescent="0.25">
      <c r="AG1064" s="1356"/>
      <c r="AH1064" s="1356"/>
      <c r="AI1064" s="1356"/>
      <c r="AJ1064" s="1356"/>
    </row>
    <row r="1065" spans="33:36" x14ac:dyDescent="0.25">
      <c r="AG1065" s="1356"/>
      <c r="AH1065" s="1356"/>
      <c r="AI1065" s="1356"/>
      <c r="AJ1065" s="1356"/>
    </row>
    <row r="1066" spans="33:36" x14ac:dyDescent="0.25">
      <c r="AG1066" s="1356"/>
      <c r="AH1066" s="1356"/>
      <c r="AI1066" s="1356"/>
      <c r="AJ1066" s="1356"/>
    </row>
    <row r="1067" spans="33:36" x14ac:dyDescent="0.25">
      <c r="AG1067" s="1356"/>
      <c r="AH1067" s="1356"/>
      <c r="AI1067" s="1356"/>
      <c r="AJ1067" s="1356"/>
    </row>
    <row r="1068" spans="33:36" x14ac:dyDescent="0.25">
      <c r="AG1068" s="1356"/>
      <c r="AH1068" s="1356"/>
      <c r="AI1068" s="1356"/>
      <c r="AJ1068" s="1356"/>
    </row>
    <row r="1069" spans="33:36" x14ac:dyDescent="0.25">
      <c r="AG1069" s="1356"/>
      <c r="AH1069" s="1356"/>
      <c r="AI1069" s="1356"/>
      <c r="AJ1069" s="1356"/>
    </row>
    <row r="1070" spans="33:36" x14ac:dyDescent="0.25">
      <c r="AG1070" s="1356"/>
      <c r="AH1070" s="1356"/>
      <c r="AI1070" s="1356"/>
      <c r="AJ1070" s="1356"/>
    </row>
    <row r="1071" spans="33:36" x14ac:dyDescent="0.25">
      <c r="AG1071" s="1356"/>
      <c r="AH1071" s="1356"/>
      <c r="AI1071" s="1356"/>
      <c r="AJ1071" s="1356"/>
    </row>
    <row r="1072" spans="33:36" x14ac:dyDescent="0.25">
      <c r="AG1072" s="1356"/>
      <c r="AH1072" s="1356"/>
      <c r="AI1072" s="1356"/>
      <c r="AJ1072" s="1356"/>
    </row>
    <row r="1073" spans="33:36" x14ac:dyDescent="0.25">
      <c r="AG1073" s="1356"/>
      <c r="AH1073" s="1356"/>
      <c r="AI1073" s="1356"/>
      <c r="AJ1073" s="1356"/>
    </row>
    <row r="1074" spans="33:36" x14ac:dyDescent="0.25">
      <c r="AG1074" s="1356"/>
      <c r="AH1074" s="1356"/>
      <c r="AI1074" s="1356"/>
      <c r="AJ1074" s="1356"/>
    </row>
    <row r="1075" spans="33:36" x14ac:dyDescent="0.25">
      <c r="AG1075" s="1356"/>
      <c r="AH1075" s="1356"/>
      <c r="AI1075" s="1356"/>
      <c r="AJ1075" s="1356"/>
    </row>
    <row r="1076" spans="33:36" x14ac:dyDescent="0.25">
      <c r="AG1076" s="1356"/>
      <c r="AH1076" s="1356"/>
      <c r="AI1076" s="1356"/>
      <c r="AJ1076" s="1356"/>
    </row>
    <row r="1077" spans="33:36" x14ac:dyDescent="0.25">
      <c r="AG1077" s="1356"/>
      <c r="AH1077" s="1356"/>
      <c r="AI1077" s="1356"/>
      <c r="AJ1077" s="1356"/>
    </row>
    <row r="1078" spans="33:36" x14ac:dyDescent="0.25">
      <c r="AG1078" s="1356"/>
      <c r="AH1078" s="1356"/>
      <c r="AI1078" s="1356"/>
      <c r="AJ1078" s="1356"/>
    </row>
    <row r="1079" spans="33:36" x14ac:dyDescent="0.25">
      <c r="AG1079" s="1356"/>
      <c r="AH1079" s="1356"/>
      <c r="AI1079" s="1356"/>
      <c r="AJ1079" s="1356"/>
    </row>
    <row r="1080" spans="33:36" x14ac:dyDescent="0.25">
      <c r="AG1080" s="1356"/>
      <c r="AH1080" s="1356"/>
      <c r="AI1080" s="1356"/>
      <c r="AJ1080" s="1356"/>
    </row>
    <row r="1081" spans="33:36" x14ac:dyDescent="0.25">
      <c r="AG1081" s="1356"/>
      <c r="AH1081" s="1356"/>
      <c r="AI1081" s="1356"/>
      <c r="AJ1081" s="1356"/>
    </row>
    <row r="1082" spans="33:36" x14ac:dyDescent="0.25">
      <c r="AG1082" s="1356"/>
      <c r="AH1082" s="1356"/>
      <c r="AI1082" s="1356"/>
      <c r="AJ1082" s="1356"/>
    </row>
    <row r="1083" spans="33:36" x14ac:dyDescent="0.25">
      <c r="AG1083" s="1356"/>
      <c r="AH1083" s="1356"/>
      <c r="AI1083" s="1356"/>
      <c r="AJ1083" s="1356"/>
    </row>
    <row r="1084" spans="33:36" x14ac:dyDescent="0.25">
      <c r="AG1084" s="1356"/>
      <c r="AH1084" s="1356"/>
      <c r="AI1084" s="1356"/>
      <c r="AJ1084" s="1356"/>
    </row>
    <row r="1085" spans="33:36" x14ac:dyDescent="0.25">
      <c r="AG1085" s="1356"/>
      <c r="AH1085" s="1356"/>
      <c r="AI1085" s="1356"/>
      <c r="AJ1085" s="1356"/>
    </row>
    <row r="1086" spans="33:36" x14ac:dyDescent="0.25">
      <c r="AG1086" s="1356"/>
      <c r="AH1086" s="1356"/>
      <c r="AI1086" s="1356"/>
      <c r="AJ1086" s="1356"/>
    </row>
    <row r="1087" spans="33:36" x14ac:dyDescent="0.25">
      <c r="AG1087" s="1356"/>
      <c r="AH1087" s="1356"/>
      <c r="AI1087" s="1356"/>
      <c r="AJ1087" s="1356"/>
    </row>
    <row r="1088" spans="33:36" x14ac:dyDescent="0.25">
      <c r="AG1088" s="1356"/>
      <c r="AH1088" s="1356"/>
      <c r="AI1088" s="1356"/>
      <c r="AJ1088" s="1356"/>
    </row>
    <row r="1089" spans="33:36" x14ac:dyDescent="0.25">
      <c r="AG1089" s="1356"/>
      <c r="AH1089" s="1356"/>
      <c r="AI1089" s="1356"/>
      <c r="AJ1089" s="1356"/>
    </row>
    <row r="1090" spans="33:36" x14ac:dyDescent="0.25">
      <c r="AG1090" s="1356"/>
      <c r="AH1090" s="1356"/>
      <c r="AI1090" s="1356"/>
      <c r="AJ1090" s="1356"/>
    </row>
    <row r="1091" spans="33:36" x14ac:dyDescent="0.25">
      <c r="AG1091" s="1356"/>
      <c r="AH1091" s="1356"/>
      <c r="AI1091" s="1356"/>
      <c r="AJ1091" s="1356"/>
    </row>
    <row r="1092" spans="33:36" x14ac:dyDescent="0.25">
      <c r="AG1092" s="1356"/>
      <c r="AH1092" s="1356"/>
      <c r="AI1092" s="1356"/>
      <c r="AJ1092" s="1356"/>
    </row>
    <row r="1093" spans="33:36" x14ac:dyDescent="0.25">
      <c r="AG1093" s="1356"/>
      <c r="AH1093" s="1356"/>
      <c r="AI1093" s="1356"/>
      <c r="AJ1093" s="1356"/>
    </row>
    <row r="1094" spans="33:36" x14ac:dyDescent="0.25">
      <c r="AG1094" s="1356"/>
      <c r="AH1094" s="1356"/>
      <c r="AI1094" s="1356"/>
      <c r="AJ1094" s="1356"/>
    </row>
    <row r="1095" spans="33:36" x14ac:dyDescent="0.25">
      <c r="AG1095" s="1356"/>
      <c r="AH1095" s="1356"/>
      <c r="AI1095" s="1356"/>
      <c r="AJ1095" s="1356"/>
    </row>
    <row r="1096" spans="33:36" x14ac:dyDescent="0.25">
      <c r="AG1096" s="1356"/>
      <c r="AH1096" s="1356"/>
      <c r="AI1096" s="1356"/>
      <c r="AJ1096" s="1356"/>
    </row>
    <row r="1097" spans="33:36" x14ac:dyDescent="0.25">
      <c r="AG1097" s="1356"/>
      <c r="AH1097" s="1356"/>
      <c r="AI1097" s="1356"/>
      <c r="AJ1097" s="1356"/>
    </row>
    <row r="1098" spans="33:36" x14ac:dyDescent="0.25">
      <c r="AG1098" s="1356"/>
      <c r="AH1098" s="1356"/>
      <c r="AI1098" s="1356"/>
      <c r="AJ1098" s="1356"/>
    </row>
    <row r="1099" spans="33:36" x14ac:dyDescent="0.25">
      <c r="AG1099" s="1356"/>
      <c r="AH1099" s="1356"/>
      <c r="AI1099" s="1356"/>
      <c r="AJ1099" s="1356"/>
    </row>
    <row r="1100" spans="33:36" x14ac:dyDescent="0.25">
      <c r="AG1100" s="1356"/>
      <c r="AH1100" s="1356"/>
      <c r="AI1100" s="1356"/>
      <c r="AJ1100" s="1356"/>
    </row>
    <row r="1101" spans="33:36" x14ac:dyDescent="0.25">
      <c r="AG1101" s="1356"/>
      <c r="AH1101" s="1356"/>
      <c r="AI1101" s="1356"/>
      <c r="AJ1101" s="1356"/>
    </row>
    <row r="1102" spans="33:36" x14ac:dyDescent="0.25">
      <c r="AG1102" s="1356"/>
      <c r="AH1102" s="1356"/>
      <c r="AI1102" s="1356"/>
      <c r="AJ1102" s="1356"/>
    </row>
    <row r="1103" spans="33:36" x14ac:dyDescent="0.25">
      <c r="AG1103" s="1356"/>
      <c r="AH1103" s="1356"/>
      <c r="AI1103" s="1356"/>
      <c r="AJ1103" s="1356"/>
    </row>
    <row r="1104" spans="33:36" x14ac:dyDescent="0.25">
      <c r="AG1104" s="1356"/>
      <c r="AH1104" s="1356"/>
      <c r="AI1104" s="1356"/>
      <c r="AJ1104" s="1356"/>
    </row>
    <row r="1105" spans="33:36" x14ac:dyDescent="0.25">
      <c r="AG1105" s="1356"/>
      <c r="AH1105" s="1356"/>
      <c r="AI1105" s="1356"/>
      <c r="AJ1105" s="1356"/>
    </row>
    <row r="1106" spans="33:36" x14ac:dyDescent="0.25">
      <c r="AG1106" s="1356"/>
      <c r="AH1106" s="1356"/>
      <c r="AI1106" s="1356"/>
      <c r="AJ1106" s="1356"/>
    </row>
    <row r="1107" spans="33:36" x14ac:dyDescent="0.25">
      <c r="AG1107" s="1356"/>
      <c r="AH1107" s="1356"/>
      <c r="AI1107" s="1356"/>
      <c r="AJ1107" s="1356"/>
    </row>
    <row r="1108" spans="33:36" x14ac:dyDescent="0.25">
      <c r="AG1108" s="1356"/>
      <c r="AH1108" s="1356"/>
      <c r="AI1108" s="1356"/>
      <c r="AJ1108" s="1356"/>
    </row>
    <row r="1109" spans="33:36" x14ac:dyDescent="0.25">
      <c r="AG1109" s="1356"/>
      <c r="AH1109" s="1356"/>
      <c r="AI1109" s="1356"/>
      <c r="AJ1109" s="1356"/>
    </row>
    <row r="1110" spans="33:36" x14ac:dyDescent="0.25">
      <c r="AG1110" s="1356"/>
      <c r="AH1110" s="1356"/>
      <c r="AI1110" s="1356"/>
      <c r="AJ1110" s="1356"/>
    </row>
    <row r="1111" spans="33:36" x14ac:dyDescent="0.25">
      <c r="AG1111" s="1356"/>
      <c r="AH1111" s="1356"/>
      <c r="AI1111" s="1356"/>
      <c r="AJ1111" s="1356"/>
    </row>
    <row r="1112" spans="33:36" x14ac:dyDescent="0.25">
      <c r="AG1112" s="1356"/>
      <c r="AH1112" s="1356"/>
      <c r="AI1112" s="1356"/>
      <c r="AJ1112" s="1356"/>
    </row>
    <row r="1113" spans="33:36" x14ac:dyDescent="0.25">
      <c r="AG1113" s="1356"/>
      <c r="AH1113" s="1356"/>
      <c r="AI1113" s="1356"/>
      <c r="AJ1113" s="1356"/>
    </row>
    <row r="1114" spans="33:36" x14ac:dyDescent="0.25">
      <c r="AG1114" s="1356"/>
      <c r="AH1114" s="1356"/>
      <c r="AI1114" s="1356"/>
      <c r="AJ1114" s="1356"/>
    </row>
    <row r="1115" spans="33:36" x14ac:dyDescent="0.25">
      <c r="AG1115" s="1356"/>
      <c r="AH1115" s="1356"/>
      <c r="AI1115" s="1356"/>
      <c r="AJ1115" s="1356"/>
    </row>
    <row r="1116" spans="33:36" x14ac:dyDescent="0.25">
      <c r="AG1116" s="1356"/>
      <c r="AH1116" s="1356"/>
      <c r="AI1116" s="1356"/>
      <c r="AJ1116" s="1356"/>
    </row>
    <row r="1117" spans="33:36" x14ac:dyDescent="0.25">
      <c r="AG1117" s="1356"/>
      <c r="AH1117" s="1356"/>
      <c r="AI1117" s="1356"/>
      <c r="AJ1117" s="1356"/>
    </row>
    <row r="1118" spans="33:36" x14ac:dyDescent="0.25">
      <c r="AG1118" s="1356"/>
      <c r="AH1118" s="1356"/>
      <c r="AI1118" s="1356"/>
      <c r="AJ1118" s="1356"/>
    </row>
    <row r="1119" spans="33:36" x14ac:dyDescent="0.25">
      <c r="AG1119" s="1356"/>
      <c r="AH1119" s="1356"/>
      <c r="AI1119" s="1356"/>
      <c r="AJ1119" s="1356"/>
    </row>
    <row r="1120" spans="33:36" x14ac:dyDescent="0.25">
      <c r="AG1120" s="1356"/>
      <c r="AH1120" s="1356"/>
      <c r="AI1120" s="1356"/>
      <c r="AJ1120" s="1356"/>
    </row>
    <row r="1121" spans="33:36" x14ac:dyDescent="0.25">
      <c r="AG1121" s="1356"/>
      <c r="AH1121" s="1356"/>
      <c r="AI1121" s="1356"/>
      <c r="AJ1121" s="1356"/>
    </row>
    <row r="1122" spans="33:36" x14ac:dyDescent="0.25">
      <c r="AG1122" s="1356"/>
      <c r="AH1122" s="1356"/>
      <c r="AI1122" s="1356"/>
      <c r="AJ1122" s="1356"/>
    </row>
    <row r="1123" spans="33:36" x14ac:dyDescent="0.25">
      <c r="AG1123" s="1356"/>
      <c r="AH1123" s="1356"/>
      <c r="AI1123" s="1356"/>
      <c r="AJ1123" s="1356"/>
    </row>
    <row r="1124" spans="33:36" x14ac:dyDescent="0.25">
      <c r="AG1124" s="1356"/>
      <c r="AH1124" s="1356"/>
      <c r="AI1124" s="1356"/>
      <c r="AJ1124" s="1356"/>
    </row>
    <row r="1125" spans="33:36" x14ac:dyDescent="0.25">
      <c r="AG1125" s="1356"/>
      <c r="AH1125" s="1356"/>
      <c r="AI1125" s="1356"/>
      <c r="AJ1125" s="1356"/>
    </row>
    <row r="1126" spans="33:36" x14ac:dyDescent="0.25">
      <c r="AG1126" s="1356"/>
      <c r="AH1126" s="1356"/>
      <c r="AI1126" s="1356"/>
      <c r="AJ1126" s="1356"/>
    </row>
    <row r="1127" spans="33:36" x14ac:dyDescent="0.25">
      <c r="AG1127" s="1356"/>
      <c r="AH1127" s="1356"/>
      <c r="AI1127" s="1356"/>
      <c r="AJ1127" s="1356"/>
    </row>
    <row r="1128" spans="33:36" x14ac:dyDescent="0.25">
      <c r="AG1128" s="1356"/>
      <c r="AH1128" s="1356"/>
      <c r="AI1128" s="1356"/>
      <c r="AJ1128" s="1356"/>
    </row>
    <row r="1129" spans="33:36" x14ac:dyDescent="0.25">
      <c r="AG1129" s="1356"/>
      <c r="AH1129" s="1356"/>
      <c r="AI1129" s="1356"/>
      <c r="AJ1129" s="1356"/>
    </row>
    <row r="1130" spans="33:36" x14ac:dyDescent="0.25">
      <c r="AG1130" s="1356"/>
      <c r="AH1130" s="1356"/>
      <c r="AI1130" s="1356"/>
      <c r="AJ1130" s="1356"/>
    </row>
    <row r="1131" spans="33:36" x14ac:dyDescent="0.25">
      <c r="AG1131" s="1356"/>
      <c r="AH1131" s="1356"/>
      <c r="AI1131" s="1356"/>
      <c r="AJ1131" s="1356"/>
    </row>
    <row r="1132" spans="33:36" x14ac:dyDescent="0.25">
      <c r="AG1132" s="1356"/>
      <c r="AH1132" s="1356"/>
      <c r="AI1132" s="1356"/>
      <c r="AJ1132" s="1356"/>
    </row>
    <row r="1133" spans="33:36" x14ac:dyDescent="0.25">
      <c r="AG1133" s="1356"/>
      <c r="AH1133" s="1356"/>
      <c r="AI1133" s="1356"/>
      <c r="AJ1133" s="1356"/>
    </row>
    <row r="1134" spans="33:36" x14ac:dyDescent="0.25">
      <c r="AG1134" s="1356"/>
      <c r="AH1134" s="1356"/>
      <c r="AI1134" s="1356"/>
      <c r="AJ1134" s="1356"/>
    </row>
    <row r="1135" spans="33:36" x14ac:dyDescent="0.25">
      <c r="AG1135" s="1356"/>
      <c r="AH1135" s="1356"/>
      <c r="AI1135" s="1356"/>
      <c r="AJ1135" s="1356"/>
    </row>
    <row r="1136" spans="33:36" x14ac:dyDescent="0.25">
      <c r="AG1136" s="1356"/>
      <c r="AH1136" s="1356"/>
      <c r="AI1136" s="1356"/>
      <c r="AJ1136" s="1356"/>
    </row>
    <row r="1137" spans="33:36" x14ac:dyDescent="0.25">
      <c r="AG1137" s="1356"/>
      <c r="AH1137" s="1356"/>
      <c r="AI1137" s="1356"/>
      <c r="AJ1137" s="1356"/>
    </row>
    <row r="1138" spans="33:36" x14ac:dyDescent="0.25">
      <c r="AG1138" s="1356"/>
      <c r="AH1138" s="1356"/>
      <c r="AI1138" s="1356"/>
      <c r="AJ1138" s="1356"/>
    </row>
    <row r="1139" spans="33:36" x14ac:dyDescent="0.25">
      <c r="AG1139" s="1356"/>
      <c r="AH1139" s="1356"/>
      <c r="AI1139" s="1356"/>
      <c r="AJ1139" s="1356"/>
    </row>
    <row r="1140" spans="33:36" x14ac:dyDescent="0.25">
      <c r="AG1140" s="1356"/>
      <c r="AH1140" s="1356"/>
      <c r="AI1140" s="1356"/>
      <c r="AJ1140" s="1356"/>
    </row>
    <row r="1141" spans="33:36" x14ac:dyDescent="0.25">
      <c r="AG1141" s="1356"/>
      <c r="AH1141" s="1356"/>
      <c r="AI1141" s="1356"/>
      <c r="AJ1141" s="1356"/>
    </row>
    <row r="1142" spans="33:36" x14ac:dyDescent="0.25">
      <c r="AG1142" s="1356"/>
      <c r="AH1142" s="1356"/>
      <c r="AI1142" s="1356"/>
      <c r="AJ1142" s="1356"/>
    </row>
    <row r="1143" spans="33:36" x14ac:dyDescent="0.25">
      <c r="AG1143" s="1356"/>
      <c r="AH1143" s="1356"/>
      <c r="AI1143" s="1356"/>
      <c r="AJ1143" s="1356"/>
    </row>
    <row r="1144" spans="33:36" x14ac:dyDescent="0.25">
      <c r="AG1144" s="1356"/>
      <c r="AH1144" s="1356"/>
      <c r="AI1144" s="1356"/>
      <c r="AJ1144" s="1356"/>
    </row>
    <row r="1145" spans="33:36" x14ac:dyDescent="0.25">
      <c r="AG1145" s="1356"/>
      <c r="AH1145" s="1356"/>
      <c r="AI1145" s="1356"/>
      <c r="AJ1145" s="1356"/>
    </row>
    <row r="1146" spans="33:36" x14ac:dyDescent="0.25">
      <c r="AG1146" s="1356"/>
      <c r="AH1146" s="1356"/>
      <c r="AI1146" s="1356"/>
      <c r="AJ1146" s="1356"/>
    </row>
    <row r="1147" spans="33:36" x14ac:dyDescent="0.25">
      <c r="AG1147" s="1356"/>
      <c r="AH1147" s="1356"/>
      <c r="AI1147" s="1356"/>
      <c r="AJ1147" s="1356"/>
    </row>
    <row r="1148" spans="33:36" x14ac:dyDescent="0.25">
      <c r="AG1148" s="1356"/>
      <c r="AH1148" s="1356"/>
      <c r="AI1148" s="1356"/>
      <c r="AJ1148" s="1356"/>
    </row>
    <row r="1149" spans="33:36" x14ac:dyDescent="0.25">
      <c r="AG1149" s="1356"/>
      <c r="AH1149" s="1356"/>
      <c r="AI1149" s="1356"/>
      <c r="AJ1149" s="1356"/>
    </row>
    <row r="1150" spans="33:36" x14ac:dyDescent="0.25">
      <c r="AG1150" s="1356"/>
      <c r="AH1150" s="1356"/>
      <c r="AI1150" s="1356"/>
      <c r="AJ1150" s="1356"/>
    </row>
    <row r="1151" spans="33:36" x14ac:dyDescent="0.25">
      <c r="AG1151" s="1356"/>
      <c r="AH1151" s="1356"/>
      <c r="AI1151" s="1356"/>
      <c r="AJ1151" s="1356"/>
    </row>
    <row r="1152" spans="33:36" x14ac:dyDescent="0.25">
      <c r="AG1152" s="1356"/>
      <c r="AH1152" s="1356"/>
      <c r="AI1152" s="1356"/>
      <c r="AJ1152" s="1356"/>
    </row>
    <row r="1153" spans="33:36" x14ac:dyDescent="0.25">
      <c r="AG1153" s="1356"/>
      <c r="AH1153" s="1356"/>
      <c r="AI1153" s="1356"/>
      <c r="AJ1153" s="1356"/>
    </row>
    <row r="1154" spans="33:36" x14ac:dyDescent="0.25">
      <c r="AG1154" s="1356"/>
      <c r="AH1154" s="1356"/>
      <c r="AI1154" s="1356"/>
      <c r="AJ1154" s="1356"/>
    </row>
    <row r="1155" spans="33:36" x14ac:dyDescent="0.25">
      <c r="AG1155" s="1356"/>
      <c r="AH1155" s="1356"/>
      <c r="AI1155" s="1356"/>
      <c r="AJ1155" s="1356"/>
    </row>
    <row r="1156" spans="33:36" x14ac:dyDescent="0.25">
      <c r="AG1156" s="1356"/>
      <c r="AH1156" s="1356"/>
      <c r="AI1156" s="1356"/>
      <c r="AJ1156" s="1356"/>
    </row>
    <row r="1157" spans="33:36" x14ac:dyDescent="0.25">
      <c r="AG1157" s="1356"/>
      <c r="AH1157" s="1356"/>
      <c r="AI1157" s="1356"/>
      <c r="AJ1157" s="1356"/>
    </row>
    <row r="1158" spans="33:36" x14ac:dyDescent="0.25">
      <c r="AG1158" s="1356"/>
      <c r="AH1158" s="1356"/>
      <c r="AI1158" s="1356"/>
      <c r="AJ1158" s="1356"/>
    </row>
    <row r="1159" spans="33:36" x14ac:dyDescent="0.25">
      <c r="AG1159" s="1356"/>
      <c r="AH1159" s="1356"/>
      <c r="AI1159" s="1356"/>
      <c r="AJ1159" s="1356"/>
    </row>
    <row r="1160" spans="33:36" x14ac:dyDescent="0.25">
      <c r="AG1160" s="1356"/>
      <c r="AH1160" s="1356"/>
      <c r="AI1160" s="1356"/>
      <c r="AJ1160" s="1356"/>
    </row>
    <row r="1161" spans="33:36" x14ac:dyDescent="0.25">
      <c r="AG1161" s="1356"/>
      <c r="AH1161" s="1356"/>
      <c r="AI1161" s="1356"/>
      <c r="AJ1161" s="1356"/>
    </row>
    <row r="1162" spans="33:36" x14ac:dyDescent="0.25">
      <c r="AG1162" s="1356"/>
      <c r="AH1162" s="1356"/>
      <c r="AI1162" s="1356"/>
      <c r="AJ1162" s="1356"/>
    </row>
    <row r="1163" spans="33:36" x14ac:dyDescent="0.25">
      <c r="AG1163" s="1356"/>
      <c r="AH1163" s="1356"/>
      <c r="AI1163" s="1356"/>
      <c r="AJ1163" s="1356"/>
    </row>
    <row r="1164" spans="33:36" x14ac:dyDescent="0.25">
      <c r="AG1164" s="1356"/>
      <c r="AH1164" s="1356"/>
      <c r="AI1164" s="1356"/>
      <c r="AJ1164" s="1356"/>
    </row>
    <row r="1165" spans="33:36" x14ac:dyDescent="0.25">
      <c r="AG1165" s="1356"/>
      <c r="AH1165" s="1356"/>
      <c r="AI1165" s="1356"/>
      <c r="AJ1165" s="1356"/>
    </row>
    <row r="1166" spans="33:36" x14ac:dyDescent="0.25">
      <c r="AG1166" s="1356"/>
      <c r="AH1166" s="1356"/>
      <c r="AI1166" s="1356"/>
      <c r="AJ1166" s="1356"/>
    </row>
    <row r="1167" spans="33:36" x14ac:dyDescent="0.25">
      <c r="AG1167" s="1356"/>
      <c r="AH1167" s="1356"/>
      <c r="AI1167" s="1356"/>
      <c r="AJ1167" s="1356"/>
    </row>
    <row r="1168" spans="33:36" x14ac:dyDescent="0.25">
      <c r="AG1168" s="1356"/>
      <c r="AH1168" s="1356"/>
      <c r="AI1168" s="1356"/>
      <c r="AJ1168" s="1356"/>
    </row>
    <row r="1169" spans="33:36" x14ac:dyDescent="0.25">
      <c r="AG1169" s="1356"/>
      <c r="AH1169" s="1356"/>
      <c r="AI1169" s="1356"/>
      <c r="AJ1169" s="1356"/>
    </row>
    <row r="1170" spans="33:36" x14ac:dyDescent="0.25">
      <c r="AG1170" s="1356"/>
      <c r="AH1170" s="1356"/>
      <c r="AI1170" s="1356"/>
      <c r="AJ1170" s="1356"/>
    </row>
    <row r="1171" spans="33:36" x14ac:dyDescent="0.25">
      <c r="AG1171" s="1356"/>
      <c r="AH1171" s="1356"/>
      <c r="AI1171" s="1356"/>
      <c r="AJ1171" s="1356"/>
    </row>
    <row r="1172" spans="33:36" x14ac:dyDescent="0.25">
      <c r="AG1172" s="1356"/>
      <c r="AH1172" s="1356"/>
      <c r="AI1172" s="1356"/>
      <c r="AJ1172" s="1356"/>
    </row>
    <row r="1173" spans="33:36" x14ac:dyDescent="0.25">
      <c r="AG1173" s="1356"/>
      <c r="AH1173" s="1356"/>
      <c r="AI1173" s="1356"/>
      <c r="AJ1173" s="1356"/>
    </row>
    <row r="1174" spans="33:36" x14ac:dyDescent="0.25">
      <c r="AG1174" s="1356"/>
      <c r="AH1174" s="1356"/>
      <c r="AI1174" s="1356"/>
      <c r="AJ1174" s="1356"/>
    </row>
    <row r="1175" spans="33:36" x14ac:dyDescent="0.25">
      <c r="AG1175" s="1356"/>
      <c r="AH1175" s="1356"/>
      <c r="AI1175" s="1356"/>
      <c r="AJ1175" s="1356"/>
    </row>
    <row r="1176" spans="33:36" x14ac:dyDescent="0.25">
      <c r="AG1176" s="1356"/>
      <c r="AH1176" s="1356"/>
      <c r="AI1176" s="1356"/>
      <c r="AJ1176" s="1356"/>
    </row>
    <row r="1177" spans="33:36" x14ac:dyDescent="0.25">
      <c r="AG1177" s="1356"/>
      <c r="AH1177" s="1356"/>
      <c r="AI1177" s="1356"/>
      <c r="AJ1177" s="1356"/>
    </row>
    <row r="1178" spans="33:36" x14ac:dyDescent="0.25">
      <c r="AG1178" s="1356"/>
      <c r="AH1178" s="1356"/>
      <c r="AI1178" s="1356"/>
      <c r="AJ1178" s="1356"/>
    </row>
    <row r="1179" spans="33:36" x14ac:dyDescent="0.25">
      <c r="AG1179" s="1356"/>
      <c r="AH1179" s="1356"/>
      <c r="AI1179" s="1356"/>
      <c r="AJ1179" s="1356"/>
    </row>
    <row r="1180" spans="33:36" x14ac:dyDescent="0.25">
      <c r="AG1180" s="1356"/>
      <c r="AH1180" s="1356"/>
      <c r="AI1180" s="1356"/>
      <c r="AJ1180" s="1356"/>
    </row>
    <row r="1181" spans="33:36" x14ac:dyDescent="0.25">
      <c r="AG1181" s="1356"/>
      <c r="AH1181" s="1356"/>
      <c r="AI1181" s="1356"/>
      <c r="AJ1181" s="1356"/>
    </row>
    <row r="1182" spans="33:36" x14ac:dyDescent="0.25">
      <c r="AG1182" s="1356"/>
      <c r="AH1182" s="1356"/>
      <c r="AI1182" s="1356"/>
      <c r="AJ1182" s="1356"/>
    </row>
    <row r="1183" spans="33:36" x14ac:dyDescent="0.25">
      <c r="AG1183" s="1356"/>
      <c r="AH1183" s="1356"/>
      <c r="AI1183" s="1356"/>
      <c r="AJ1183" s="1356"/>
    </row>
    <row r="1184" spans="33:36" x14ac:dyDescent="0.25">
      <c r="AG1184" s="1356"/>
      <c r="AH1184" s="1356"/>
      <c r="AI1184" s="1356"/>
      <c r="AJ1184" s="1356"/>
    </row>
    <row r="1185" spans="33:36" x14ac:dyDescent="0.25">
      <c r="AG1185" s="1356"/>
      <c r="AH1185" s="1356"/>
      <c r="AI1185" s="1356"/>
      <c r="AJ1185" s="1356"/>
    </row>
    <row r="1186" spans="33:36" x14ac:dyDescent="0.25">
      <c r="AG1186" s="1356"/>
      <c r="AH1186" s="1356"/>
      <c r="AI1186" s="1356"/>
      <c r="AJ1186" s="1356"/>
    </row>
    <row r="1187" spans="33:36" x14ac:dyDescent="0.25">
      <c r="AG1187" s="1356"/>
      <c r="AH1187" s="1356"/>
      <c r="AI1187" s="1356"/>
      <c r="AJ1187" s="1356"/>
    </row>
    <row r="1188" spans="33:36" x14ac:dyDescent="0.25">
      <c r="AG1188" s="1356"/>
      <c r="AH1188" s="1356"/>
      <c r="AI1188" s="1356"/>
      <c r="AJ1188" s="1356"/>
    </row>
    <row r="1189" spans="33:36" x14ac:dyDescent="0.25">
      <c r="AG1189" s="1356"/>
      <c r="AH1189" s="1356"/>
      <c r="AI1189" s="1356"/>
      <c r="AJ1189" s="1356"/>
    </row>
    <row r="1190" spans="33:36" x14ac:dyDescent="0.25">
      <c r="AG1190" s="1356"/>
      <c r="AH1190" s="1356"/>
      <c r="AI1190" s="1356"/>
      <c r="AJ1190" s="1356"/>
    </row>
    <row r="1191" spans="33:36" x14ac:dyDescent="0.25">
      <c r="AG1191" s="1356"/>
      <c r="AH1191" s="1356"/>
      <c r="AI1191" s="1356"/>
      <c r="AJ1191" s="1356"/>
    </row>
    <row r="1192" spans="33:36" x14ac:dyDescent="0.25">
      <c r="AG1192" s="1356"/>
      <c r="AH1192" s="1356"/>
      <c r="AI1192" s="1356"/>
      <c r="AJ1192" s="1356"/>
    </row>
    <row r="1193" spans="33:36" x14ac:dyDescent="0.25">
      <c r="AG1193" s="1356"/>
      <c r="AH1193" s="1356"/>
      <c r="AI1193" s="1356"/>
      <c r="AJ1193" s="1356"/>
    </row>
    <row r="1194" spans="33:36" x14ac:dyDescent="0.25">
      <c r="AG1194" s="1356"/>
      <c r="AH1194" s="1356"/>
      <c r="AI1194" s="1356"/>
      <c r="AJ1194" s="1356"/>
    </row>
    <row r="1195" spans="33:36" x14ac:dyDescent="0.25">
      <c r="AG1195" s="1356"/>
      <c r="AH1195" s="1356"/>
      <c r="AI1195" s="1356"/>
      <c r="AJ1195" s="1356"/>
    </row>
    <row r="1196" spans="33:36" x14ac:dyDescent="0.25">
      <c r="AG1196" s="1356"/>
      <c r="AH1196" s="1356"/>
      <c r="AI1196" s="1356"/>
      <c r="AJ1196" s="1356"/>
    </row>
    <row r="1197" spans="33:36" x14ac:dyDescent="0.25">
      <c r="AG1197" s="1356"/>
      <c r="AH1197" s="1356"/>
      <c r="AI1197" s="1356"/>
      <c r="AJ1197" s="1356"/>
    </row>
    <row r="1198" spans="33:36" x14ac:dyDescent="0.25">
      <c r="AG1198" s="1356"/>
      <c r="AH1198" s="1356"/>
      <c r="AI1198" s="1356"/>
      <c r="AJ1198" s="1356"/>
    </row>
    <row r="1199" spans="33:36" x14ac:dyDescent="0.25">
      <c r="AG1199" s="1356"/>
      <c r="AH1199" s="1356"/>
      <c r="AI1199" s="1356"/>
      <c r="AJ1199" s="1356"/>
    </row>
    <row r="1200" spans="33:36" x14ac:dyDescent="0.25">
      <c r="AG1200" s="1356"/>
      <c r="AH1200" s="1356"/>
      <c r="AI1200" s="1356"/>
      <c r="AJ1200" s="1356"/>
    </row>
    <row r="1201" spans="33:36" x14ac:dyDescent="0.25">
      <c r="AG1201" s="1356"/>
      <c r="AH1201" s="1356"/>
      <c r="AI1201" s="1356"/>
      <c r="AJ1201" s="1356"/>
    </row>
    <row r="1202" spans="33:36" x14ac:dyDescent="0.25">
      <c r="AG1202" s="1356"/>
      <c r="AH1202" s="1356"/>
      <c r="AI1202" s="1356"/>
      <c r="AJ1202" s="1356"/>
    </row>
    <row r="1203" spans="33:36" x14ac:dyDescent="0.25">
      <c r="AG1203" s="1356"/>
      <c r="AH1203" s="1356"/>
      <c r="AI1203" s="1356"/>
      <c r="AJ1203" s="1356"/>
    </row>
    <row r="1204" spans="33:36" x14ac:dyDescent="0.25">
      <c r="AG1204" s="1356"/>
      <c r="AH1204" s="1356"/>
      <c r="AI1204" s="1356"/>
      <c r="AJ1204" s="1356"/>
    </row>
    <row r="1205" spans="33:36" x14ac:dyDescent="0.25">
      <c r="AG1205" s="1356"/>
      <c r="AH1205" s="1356"/>
      <c r="AI1205" s="1356"/>
      <c r="AJ1205" s="1356"/>
    </row>
    <row r="1206" spans="33:36" x14ac:dyDescent="0.25">
      <c r="AG1206" s="1356"/>
      <c r="AH1206" s="1356"/>
      <c r="AI1206" s="1356"/>
      <c r="AJ1206" s="1356"/>
    </row>
    <row r="1207" spans="33:36" x14ac:dyDescent="0.25">
      <c r="AG1207" s="1356"/>
      <c r="AH1207" s="1356"/>
      <c r="AI1207" s="1356"/>
      <c r="AJ1207" s="1356"/>
    </row>
    <row r="1208" spans="33:36" x14ac:dyDescent="0.25">
      <c r="AG1208" s="1356"/>
      <c r="AH1208" s="1356"/>
      <c r="AI1208" s="1356"/>
      <c r="AJ1208" s="1356"/>
    </row>
    <row r="1209" spans="33:36" x14ac:dyDescent="0.25">
      <c r="AG1209" s="1356"/>
      <c r="AH1209" s="1356"/>
      <c r="AI1209" s="1356"/>
      <c r="AJ1209" s="1356"/>
    </row>
    <row r="1210" spans="33:36" x14ac:dyDescent="0.25">
      <c r="AG1210" s="1356"/>
      <c r="AH1210" s="1356"/>
      <c r="AI1210" s="1356"/>
      <c r="AJ1210" s="1356"/>
    </row>
    <row r="1211" spans="33:36" x14ac:dyDescent="0.25">
      <c r="AG1211" s="1356"/>
      <c r="AH1211" s="1356"/>
      <c r="AI1211" s="1356"/>
      <c r="AJ1211" s="1356"/>
    </row>
    <row r="1212" spans="33:36" x14ac:dyDescent="0.25">
      <c r="AG1212" s="1356"/>
      <c r="AH1212" s="1356"/>
      <c r="AI1212" s="1356"/>
      <c r="AJ1212" s="1356"/>
    </row>
    <row r="1213" spans="33:36" x14ac:dyDescent="0.25">
      <c r="AG1213" s="1356"/>
      <c r="AH1213" s="1356"/>
      <c r="AI1213" s="1356"/>
      <c r="AJ1213" s="1356"/>
    </row>
    <row r="1214" spans="33:36" x14ac:dyDescent="0.25">
      <c r="AG1214" s="1356"/>
      <c r="AH1214" s="1356"/>
      <c r="AI1214" s="1356"/>
      <c r="AJ1214" s="1356"/>
    </row>
    <row r="1215" spans="33:36" x14ac:dyDescent="0.25">
      <c r="AG1215" s="1356"/>
      <c r="AH1215" s="1356"/>
      <c r="AI1215" s="1356"/>
      <c r="AJ1215" s="1356"/>
    </row>
    <row r="1216" spans="33:36" x14ac:dyDescent="0.25">
      <c r="AG1216" s="1356"/>
      <c r="AH1216" s="1356"/>
      <c r="AI1216" s="1356"/>
      <c r="AJ1216" s="1356"/>
    </row>
    <row r="1217" spans="33:36" x14ac:dyDescent="0.25">
      <c r="AG1217" s="1356"/>
      <c r="AH1217" s="1356"/>
      <c r="AI1217" s="1356"/>
      <c r="AJ1217" s="1356"/>
    </row>
    <row r="1218" spans="33:36" x14ac:dyDescent="0.25">
      <c r="AG1218" s="1356"/>
      <c r="AH1218" s="1356"/>
      <c r="AI1218" s="1356"/>
      <c r="AJ1218" s="1356"/>
    </row>
    <row r="1219" spans="33:36" x14ac:dyDescent="0.25">
      <c r="AG1219" s="1356"/>
      <c r="AH1219" s="1356"/>
      <c r="AI1219" s="1356"/>
      <c r="AJ1219" s="1356"/>
    </row>
    <row r="1220" spans="33:36" x14ac:dyDescent="0.25">
      <c r="AG1220" s="1356"/>
      <c r="AH1220" s="1356"/>
      <c r="AI1220" s="1356"/>
      <c r="AJ1220" s="1356"/>
    </row>
    <row r="1221" spans="33:36" x14ac:dyDescent="0.25">
      <c r="AG1221" s="1356"/>
      <c r="AH1221" s="1356"/>
      <c r="AI1221" s="1356"/>
      <c r="AJ1221" s="1356"/>
    </row>
    <row r="1222" spans="33:36" x14ac:dyDescent="0.25">
      <c r="AG1222" s="1356"/>
      <c r="AH1222" s="1356"/>
      <c r="AI1222" s="1356"/>
      <c r="AJ1222" s="1356"/>
    </row>
    <row r="1223" spans="33:36" x14ac:dyDescent="0.25">
      <c r="AG1223" s="1356"/>
      <c r="AH1223" s="1356"/>
      <c r="AI1223" s="1356"/>
      <c r="AJ1223" s="1356"/>
    </row>
    <row r="1224" spans="33:36" x14ac:dyDescent="0.25">
      <c r="AG1224" s="1356"/>
      <c r="AH1224" s="1356"/>
      <c r="AI1224" s="1356"/>
      <c r="AJ1224" s="1356"/>
    </row>
    <row r="1225" spans="33:36" x14ac:dyDescent="0.25">
      <c r="AG1225" s="1356"/>
      <c r="AH1225" s="1356"/>
      <c r="AI1225" s="1356"/>
      <c r="AJ1225" s="1356"/>
    </row>
    <row r="1226" spans="33:36" x14ac:dyDescent="0.25">
      <c r="AG1226" s="1356"/>
      <c r="AH1226" s="1356"/>
      <c r="AI1226" s="1356"/>
      <c r="AJ1226" s="1356"/>
    </row>
    <row r="1227" spans="33:36" x14ac:dyDescent="0.25">
      <c r="AG1227" s="1356"/>
      <c r="AH1227" s="1356"/>
      <c r="AI1227" s="1356"/>
      <c r="AJ1227" s="1356"/>
    </row>
    <row r="1228" spans="33:36" x14ac:dyDescent="0.25">
      <c r="AG1228" s="1356"/>
      <c r="AH1228" s="1356"/>
      <c r="AI1228" s="1356"/>
      <c r="AJ1228" s="1356"/>
    </row>
    <row r="1229" spans="33:36" x14ac:dyDescent="0.25">
      <c r="AG1229" s="1356"/>
      <c r="AH1229" s="1356"/>
      <c r="AI1229" s="1356"/>
      <c r="AJ1229" s="1356"/>
    </row>
    <row r="1230" spans="33:36" x14ac:dyDescent="0.25">
      <c r="AG1230" s="1356"/>
      <c r="AH1230" s="1356"/>
      <c r="AI1230" s="1356"/>
      <c r="AJ1230" s="1356"/>
    </row>
    <row r="1231" spans="33:36" x14ac:dyDescent="0.25">
      <c r="AG1231" s="1356"/>
      <c r="AH1231" s="1356"/>
      <c r="AI1231" s="1356"/>
      <c r="AJ1231" s="1356"/>
    </row>
    <row r="1232" spans="33:36" x14ac:dyDescent="0.25">
      <c r="AG1232" s="1356"/>
      <c r="AH1232" s="1356"/>
      <c r="AI1232" s="1356"/>
      <c r="AJ1232" s="1356"/>
    </row>
    <row r="1233" spans="33:36" x14ac:dyDescent="0.25">
      <c r="AG1233" s="1356"/>
      <c r="AH1233" s="1356"/>
      <c r="AI1233" s="1356"/>
      <c r="AJ1233" s="1356"/>
    </row>
    <row r="1234" spans="33:36" x14ac:dyDescent="0.25">
      <c r="AG1234" s="1356"/>
      <c r="AH1234" s="1356"/>
      <c r="AI1234" s="1356"/>
      <c r="AJ1234" s="1356"/>
    </row>
    <row r="1235" spans="33:36" x14ac:dyDescent="0.25">
      <c r="AG1235" s="1356"/>
      <c r="AH1235" s="1356"/>
      <c r="AI1235" s="1356"/>
      <c r="AJ1235" s="1356"/>
    </row>
    <row r="1236" spans="33:36" x14ac:dyDescent="0.25">
      <c r="AG1236" s="1356"/>
      <c r="AH1236" s="1356"/>
      <c r="AI1236" s="1356"/>
      <c r="AJ1236" s="1356"/>
    </row>
    <row r="1237" spans="33:36" x14ac:dyDescent="0.25">
      <c r="AG1237" s="1356"/>
      <c r="AH1237" s="1356"/>
      <c r="AI1237" s="1356"/>
      <c r="AJ1237" s="1356"/>
    </row>
    <row r="1238" spans="33:36" x14ac:dyDescent="0.25">
      <c r="AG1238" s="1356"/>
      <c r="AH1238" s="1356"/>
      <c r="AI1238" s="1356"/>
      <c r="AJ1238" s="1356"/>
    </row>
    <row r="1239" spans="33:36" x14ac:dyDescent="0.25">
      <c r="AG1239" s="1356"/>
      <c r="AH1239" s="1356"/>
      <c r="AI1239" s="1356"/>
      <c r="AJ1239" s="1356"/>
    </row>
    <row r="1240" spans="33:36" x14ac:dyDescent="0.25">
      <c r="AG1240" s="1356"/>
      <c r="AH1240" s="1356"/>
      <c r="AI1240" s="1356"/>
      <c r="AJ1240" s="1356"/>
    </row>
    <row r="1241" spans="33:36" x14ac:dyDescent="0.25">
      <c r="AG1241" s="1356"/>
      <c r="AH1241" s="1356"/>
      <c r="AI1241" s="1356"/>
      <c r="AJ1241" s="1356"/>
    </row>
    <row r="1242" spans="33:36" x14ac:dyDescent="0.25">
      <c r="AG1242" s="1356"/>
      <c r="AH1242" s="1356"/>
      <c r="AI1242" s="1356"/>
      <c r="AJ1242" s="1356"/>
    </row>
    <row r="1243" spans="33:36" x14ac:dyDescent="0.25">
      <c r="AG1243" s="1356"/>
      <c r="AH1243" s="1356"/>
      <c r="AI1243" s="1356"/>
      <c r="AJ1243" s="1356"/>
    </row>
    <row r="1244" spans="33:36" x14ac:dyDescent="0.25">
      <c r="AG1244" s="1356"/>
      <c r="AH1244" s="1356"/>
      <c r="AI1244" s="1356"/>
      <c r="AJ1244" s="1356"/>
    </row>
    <row r="1245" spans="33:36" x14ac:dyDescent="0.25">
      <c r="AG1245" s="1356"/>
      <c r="AH1245" s="1356"/>
      <c r="AI1245" s="1356"/>
      <c r="AJ1245" s="1356"/>
    </row>
    <row r="1246" spans="33:36" x14ac:dyDescent="0.25">
      <c r="AG1246" s="1356"/>
      <c r="AH1246" s="1356"/>
      <c r="AI1246" s="1356"/>
      <c r="AJ1246" s="1356"/>
    </row>
    <row r="1247" spans="33:36" x14ac:dyDescent="0.25">
      <c r="AG1247" s="1356"/>
      <c r="AH1247" s="1356"/>
      <c r="AI1247" s="1356"/>
      <c r="AJ1247" s="1356"/>
    </row>
    <row r="1248" spans="33:36" x14ac:dyDescent="0.25">
      <c r="AG1248" s="1356"/>
      <c r="AH1248" s="1356"/>
      <c r="AI1248" s="1356"/>
      <c r="AJ1248" s="1356"/>
    </row>
    <row r="1249" spans="33:36" x14ac:dyDescent="0.25">
      <c r="AG1249" s="1356"/>
      <c r="AH1249" s="1356"/>
      <c r="AI1249" s="1356"/>
      <c r="AJ1249" s="1356"/>
    </row>
    <row r="1250" spans="33:36" x14ac:dyDescent="0.25">
      <c r="AG1250" s="1356"/>
      <c r="AH1250" s="1356"/>
      <c r="AI1250" s="1356"/>
      <c r="AJ1250" s="1356"/>
    </row>
    <row r="1251" spans="33:36" x14ac:dyDescent="0.25">
      <c r="AG1251" s="1356"/>
      <c r="AH1251" s="1356"/>
      <c r="AI1251" s="1356"/>
      <c r="AJ1251" s="1356"/>
    </row>
    <row r="1252" spans="33:36" x14ac:dyDescent="0.25">
      <c r="AG1252" s="1356"/>
      <c r="AH1252" s="1356"/>
      <c r="AI1252" s="1356"/>
      <c r="AJ1252" s="1356"/>
    </row>
    <row r="1253" spans="33:36" x14ac:dyDescent="0.25">
      <c r="AG1253" s="1356"/>
      <c r="AH1253" s="1356"/>
      <c r="AI1253" s="1356"/>
      <c r="AJ1253" s="1356"/>
    </row>
    <row r="1254" spans="33:36" x14ac:dyDescent="0.25">
      <c r="AG1254" s="1356"/>
      <c r="AH1254" s="1356"/>
      <c r="AI1254" s="1356"/>
      <c r="AJ1254" s="1356"/>
    </row>
    <row r="1255" spans="33:36" x14ac:dyDescent="0.25">
      <c r="AG1255" s="1356"/>
      <c r="AH1255" s="1356"/>
      <c r="AI1255" s="1356"/>
      <c r="AJ1255" s="1356"/>
    </row>
    <row r="1256" spans="33:36" x14ac:dyDescent="0.25">
      <c r="AG1256" s="1356"/>
      <c r="AH1256" s="1356"/>
      <c r="AI1256" s="1356"/>
      <c r="AJ1256" s="1356"/>
    </row>
    <row r="1257" spans="33:36" x14ac:dyDescent="0.25">
      <c r="AG1257" s="1356"/>
      <c r="AH1257" s="1356"/>
      <c r="AI1257" s="1356"/>
      <c r="AJ1257" s="1356"/>
    </row>
    <row r="1258" spans="33:36" x14ac:dyDescent="0.25">
      <c r="AG1258" s="1356"/>
      <c r="AH1258" s="1356"/>
      <c r="AI1258" s="1356"/>
      <c r="AJ1258" s="1356"/>
    </row>
    <row r="1259" spans="33:36" x14ac:dyDescent="0.25">
      <c r="AG1259" s="1356"/>
      <c r="AH1259" s="1356"/>
      <c r="AI1259" s="1356"/>
      <c r="AJ1259" s="1356"/>
    </row>
    <row r="1260" spans="33:36" x14ac:dyDescent="0.25">
      <c r="AG1260" s="1356"/>
      <c r="AH1260" s="1356"/>
      <c r="AI1260" s="1356"/>
      <c r="AJ1260" s="1356"/>
    </row>
    <row r="1261" spans="33:36" x14ac:dyDescent="0.25">
      <c r="AG1261" s="1356"/>
      <c r="AH1261" s="1356"/>
      <c r="AI1261" s="1356"/>
      <c r="AJ1261" s="1356"/>
    </row>
    <row r="1262" spans="33:36" x14ac:dyDescent="0.25">
      <c r="AG1262" s="1356"/>
      <c r="AH1262" s="1356"/>
      <c r="AI1262" s="1356"/>
      <c r="AJ1262" s="1356"/>
    </row>
    <row r="1263" spans="33:36" x14ac:dyDescent="0.25">
      <c r="AG1263" s="1356"/>
      <c r="AH1263" s="1356"/>
      <c r="AI1263" s="1356"/>
      <c r="AJ1263" s="1356"/>
    </row>
    <row r="1264" spans="33:36" x14ac:dyDescent="0.25">
      <c r="AG1264" s="1356"/>
      <c r="AH1264" s="1356"/>
      <c r="AI1264" s="1356"/>
      <c r="AJ1264" s="1356"/>
    </row>
    <row r="1265" spans="33:36" x14ac:dyDescent="0.25">
      <c r="AG1265" s="1356"/>
      <c r="AH1265" s="1356"/>
      <c r="AI1265" s="1356"/>
      <c r="AJ1265" s="1356"/>
    </row>
    <row r="1266" spans="33:36" x14ac:dyDescent="0.25">
      <c r="AG1266" s="1356"/>
      <c r="AH1266" s="1356"/>
      <c r="AI1266" s="1356"/>
      <c r="AJ1266" s="1356"/>
    </row>
    <row r="1267" spans="33:36" x14ac:dyDescent="0.25">
      <c r="AG1267" s="1356"/>
      <c r="AH1267" s="1356"/>
      <c r="AI1267" s="1356"/>
      <c r="AJ1267" s="1356"/>
    </row>
    <row r="1268" spans="33:36" x14ac:dyDescent="0.25">
      <c r="AG1268" s="1356"/>
      <c r="AH1268" s="1356"/>
      <c r="AI1268" s="1356"/>
      <c r="AJ1268" s="1356"/>
    </row>
    <row r="1269" spans="33:36" x14ac:dyDescent="0.25">
      <c r="AG1269" s="1356"/>
      <c r="AH1269" s="1356"/>
      <c r="AI1269" s="1356"/>
      <c r="AJ1269" s="1356"/>
    </row>
    <row r="1270" spans="33:36" x14ac:dyDescent="0.25">
      <c r="AG1270" s="1356"/>
      <c r="AH1270" s="1356"/>
      <c r="AI1270" s="1356"/>
      <c r="AJ1270" s="1356"/>
    </row>
    <row r="1271" spans="33:36" x14ac:dyDescent="0.25">
      <c r="AG1271" s="1356"/>
      <c r="AH1271" s="1356"/>
      <c r="AI1271" s="1356"/>
      <c r="AJ1271" s="1356"/>
    </row>
    <row r="1272" spans="33:36" x14ac:dyDescent="0.25">
      <c r="AG1272" s="1356"/>
      <c r="AH1272" s="1356"/>
      <c r="AI1272" s="1356"/>
      <c r="AJ1272" s="1356"/>
    </row>
    <row r="1273" spans="33:36" x14ac:dyDescent="0.25">
      <c r="AG1273" s="1356"/>
      <c r="AH1273" s="1356"/>
      <c r="AI1273" s="1356"/>
      <c r="AJ1273" s="1356"/>
    </row>
    <row r="1274" spans="33:36" x14ac:dyDescent="0.25">
      <c r="AG1274" s="1356"/>
      <c r="AH1274" s="1356"/>
      <c r="AI1274" s="1356"/>
      <c r="AJ1274" s="1356"/>
    </row>
    <row r="1275" spans="33:36" x14ac:dyDescent="0.25">
      <c r="AG1275" s="1356"/>
      <c r="AH1275" s="1356"/>
      <c r="AI1275" s="1356"/>
      <c r="AJ1275" s="1356"/>
    </row>
    <row r="1276" spans="33:36" x14ac:dyDescent="0.25">
      <c r="AG1276" s="1356"/>
      <c r="AH1276" s="1356"/>
      <c r="AI1276" s="1356"/>
      <c r="AJ1276" s="1356"/>
    </row>
    <row r="1277" spans="33:36" x14ac:dyDescent="0.25">
      <c r="AG1277" s="1356"/>
      <c r="AH1277" s="1356"/>
      <c r="AI1277" s="1356"/>
      <c r="AJ1277" s="1356"/>
    </row>
    <row r="1278" spans="33:36" x14ac:dyDescent="0.25">
      <c r="AG1278" s="1356"/>
      <c r="AH1278" s="1356"/>
      <c r="AI1278" s="1356"/>
      <c r="AJ1278" s="1356"/>
    </row>
    <row r="1279" spans="33:36" x14ac:dyDescent="0.25">
      <c r="AG1279" s="1356"/>
      <c r="AH1279" s="1356"/>
      <c r="AI1279" s="1356"/>
      <c r="AJ1279" s="1356"/>
    </row>
    <row r="1280" spans="33:36" x14ac:dyDescent="0.25">
      <c r="AG1280" s="1356"/>
      <c r="AH1280" s="1356"/>
      <c r="AI1280" s="1356"/>
      <c r="AJ1280" s="1356"/>
    </row>
    <row r="1281" spans="33:36" x14ac:dyDescent="0.25">
      <c r="AG1281" s="1356"/>
      <c r="AH1281" s="1356"/>
      <c r="AI1281" s="1356"/>
      <c r="AJ1281" s="1356"/>
    </row>
    <row r="1282" spans="33:36" x14ac:dyDescent="0.25">
      <c r="AG1282" s="1356"/>
      <c r="AH1282" s="1356"/>
      <c r="AI1282" s="1356"/>
      <c r="AJ1282" s="1356"/>
    </row>
    <row r="1283" spans="33:36" x14ac:dyDescent="0.25">
      <c r="AG1283" s="1356"/>
      <c r="AH1283" s="1356"/>
      <c r="AI1283" s="1356"/>
      <c r="AJ1283" s="1356"/>
    </row>
    <row r="1284" spans="33:36" x14ac:dyDescent="0.25">
      <c r="AG1284" s="1356"/>
      <c r="AH1284" s="1356"/>
      <c r="AI1284" s="1356"/>
      <c r="AJ1284" s="1356"/>
    </row>
    <row r="1285" spans="33:36" x14ac:dyDescent="0.25">
      <c r="AG1285" s="1356"/>
      <c r="AH1285" s="1356"/>
      <c r="AI1285" s="1356"/>
      <c r="AJ1285" s="1356"/>
    </row>
    <row r="1286" spans="33:36" x14ac:dyDescent="0.25">
      <c r="AG1286" s="1356"/>
      <c r="AH1286" s="1356"/>
      <c r="AI1286" s="1356"/>
      <c r="AJ1286" s="1356"/>
    </row>
    <row r="1287" spans="33:36" x14ac:dyDescent="0.25">
      <c r="AG1287" s="1356"/>
      <c r="AH1287" s="1356"/>
      <c r="AI1287" s="1356"/>
      <c r="AJ1287" s="1356"/>
    </row>
    <row r="1288" spans="33:36" x14ac:dyDescent="0.25">
      <c r="AG1288" s="1356"/>
      <c r="AH1288" s="1356"/>
      <c r="AI1288" s="1356"/>
      <c r="AJ1288" s="1356"/>
    </row>
    <row r="1289" spans="33:36" x14ac:dyDescent="0.25">
      <c r="AG1289" s="1356"/>
      <c r="AH1289" s="1356"/>
      <c r="AI1289" s="1356"/>
      <c r="AJ1289" s="1356"/>
    </row>
    <row r="1290" spans="33:36" x14ac:dyDescent="0.25">
      <c r="AG1290" s="1356"/>
      <c r="AH1290" s="1356"/>
      <c r="AI1290" s="1356"/>
      <c r="AJ1290" s="1356"/>
    </row>
    <row r="1291" spans="33:36" x14ac:dyDescent="0.25">
      <c r="AG1291" s="1356"/>
      <c r="AH1291" s="1356"/>
      <c r="AI1291" s="1356"/>
      <c r="AJ1291" s="1356"/>
    </row>
    <row r="1292" spans="33:36" x14ac:dyDescent="0.25">
      <c r="AG1292" s="1356"/>
      <c r="AH1292" s="1356"/>
      <c r="AI1292" s="1356"/>
      <c r="AJ1292" s="1356"/>
    </row>
    <row r="1293" spans="33:36" x14ac:dyDescent="0.25">
      <c r="AG1293" s="1356"/>
      <c r="AH1293" s="1356"/>
      <c r="AI1293" s="1356"/>
      <c r="AJ1293" s="1356"/>
    </row>
    <row r="1294" spans="33:36" x14ac:dyDescent="0.25">
      <c r="AG1294" s="1356"/>
      <c r="AH1294" s="1356"/>
      <c r="AI1294" s="1356"/>
      <c r="AJ1294" s="1356"/>
    </row>
    <row r="1295" spans="33:36" x14ac:dyDescent="0.25">
      <c r="AG1295" s="1356"/>
      <c r="AH1295" s="1356"/>
      <c r="AI1295" s="1356"/>
      <c r="AJ1295" s="1356"/>
    </row>
    <row r="1296" spans="33:36" x14ac:dyDescent="0.25">
      <c r="AG1296" s="1356"/>
      <c r="AH1296" s="1356"/>
      <c r="AI1296" s="1356"/>
      <c r="AJ1296" s="1356"/>
    </row>
    <row r="1297" spans="33:36" x14ac:dyDescent="0.25">
      <c r="AG1297" s="1356"/>
      <c r="AH1297" s="1356"/>
      <c r="AI1297" s="1356"/>
      <c r="AJ1297" s="1356"/>
    </row>
    <row r="1298" spans="33:36" x14ac:dyDescent="0.25">
      <c r="AG1298" s="1356"/>
      <c r="AH1298" s="1356"/>
      <c r="AI1298" s="1356"/>
      <c r="AJ1298" s="1356"/>
    </row>
    <row r="1299" spans="33:36" x14ac:dyDescent="0.25">
      <c r="AG1299" s="1356"/>
      <c r="AH1299" s="1356"/>
      <c r="AI1299" s="1356"/>
      <c r="AJ1299" s="1356"/>
    </row>
    <row r="1300" spans="33:36" x14ac:dyDescent="0.25">
      <c r="AG1300" s="1356"/>
      <c r="AH1300" s="1356"/>
      <c r="AI1300" s="1356"/>
      <c r="AJ1300" s="1356"/>
    </row>
    <row r="1301" spans="33:36" x14ac:dyDescent="0.25">
      <c r="AG1301" s="1356"/>
      <c r="AH1301" s="1356"/>
      <c r="AI1301" s="1356"/>
      <c r="AJ1301" s="1356"/>
    </row>
    <row r="1302" spans="33:36" x14ac:dyDescent="0.25">
      <c r="AG1302" s="1356"/>
      <c r="AH1302" s="1356"/>
      <c r="AI1302" s="1356"/>
      <c r="AJ1302" s="1356"/>
    </row>
    <row r="1303" spans="33:36" x14ac:dyDescent="0.25">
      <c r="AG1303" s="1356"/>
      <c r="AH1303" s="1356"/>
      <c r="AI1303" s="1356"/>
      <c r="AJ1303" s="1356"/>
    </row>
    <row r="1304" spans="33:36" x14ac:dyDescent="0.25">
      <c r="AG1304" s="1356"/>
      <c r="AH1304" s="1356"/>
      <c r="AI1304" s="1356"/>
      <c r="AJ1304" s="1356"/>
    </row>
    <row r="1305" spans="33:36" x14ac:dyDescent="0.25">
      <c r="AG1305" s="1356"/>
      <c r="AH1305" s="1356"/>
      <c r="AI1305" s="1356"/>
      <c r="AJ1305" s="1356"/>
    </row>
    <row r="1306" spans="33:36" x14ac:dyDescent="0.25">
      <c r="AG1306" s="1356"/>
      <c r="AH1306" s="1356"/>
      <c r="AI1306" s="1356"/>
      <c r="AJ1306" s="1356"/>
    </row>
    <row r="1307" spans="33:36" x14ac:dyDescent="0.25">
      <c r="AG1307" s="1356"/>
      <c r="AH1307" s="1356"/>
      <c r="AI1307" s="1356"/>
      <c r="AJ1307" s="1356"/>
    </row>
    <row r="1308" spans="33:36" x14ac:dyDescent="0.25">
      <c r="AG1308" s="1356"/>
      <c r="AH1308" s="1356"/>
      <c r="AI1308" s="1356"/>
      <c r="AJ1308" s="1356"/>
    </row>
    <row r="1309" spans="33:36" x14ac:dyDescent="0.25">
      <c r="AG1309" s="1356"/>
      <c r="AH1309" s="1356"/>
      <c r="AI1309" s="1356"/>
      <c r="AJ1309" s="1356"/>
    </row>
    <row r="1310" spans="33:36" x14ac:dyDescent="0.25">
      <c r="AG1310" s="1356"/>
      <c r="AH1310" s="1356"/>
      <c r="AI1310" s="1356"/>
      <c r="AJ1310" s="1356"/>
    </row>
    <row r="1311" spans="33:36" x14ac:dyDescent="0.25">
      <c r="AG1311" s="1356"/>
      <c r="AH1311" s="1356"/>
      <c r="AI1311" s="1356"/>
      <c r="AJ1311" s="1356"/>
    </row>
    <row r="1312" spans="33:36" x14ac:dyDescent="0.25">
      <c r="AG1312" s="1356"/>
      <c r="AH1312" s="1356"/>
      <c r="AI1312" s="1356"/>
      <c r="AJ1312" s="1356"/>
    </row>
    <row r="1313" spans="33:36" x14ac:dyDescent="0.25">
      <c r="AG1313" s="1356"/>
      <c r="AH1313" s="1356"/>
      <c r="AI1313" s="1356"/>
      <c r="AJ1313" s="1356"/>
    </row>
    <row r="1314" spans="33:36" x14ac:dyDescent="0.25">
      <c r="AG1314" s="1356"/>
      <c r="AH1314" s="1356"/>
      <c r="AI1314" s="1356"/>
      <c r="AJ1314" s="1356"/>
    </row>
    <row r="1315" spans="33:36" x14ac:dyDescent="0.25">
      <c r="AG1315" s="1356"/>
      <c r="AH1315" s="1356"/>
      <c r="AI1315" s="1356"/>
      <c r="AJ1315" s="1356"/>
    </row>
    <row r="1316" spans="33:36" x14ac:dyDescent="0.25">
      <c r="AG1316" s="1356"/>
      <c r="AH1316" s="1356"/>
      <c r="AI1316" s="1356"/>
      <c r="AJ1316" s="1356"/>
    </row>
    <row r="1317" spans="33:36" x14ac:dyDescent="0.25">
      <c r="AG1317" s="1356"/>
      <c r="AH1317" s="1356"/>
      <c r="AI1317" s="1356"/>
      <c r="AJ1317" s="1356"/>
    </row>
    <row r="1318" spans="33:36" x14ac:dyDescent="0.25">
      <c r="AG1318" s="1356"/>
      <c r="AH1318" s="1356"/>
      <c r="AI1318" s="1356"/>
      <c r="AJ1318" s="1356"/>
    </row>
    <row r="1319" spans="33:36" x14ac:dyDescent="0.25">
      <c r="AG1319" s="1356"/>
      <c r="AH1319" s="1356"/>
      <c r="AI1319" s="1356"/>
      <c r="AJ1319" s="1356"/>
    </row>
    <row r="1320" spans="33:36" x14ac:dyDescent="0.25">
      <c r="AG1320" s="1356"/>
      <c r="AH1320" s="1356"/>
      <c r="AI1320" s="1356"/>
      <c r="AJ1320" s="1356"/>
    </row>
    <row r="1321" spans="33:36" x14ac:dyDescent="0.25">
      <c r="AG1321" s="1356"/>
      <c r="AH1321" s="1356"/>
      <c r="AI1321" s="1356"/>
      <c r="AJ1321" s="1356"/>
    </row>
    <row r="1322" spans="33:36" x14ac:dyDescent="0.25">
      <c r="AG1322" s="1356"/>
      <c r="AH1322" s="1356"/>
      <c r="AI1322" s="1356"/>
      <c r="AJ1322" s="1356"/>
    </row>
    <row r="1323" spans="33:36" x14ac:dyDescent="0.25">
      <c r="AG1323" s="1356"/>
      <c r="AH1323" s="1356"/>
      <c r="AI1323" s="1356"/>
      <c r="AJ1323" s="1356"/>
    </row>
    <row r="1324" spans="33:36" x14ac:dyDescent="0.25">
      <c r="AG1324" s="1356"/>
      <c r="AH1324" s="1356"/>
      <c r="AI1324" s="1356"/>
      <c r="AJ1324" s="1356"/>
    </row>
    <row r="1325" spans="33:36" x14ac:dyDescent="0.25">
      <c r="AG1325" s="1356"/>
      <c r="AH1325" s="1356"/>
      <c r="AI1325" s="1356"/>
      <c r="AJ1325" s="1356"/>
    </row>
    <row r="1326" spans="33:36" x14ac:dyDescent="0.25">
      <c r="AG1326" s="1356"/>
      <c r="AH1326" s="1356"/>
      <c r="AI1326" s="1356"/>
      <c r="AJ1326" s="1356"/>
    </row>
    <row r="1327" spans="33:36" x14ac:dyDescent="0.25">
      <c r="AG1327" s="1356"/>
      <c r="AH1327" s="1356"/>
      <c r="AI1327" s="1356"/>
      <c r="AJ1327" s="1356"/>
    </row>
    <row r="1328" spans="33:36" x14ac:dyDescent="0.25">
      <c r="AG1328" s="1356"/>
      <c r="AH1328" s="1356"/>
      <c r="AI1328" s="1356"/>
      <c r="AJ1328" s="1356"/>
    </row>
    <row r="1329" spans="33:36" x14ac:dyDescent="0.25">
      <c r="AG1329" s="1356"/>
      <c r="AH1329" s="1356"/>
      <c r="AI1329" s="1356"/>
      <c r="AJ1329" s="1356"/>
    </row>
    <row r="1330" spans="33:36" x14ac:dyDescent="0.25">
      <c r="AG1330" s="1356"/>
      <c r="AH1330" s="1356"/>
      <c r="AI1330" s="1356"/>
      <c r="AJ1330" s="1356"/>
    </row>
    <row r="1331" spans="33:36" x14ac:dyDescent="0.25">
      <c r="AG1331" s="1356"/>
      <c r="AH1331" s="1356"/>
      <c r="AI1331" s="1356"/>
      <c r="AJ1331" s="1356"/>
    </row>
    <row r="1332" spans="33:36" x14ac:dyDescent="0.25">
      <c r="AG1332" s="1356"/>
      <c r="AH1332" s="1356"/>
      <c r="AI1332" s="1356"/>
      <c r="AJ1332" s="1356"/>
    </row>
    <row r="1333" spans="33:36" x14ac:dyDescent="0.25">
      <c r="AG1333" s="1356"/>
      <c r="AH1333" s="1356"/>
      <c r="AI1333" s="1356"/>
      <c r="AJ1333" s="1356"/>
    </row>
    <row r="1334" spans="33:36" x14ac:dyDescent="0.25">
      <c r="AG1334" s="1356"/>
      <c r="AH1334" s="1356"/>
      <c r="AI1334" s="1356"/>
      <c r="AJ1334" s="1356"/>
    </row>
    <row r="1335" spans="33:36" x14ac:dyDescent="0.25">
      <c r="AG1335" s="1356"/>
      <c r="AH1335" s="1356"/>
      <c r="AI1335" s="1356"/>
      <c r="AJ1335" s="1356"/>
    </row>
    <row r="1336" spans="33:36" x14ac:dyDescent="0.25">
      <c r="AG1336" s="1356"/>
      <c r="AH1336" s="1356"/>
      <c r="AI1336" s="1356"/>
      <c r="AJ1336" s="1356"/>
    </row>
    <row r="1337" spans="33:36" x14ac:dyDescent="0.25">
      <c r="AG1337" s="1356"/>
      <c r="AH1337" s="1356"/>
      <c r="AI1337" s="1356"/>
      <c r="AJ1337" s="1356"/>
    </row>
    <row r="1338" spans="33:36" x14ac:dyDescent="0.25">
      <c r="AG1338" s="1356"/>
      <c r="AH1338" s="1356"/>
      <c r="AI1338" s="1356"/>
      <c r="AJ1338" s="1356"/>
    </row>
    <row r="1339" spans="33:36" x14ac:dyDescent="0.25">
      <c r="AG1339" s="1356"/>
      <c r="AH1339" s="1356"/>
      <c r="AI1339" s="1356"/>
      <c r="AJ1339" s="1356"/>
    </row>
    <row r="1340" spans="33:36" x14ac:dyDescent="0.25">
      <c r="AG1340" s="1356"/>
      <c r="AH1340" s="1356"/>
      <c r="AI1340" s="1356"/>
      <c r="AJ1340" s="1356"/>
    </row>
    <row r="1341" spans="33:36" x14ac:dyDescent="0.25">
      <c r="AG1341" s="1356"/>
      <c r="AH1341" s="1356"/>
      <c r="AI1341" s="1356"/>
      <c r="AJ1341" s="1356"/>
    </row>
    <row r="1342" spans="33:36" x14ac:dyDescent="0.25">
      <c r="AG1342" s="1356"/>
      <c r="AH1342" s="1356"/>
      <c r="AI1342" s="1356"/>
      <c r="AJ1342" s="1356"/>
    </row>
    <row r="1343" spans="33:36" x14ac:dyDescent="0.25">
      <c r="AG1343" s="1356"/>
      <c r="AH1343" s="1356"/>
      <c r="AI1343" s="1356"/>
      <c r="AJ1343" s="1356"/>
    </row>
    <row r="1344" spans="33:36" x14ac:dyDescent="0.25">
      <c r="AG1344" s="1356"/>
      <c r="AH1344" s="1356"/>
      <c r="AI1344" s="1356"/>
      <c r="AJ1344" s="1356"/>
    </row>
    <row r="1345" spans="33:36" x14ac:dyDescent="0.25">
      <c r="AG1345" s="1356"/>
      <c r="AH1345" s="1356"/>
      <c r="AI1345" s="1356"/>
      <c r="AJ1345" s="1356"/>
    </row>
    <row r="1346" spans="33:36" x14ac:dyDescent="0.25">
      <c r="AG1346" s="1356"/>
      <c r="AH1346" s="1356"/>
      <c r="AI1346" s="1356"/>
      <c r="AJ1346" s="1356"/>
    </row>
    <row r="1347" spans="33:36" x14ac:dyDescent="0.25">
      <c r="AG1347" s="1356"/>
      <c r="AH1347" s="1356"/>
      <c r="AI1347" s="1356"/>
      <c r="AJ1347" s="1356"/>
    </row>
    <row r="1348" spans="33:36" x14ac:dyDescent="0.25">
      <c r="AG1348" s="1356"/>
      <c r="AH1348" s="1356"/>
      <c r="AI1348" s="1356"/>
      <c r="AJ1348" s="1356"/>
    </row>
    <row r="1349" spans="33:36" x14ac:dyDescent="0.25">
      <c r="AG1349" s="1356"/>
      <c r="AH1349" s="1356"/>
      <c r="AI1349" s="1356"/>
      <c r="AJ1349" s="1356"/>
    </row>
    <row r="1350" spans="33:36" x14ac:dyDescent="0.25">
      <c r="AG1350" s="1356"/>
      <c r="AH1350" s="1356"/>
      <c r="AI1350" s="1356"/>
      <c r="AJ1350" s="1356"/>
    </row>
    <row r="1351" spans="33:36" x14ac:dyDescent="0.25">
      <c r="AG1351" s="1356"/>
      <c r="AH1351" s="1356"/>
      <c r="AI1351" s="1356"/>
      <c r="AJ1351" s="1356"/>
    </row>
    <row r="1352" spans="33:36" x14ac:dyDescent="0.25">
      <c r="AG1352" s="1356"/>
      <c r="AH1352" s="1356"/>
      <c r="AI1352" s="1356"/>
      <c r="AJ1352" s="1356"/>
    </row>
    <row r="1353" spans="33:36" x14ac:dyDescent="0.25">
      <c r="AG1353" s="1356"/>
      <c r="AH1353" s="1356"/>
      <c r="AI1353" s="1356"/>
      <c r="AJ1353" s="1356"/>
    </row>
    <row r="1354" spans="33:36" x14ac:dyDescent="0.25">
      <c r="AG1354" s="1356"/>
      <c r="AH1354" s="1356"/>
      <c r="AI1354" s="1356"/>
      <c r="AJ1354" s="1356"/>
    </row>
    <row r="1355" spans="33:36" x14ac:dyDescent="0.25">
      <c r="AG1355" s="1356"/>
      <c r="AH1355" s="1356"/>
      <c r="AI1355" s="1356"/>
      <c r="AJ1355" s="1356"/>
    </row>
    <row r="1356" spans="33:36" x14ac:dyDescent="0.25">
      <c r="AG1356" s="1356"/>
      <c r="AH1356" s="1356"/>
      <c r="AI1356" s="1356"/>
      <c r="AJ1356" s="1356"/>
    </row>
    <row r="1357" spans="33:36" x14ac:dyDescent="0.25">
      <c r="AG1357" s="1356"/>
      <c r="AH1357" s="1356"/>
      <c r="AI1357" s="1356"/>
      <c r="AJ1357" s="1356"/>
    </row>
    <row r="1358" spans="33:36" x14ac:dyDescent="0.25">
      <c r="AG1358" s="1356"/>
      <c r="AH1358" s="1356"/>
      <c r="AI1358" s="1356"/>
      <c r="AJ1358" s="1356"/>
    </row>
    <row r="1359" spans="33:36" x14ac:dyDescent="0.25">
      <c r="AG1359" s="1356"/>
      <c r="AH1359" s="1356"/>
      <c r="AI1359" s="1356"/>
      <c r="AJ1359" s="1356"/>
    </row>
    <row r="1360" spans="33:36" x14ac:dyDescent="0.25">
      <c r="AG1360" s="1356"/>
      <c r="AH1360" s="1356"/>
      <c r="AI1360" s="1356"/>
      <c r="AJ1360" s="1356"/>
    </row>
    <row r="1361" spans="33:36" x14ac:dyDescent="0.25">
      <c r="AG1361" s="1356"/>
      <c r="AH1361" s="1356"/>
      <c r="AI1361" s="1356"/>
      <c r="AJ1361" s="1356"/>
    </row>
    <row r="1362" spans="33:36" x14ac:dyDescent="0.25">
      <c r="AG1362" s="1356"/>
      <c r="AH1362" s="1356"/>
      <c r="AI1362" s="1356"/>
      <c r="AJ1362" s="1356"/>
    </row>
    <row r="1363" spans="33:36" x14ac:dyDescent="0.25">
      <c r="AG1363" s="1356"/>
      <c r="AH1363" s="1356"/>
      <c r="AI1363" s="1356"/>
      <c r="AJ1363" s="1356"/>
    </row>
    <row r="1364" spans="33:36" x14ac:dyDescent="0.25">
      <c r="AG1364" s="1356"/>
      <c r="AH1364" s="1356"/>
      <c r="AI1364" s="1356"/>
      <c r="AJ1364" s="1356"/>
    </row>
    <row r="1365" spans="33:36" x14ac:dyDescent="0.25">
      <c r="AG1365" s="1356"/>
      <c r="AH1365" s="1356"/>
      <c r="AI1365" s="1356"/>
      <c r="AJ1365" s="1356"/>
    </row>
    <row r="1366" spans="33:36" x14ac:dyDescent="0.25">
      <c r="AG1366" s="1356"/>
      <c r="AH1366" s="1356"/>
      <c r="AI1366" s="1356"/>
      <c r="AJ1366" s="1356"/>
    </row>
    <row r="1367" spans="33:36" x14ac:dyDescent="0.25">
      <c r="AG1367" s="1356"/>
      <c r="AH1367" s="1356"/>
      <c r="AI1367" s="1356"/>
      <c r="AJ1367" s="1356"/>
    </row>
    <row r="1368" spans="33:36" x14ac:dyDescent="0.25">
      <c r="AG1368" s="1356"/>
      <c r="AH1368" s="1356"/>
      <c r="AI1368" s="1356"/>
      <c r="AJ1368" s="1356"/>
    </row>
    <row r="1369" spans="33:36" x14ac:dyDescent="0.25">
      <c r="AG1369" s="1356"/>
      <c r="AH1369" s="1356"/>
      <c r="AI1369" s="1356"/>
      <c r="AJ1369" s="1356"/>
    </row>
    <row r="1370" spans="33:36" x14ac:dyDescent="0.25">
      <c r="AG1370" s="1356"/>
      <c r="AH1370" s="1356"/>
      <c r="AI1370" s="1356"/>
      <c r="AJ1370" s="1356"/>
    </row>
    <row r="1371" spans="33:36" x14ac:dyDescent="0.25">
      <c r="AG1371" s="1356"/>
      <c r="AH1371" s="1356"/>
      <c r="AI1371" s="1356"/>
      <c r="AJ1371" s="1356"/>
    </row>
    <row r="1372" spans="33:36" x14ac:dyDescent="0.25">
      <c r="AG1372" s="1356"/>
      <c r="AH1372" s="1356"/>
      <c r="AI1372" s="1356"/>
      <c r="AJ1372" s="1356"/>
    </row>
    <row r="1373" spans="33:36" x14ac:dyDescent="0.25">
      <c r="AG1373" s="1356"/>
      <c r="AH1373" s="1356"/>
      <c r="AI1373" s="1356"/>
      <c r="AJ1373" s="1356"/>
    </row>
    <row r="1374" spans="33:36" x14ac:dyDescent="0.25">
      <c r="AG1374" s="1356"/>
      <c r="AH1374" s="1356"/>
      <c r="AI1374" s="1356"/>
      <c r="AJ1374" s="1356"/>
    </row>
    <row r="1375" spans="33:36" x14ac:dyDescent="0.25">
      <c r="AG1375" s="1356"/>
      <c r="AH1375" s="1356"/>
      <c r="AI1375" s="1356"/>
      <c r="AJ1375" s="1356"/>
    </row>
    <row r="1376" spans="33:36" x14ac:dyDescent="0.25">
      <c r="AG1376" s="1356"/>
      <c r="AH1376" s="1356"/>
      <c r="AI1376" s="1356"/>
      <c r="AJ1376" s="1356"/>
    </row>
    <row r="1377" spans="33:36" x14ac:dyDescent="0.25">
      <c r="AG1377" s="1356"/>
      <c r="AH1377" s="1356"/>
      <c r="AI1377" s="1356"/>
      <c r="AJ1377" s="1356"/>
    </row>
    <row r="1378" spans="33:36" x14ac:dyDescent="0.25">
      <c r="AG1378" s="1356"/>
      <c r="AH1378" s="1356"/>
      <c r="AI1378" s="1356"/>
      <c r="AJ1378" s="1356"/>
    </row>
    <row r="1379" spans="33:36" x14ac:dyDescent="0.25">
      <c r="AG1379" s="1356"/>
      <c r="AH1379" s="1356"/>
      <c r="AI1379" s="1356"/>
      <c r="AJ1379" s="1356"/>
    </row>
    <row r="1380" spans="33:36" x14ac:dyDescent="0.25">
      <c r="AG1380" s="1356"/>
      <c r="AH1380" s="1356"/>
      <c r="AI1380" s="1356"/>
      <c r="AJ1380" s="1356"/>
    </row>
    <row r="1381" spans="33:36" x14ac:dyDescent="0.25">
      <c r="AG1381" s="1356"/>
      <c r="AH1381" s="1356"/>
      <c r="AI1381" s="1356"/>
      <c r="AJ1381" s="1356"/>
    </row>
    <row r="1382" spans="33:36" x14ac:dyDescent="0.25">
      <c r="AG1382" s="1356"/>
      <c r="AH1382" s="1356"/>
      <c r="AI1382" s="1356"/>
      <c r="AJ1382" s="1356"/>
    </row>
    <row r="1383" spans="33:36" x14ac:dyDescent="0.25">
      <c r="AG1383" s="1356"/>
      <c r="AH1383" s="1356"/>
      <c r="AI1383" s="1356"/>
      <c r="AJ1383" s="1356"/>
    </row>
    <row r="1384" spans="33:36" x14ac:dyDescent="0.25">
      <c r="AG1384" s="1356"/>
      <c r="AH1384" s="1356"/>
      <c r="AI1384" s="1356"/>
      <c r="AJ1384" s="1356"/>
    </row>
  </sheetData>
  <mergeCells count="14">
    <mergeCell ref="A108:G108"/>
    <mergeCell ref="AQ5:AQ6"/>
    <mergeCell ref="A5:B5"/>
    <mergeCell ref="A6:B6"/>
    <mergeCell ref="A1:AQ1"/>
    <mergeCell ref="A2:AQ2"/>
    <mergeCell ref="A3:AQ3"/>
    <mergeCell ref="C5:F5"/>
    <mergeCell ref="G5:L5"/>
    <mergeCell ref="M5:V5"/>
    <mergeCell ref="W5:AC5"/>
    <mergeCell ref="AD5:AI5"/>
    <mergeCell ref="AJ5:AK5"/>
    <mergeCell ref="AL5:AP5"/>
  </mergeCells>
  <conditionalFormatting sqref="A9:AG9">
    <cfRule type="expression" dxfId="57" priority="41" stopIfTrue="1">
      <formula>$A$9&lt;&gt;""</formula>
    </cfRule>
  </conditionalFormatting>
  <conditionalFormatting sqref="A10:AG10">
    <cfRule type="expression" dxfId="56" priority="40" stopIfTrue="1">
      <formula>$A$10&lt;&gt;""</formula>
    </cfRule>
  </conditionalFormatting>
  <conditionalFormatting sqref="A11:AG11">
    <cfRule type="expression" dxfId="55" priority="39" stopIfTrue="1">
      <formula>$A$11&lt;&gt;""</formula>
    </cfRule>
  </conditionalFormatting>
  <conditionalFormatting sqref="A12:AG12">
    <cfRule type="expression" dxfId="54" priority="38" stopIfTrue="1">
      <formula>$A$12&lt;&gt;""</formula>
    </cfRule>
  </conditionalFormatting>
  <conditionalFormatting sqref="A13:AG13">
    <cfRule type="expression" dxfId="53" priority="37" stopIfTrue="1">
      <formula>$A$13&lt;&gt;""</formula>
    </cfRule>
  </conditionalFormatting>
  <conditionalFormatting sqref="A14:AG14">
    <cfRule type="expression" dxfId="52" priority="36" stopIfTrue="1">
      <formula>$A$14&lt;&gt;""</formula>
    </cfRule>
  </conditionalFormatting>
  <conditionalFormatting sqref="A15:AG15">
    <cfRule type="expression" dxfId="51" priority="35" stopIfTrue="1">
      <formula>$A$15&lt;&gt;""</formula>
    </cfRule>
  </conditionalFormatting>
  <conditionalFormatting sqref="A16:AG16">
    <cfRule type="expression" dxfId="50" priority="34" stopIfTrue="1">
      <formula>$A$16&lt;&gt;""</formula>
    </cfRule>
  </conditionalFormatting>
  <conditionalFormatting sqref="A17:AG17">
    <cfRule type="expression" dxfId="49" priority="33" stopIfTrue="1">
      <formula>$A$17&lt;&gt;""</formula>
    </cfRule>
  </conditionalFormatting>
  <conditionalFormatting sqref="A18:AG18">
    <cfRule type="expression" dxfId="48" priority="32" stopIfTrue="1">
      <formula>$A$18&lt;&gt;""</formula>
    </cfRule>
  </conditionalFormatting>
  <conditionalFormatting sqref="A20:AG20">
    <cfRule type="expression" dxfId="47" priority="31" stopIfTrue="1">
      <formula>$A$20&lt;&gt;""</formula>
    </cfRule>
  </conditionalFormatting>
  <conditionalFormatting sqref="A21:AG21">
    <cfRule type="expression" dxfId="46" priority="30" stopIfTrue="1">
      <formula>$A$21&lt;&gt;""</formula>
    </cfRule>
  </conditionalFormatting>
  <conditionalFormatting sqref="A23:AG23">
    <cfRule type="expression" dxfId="45" priority="28" stopIfTrue="1">
      <formula>$A$23&lt;&gt;""</formula>
    </cfRule>
  </conditionalFormatting>
  <conditionalFormatting sqref="A24:AG24">
    <cfRule type="expression" dxfId="44" priority="27" stopIfTrue="1">
      <formula>$A$24&lt;&gt;""</formula>
    </cfRule>
  </conditionalFormatting>
  <conditionalFormatting sqref="A26:AG26">
    <cfRule type="expression" dxfId="43" priority="26" stopIfTrue="1">
      <formula>$A$26&lt;&gt;""</formula>
    </cfRule>
  </conditionalFormatting>
  <conditionalFormatting sqref="A27:AG27">
    <cfRule type="expression" dxfId="42" priority="25" stopIfTrue="1">
      <formula>$A$27&lt;&gt;""</formula>
    </cfRule>
  </conditionalFormatting>
  <conditionalFormatting sqref="A28:AG28">
    <cfRule type="expression" dxfId="41" priority="24" stopIfTrue="1">
      <formula>$A$28&lt;&gt;""</formula>
    </cfRule>
  </conditionalFormatting>
  <conditionalFormatting sqref="A29:AG29">
    <cfRule type="expression" dxfId="40" priority="23" stopIfTrue="1">
      <formula>$A$29&lt;&gt;""</formula>
    </cfRule>
  </conditionalFormatting>
  <conditionalFormatting sqref="A30:AG30">
    <cfRule type="expression" dxfId="39" priority="22" stopIfTrue="1">
      <formula>$A$30&lt;&gt;""</formula>
    </cfRule>
  </conditionalFormatting>
  <conditionalFormatting sqref="A31:AG31">
    <cfRule type="expression" dxfId="38" priority="21" stopIfTrue="1">
      <formula>$A$31&lt;&gt;""</formula>
    </cfRule>
  </conditionalFormatting>
  <conditionalFormatting sqref="A32:AG32">
    <cfRule type="expression" dxfId="37" priority="20" stopIfTrue="1">
      <formula>$A$32&lt;&gt;""</formula>
    </cfRule>
  </conditionalFormatting>
  <conditionalFormatting sqref="A33:AG33">
    <cfRule type="expression" dxfId="36" priority="19" stopIfTrue="1">
      <formula>$A$33&lt;&gt;""</formula>
    </cfRule>
  </conditionalFormatting>
  <conditionalFormatting sqref="A34:AG34">
    <cfRule type="expression" dxfId="35" priority="18" stopIfTrue="1">
      <formula>$A$34&lt;&gt;""</formula>
    </cfRule>
  </conditionalFormatting>
  <conditionalFormatting sqref="A36:AG36">
    <cfRule type="expression" dxfId="34" priority="16" stopIfTrue="1">
      <formula>$A$36&lt;&gt;""</formula>
    </cfRule>
  </conditionalFormatting>
  <conditionalFormatting sqref="A37:AG37">
    <cfRule type="expression" dxfId="33" priority="15" stopIfTrue="1">
      <formula>$A$37&lt;&gt;""</formula>
    </cfRule>
  </conditionalFormatting>
  <conditionalFormatting sqref="A38:AG38">
    <cfRule type="expression" dxfId="32" priority="14" stopIfTrue="1">
      <formula>$A$38&lt;&gt;""</formula>
    </cfRule>
  </conditionalFormatting>
  <conditionalFormatting sqref="A39:AG39">
    <cfRule type="expression" dxfId="31" priority="13" stopIfTrue="1">
      <formula>$A$39&lt;&gt;""</formula>
    </cfRule>
  </conditionalFormatting>
  <conditionalFormatting sqref="A40:AG40">
    <cfRule type="expression" dxfId="30" priority="12" stopIfTrue="1">
      <formula>$A$40&lt;&gt;""</formula>
    </cfRule>
  </conditionalFormatting>
  <conditionalFormatting sqref="A41:AG41">
    <cfRule type="expression" dxfId="29" priority="11" stopIfTrue="1">
      <formula>$A$41&lt;&gt;""</formula>
    </cfRule>
  </conditionalFormatting>
  <conditionalFormatting sqref="A50:AG50">
    <cfRule type="expression" dxfId="28" priority="9" stopIfTrue="1">
      <formula>$A$50&lt;&gt;""</formula>
    </cfRule>
  </conditionalFormatting>
  <conditionalFormatting sqref="A52:AG52">
    <cfRule type="expression" dxfId="27" priority="8" stopIfTrue="1">
      <formula>$A$52&lt;&gt;""</formula>
    </cfRule>
  </conditionalFormatting>
  <conditionalFormatting sqref="A54:AG54">
    <cfRule type="expression" dxfId="26" priority="7" stopIfTrue="1">
      <formula>$A$54&lt;&gt;""</formula>
    </cfRule>
  </conditionalFormatting>
  <conditionalFormatting sqref="A56:AG56">
    <cfRule type="expression" dxfId="25" priority="6" stopIfTrue="1">
      <formula>$A$56&lt;&gt;""</formula>
    </cfRule>
  </conditionalFormatting>
  <conditionalFormatting sqref="A72:AG72">
    <cfRule type="expression" dxfId="24" priority="5" stopIfTrue="1">
      <formula>$A$72&lt;&gt;""</formula>
    </cfRule>
  </conditionalFormatting>
  <conditionalFormatting sqref="A74:AG74">
    <cfRule type="expression" dxfId="23" priority="4" stopIfTrue="1">
      <formula>$A$74&lt;&gt;""</formula>
    </cfRule>
  </conditionalFormatting>
  <conditionalFormatting sqref="A80:AG80">
    <cfRule type="expression" dxfId="22" priority="3" stopIfTrue="1">
      <formula>$A$80&lt;&gt;""</formula>
    </cfRule>
  </conditionalFormatting>
  <conditionalFormatting sqref="A90:AG90">
    <cfRule type="expression" dxfId="21" priority="2" stopIfTrue="1">
      <formula>$A$90&lt;&gt;""</formula>
    </cfRule>
  </conditionalFormatting>
  <conditionalFormatting sqref="A97:AG97">
    <cfRule type="expression" dxfId="20" priority="1" stopIfTrue="1">
      <formula>$A$97&lt;&gt;""</formula>
    </cfRule>
  </conditionalFormatting>
  <pageMargins left="0.7" right="0.7" top="0.75" bottom="0.75" header="0.3" footer="0.3"/>
  <ignoredErrors>
    <ignoredError sqref="D8 AQ15:AQ102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0" tint="-0.14999847407452621"/>
  </sheetPr>
  <dimension ref="A1:IV1390"/>
  <sheetViews>
    <sheetView topLeftCell="F1" workbookViewId="0">
      <selection activeCell="AP117" sqref="AP117"/>
    </sheetView>
  </sheetViews>
  <sheetFormatPr baseColWidth="10" defaultColWidth="13.7109375" defaultRowHeight="15" x14ac:dyDescent="0.25"/>
  <cols>
    <col min="1" max="1" width="18.85546875" style="1357" customWidth="1"/>
    <col min="2" max="2" width="11.42578125" style="1357" customWidth="1"/>
    <col min="3" max="33" width="7.140625" style="1357" bestFit="1" customWidth="1"/>
    <col min="34" max="34" width="12.28515625" style="1357" bestFit="1" customWidth="1"/>
    <col min="35" max="35" width="11.5703125" style="1357" bestFit="1" customWidth="1"/>
    <col min="36" max="36" width="11.42578125" style="1357" customWidth="1"/>
    <col min="37" max="37" width="14.42578125" style="1357" customWidth="1"/>
    <col min="38" max="47" width="11.42578125" style="1357" customWidth="1"/>
    <col min="48" max="48" width="0" style="1357" hidden="1" customWidth="1"/>
    <col min="49" max="256" width="11.42578125" style="1357" customWidth="1"/>
    <col min="257" max="303" width="11.42578125" style="1216" customWidth="1"/>
    <col min="304" max="304" width="0" style="1216" hidden="1" customWidth="1"/>
    <col min="305" max="559" width="11.42578125" style="1216" customWidth="1"/>
    <col min="560" max="560" width="0" style="1216" hidden="1" customWidth="1"/>
    <col min="561" max="815" width="11.42578125" style="1216" customWidth="1"/>
    <col min="816" max="816" width="0" style="1216" hidden="1" customWidth="1"/>
    <col min="817" max="1071" width="11.42578125" style="1216" customWidth="1"/>
    <col min="1072" max="1072" width="0" style="1216" hidden="1" customWidth="1"/>
    <col min="1073" max="1327" width="11.42578125" style="1216" customWidth="1"/>
    <col min="1328" max="1328" width="0" style="1216" hidden="1" customWidth="1"/>
    <col min="1329" max="1583" width="11.42578125" style="1216" customWidth="1"/>
    <col min="1584" max="1584" width="0" style="1216" hidden="1" customWidth="1"/>
    <col min="1585" max="1839" width="11.42578125" style="1216" customWidth="1"/>
    <col min="1840" max="1840" width="0" style="1216" hidden="1" customWidth="1"/>
    <col min="1841" max="2095" width="11.42578125" style="1216" customWidth="1"/>
    <col min="2096" max="2096" width="0" style="1216" hidden="1" customWidth="1"/>
    <col min="2097" max="2351" width="11.42578125" style="1216" customWidth="1"/>
    <col min="2352" max="2352" width="0" style="1216" hidden="1" customWidth="1"/>
    <col min="2353" max="2607" width="11.42578125" style="1216" customWidth="1"/>
    <col min="2608" max="2608" width="0" style="1216" hidden="1" customWidth="1"/>
    <col min="2609" max="2863" width="11.42578125" style="1216" customWidth="1"/>
    <col min="2864" max="2864" width="0" style="1216" hidden="1" customWidth="1"/>
    <col min="2865" max="3119" width="11.42578125" style="1216" customWidth="1"/>
    <col min="3120" max="3120" width="0" style="1216" hidden="1" customWidth="1"/>
    <col min="3121" max="3375" width="11.42578125" style="1216" customWidth="1"/>
    <col min="3376" max="3376" width="0" style="1216" hidden="1" customWidth="1"/>
    <col min="3377" max="3631" width="11.42578125" style="1216" customWidth="1"/>
    <col min="3632" max="3632" width="0" style="1216" hidden="1" customWidth="1"/>
    <col min="3633" max="3887" width="11.42578125" style="1216" customWidth="1"/>
    <col min="3888" max="3888" width="0" style="1216" hidden="1" customWidth="1"/>
    <col min="3889" max="4143" width="11.42578125" style="1216" customWidth="1"/>
    <col min="4144" max="4144" width="0" style="1216" hidden="1" customWidth="1"/>
    <col min="4145" max="4399" width="11.42578125" style="1216" customWidth="1"/>
    <col min="4400" max="4400" width="0" style="1216" hidden="1" customWidth="1"/>
    <col min="4401" max="4655" width="11.42578125" style="1216" customWidth="1"/>
    <col min="4656" max="4656" width="0" style="1216" hidden="1" customWidth="1"/>
    <col min="4657" max="4911" width="11.42578125" style="1216" customWidth="1"/>
    <col min="4912" max="4912" width="0" style="1216" hidden="1" customWidth="1"/>
    <col min="4913" max="5167" width="11.42578125" style="1216" customWidth="1"/>
    <col min="5168" max="5168" width="0" style="1216" hidden="1" customWidth="1"/>
    <col min="5169" max="5423" width="11.42578125" style="1216" customWidth="1"/>
    <col min="5424" max="5424" width="0" style="1216" hidden="1" customWidth="1"/>
    <col min="5425" max="5679" width="11.42578125" style="1216" customWidth="1"/>
    <col min="5680" max="5680" width="0" style="1216" hidden="1" customWidth="1"/>
    <col min="5681" max="5935" width="11.42578125" style="1216" customWidth="1"/>
    <col min="5936" max="5936" width="0" style="1216" hidden="1" customWidth="1"/>
    <col min="5937" max="6191" width="11.42578125" style="1216" customWidth="1"/>
    <col min="6192" max="6192" width="0" style="1216" hidden="1" customWidth="1"/>
    <col min="6193" max="6447" width="11.42578125" style="1216" customWidth="1"/>
    <col min="6448" max="6448" width="0" style="1216" hidden="1" customWidth="1"/>
    <col min="6449" max="6703" width="11.42578125" style="1216" customWidth="1"/>
    <col min="6704" max="6704" width="0" style="1216" hidden="1" customWidth="1"/>
    <col min="6705" max="6959" width="11.42578125" style="1216" customWidth="1"/>
    <col min="6960" max="6960" width="0" style="1216" hidden="1" customWidth="1"/>
    <col min="6961" max="7215" width="11.42578125" style="1216" customWidth="1"/>
    <col min="7216" max="7216" width="0" style="1216" hidden="1" customWidth="1"/>
    <col min="7217" max="7471" width="11.42578125" style="1216" customWidth="1"/>
    <col min="7472" max="7472" width="0" style="1216" hidden="1" customWidth="1"/>
    <col min="7473" max="7727" width="11.42578125" style="1216" customWidth="1"/>
    <col min="7728" max="7728" width="0" style="1216" hidden="1" customWidth="1"/>
    <col min="7729" max="7983" width="11.42578125" style="1216" customWidth="1"/>
    <col min="7984" max="7984" width="0" style="1216" hidden="1" customWidth="1"/>
    <col min="7985" max="8239" width="11.42578125" style="1216" customWidth="1"/>
    <col min="8240" max="8240" width="0" style="1216" hidden="1" customWidth="1"/>
    <col min="8241" max="8495" width="11.42578125" style="1216" customWidth="1"/>
    <col min="8496" max="8496" width="0" style="1216" hidden="1" customWidth="1"/>
    <col min="8497" max="8751" width="11.42578125" style="1216" customWidth="1"/>
    <col min="8752" max="8752" width="0" style="1216" hidden="1" customWidth="1"/>
    <col min="8753" max="9007" width="11.42578125" style="1216" customWidth="1"/>
    <col min="9008" max="9008" width="0" style="1216" hidden="1" customWidth="1"/>
    <col min="9009" max="9263" width="11.42578125" style="1216" customWidth="1"/>
    <col min="9264" max="9264" width="0" style="1216" hidden="1" customWidth="1"/>
    <col min="9265" max="9519" width="11.42578125" style="1216" customWidth="1"/>
    <col min="9520" max="9520" width="0" style="1216" hidden="1" customWidth="1"/>
    <col min="9521" max="9775" width="11.42578125" style="1216" customWidth="1"/>
    <col min="9776" max="9776" width="0" style="1216" hidden="1" customWidth="1"/>
    <col min="9777" max="10031" width="11.42578125" style="1216" customWidth="1"/>
    <col min="10032" max="10032" width="0" style="1216" hidden="1" customWidth="1"/>
    <col min="10033" max="10287" width="11.42578125" style="1216" customWidth="1"/>
    <col min="10288" max="10288" width="0" style="1216" hidden="1" customWidth="1"/>
    <col min="10289" max="10543" width="11.42578125" style="1216" customWidth="1"/>
    <col min="10544" max="10544" width="0" style="1216" hidden="1" customWidth="1"/>
    <col min="10545" max="10799" width="11.42578125" style="1216" customWidth="1"/>
    <col min="10800" max="10800" width="0" style="1216" hidden="1" customWidth="1"/>
    <col min="10801" max="11055" width="11.42578125" style="1216" customWidth="1"/>
    <col min="11056" max="11056" width="0" style="1216" hidden="1" customWidth="1"/>
    <col min="11057" max="11311" width="11.42578125" style="1216" customWidth="1"/>
    <col min="11312" max="11312" width="0" style="1216" hidden="1" customWidth="1"/>
    <col min="11313" max="11567" width="11.42578125" style="1216" customWidth="1"/>
    <col min="11568" max="11568" width="0" style="1216" hidden="1" customWidth="1"/>
    <col min="11569" max="11823" width="11.42578125" style="1216" customWidth="1"/>
    <col min="11824" max="11824" width="0" style="1216" hidden="1" customWidth="1"/>
    <col min="11825" max="12079" width="11.42578125" style="1216" customWidth="1"/>
    <col min="12080" max="12080" width="0" style="1216" hidden="1" customWidth="1"/>
    <col min="12081" max="12335" width="11.42578125" style="1216" customWidth="1"/>
    <col min="12336" max="12336" width="0" style="1216" hidden="1" customWidth="1"/>
    <col min="12337" max="12591" width="11.42578125" style="1216" customWidth="1"/>
    <col min="12592" max="12592" width="0" style="1216" hidden="1" customWidth="1"/>
    <col min="12593" max="12847" width="11.42578125" style="1216" customWidth="1"/>
    <col min="12848" max="12848" width="0" style="1216" hidden="1" customWidth="1"/>
    <col min="12849" max="13103" width="11.42578125" style="1216" customWidth="1"/>
    <col min="13104" max="13104" width="0" style="1216" hidden="1" customWidth="1"/>
    <col min="13105" max="13359" width="11.42578125" style="1216" customWidth="1"/>
    <col min="13360" max="13360" width="0" style="1216" hidden="1" customWidth="1"/>
    <col min="13361" max="13615" width="11.42578125" style="1216" customWidth="1"/>
    <col min="13616" max="13616" width="0" style="1216" hidden="1" customWidth="1"/>
    <col min="13617" max="13871" width="11.42578125" style="1216" customWidth="1"/>
    <col min="13872" max="13872" width="0" style="1216" hidden="1" customWidth="1"/>
    <col min="13873" max="14127" width="11.42578125" style="1216" customWidth="1"/>
    <col min="14128" max="14128" width="0" style="1216" hidden="1" customWidth="1"/>
    <col min="14129" max="14383" width="11.42578125" style="1216" customWidth="1"/>
    <col min="14384" max="14384" width="0" style="1216" hidden="1" customWidth="1"/>
    <col min="14385" max="14639" width="11.42578125" style="1216" customWidth="1"/>
    <col min="14640" max="14640" width="0" style="1216" hidden="1" customWidth="1"/>
    <col min="14641" max="14895" width="11.42578125" style="1216" customWidth="1"/>
    <col min="14896" max="14896" width="0" style="1216" hidden="1" customWidth="1"/>
    <col min="14897" max="15151" width="11.42578125" style="1216" customWidth="1"/>
    <col min="15152" max="15152" width="0" style="1216" hidden="1" customWidth="1"/>
    <col min="15153" max="15407" width="11.42578125" style="1216" customWidth="1"/>
    <col min="15408" max="15408" width="0" style="1216" hidden="1" customWidth="1"/>
    <col min="15409" max="15663" width="11.42578125" style="1216" customWidth="1"/>
    <col min="15664" max="15664" width="0" style="1216" hidden="1" customWidth="1"/>
    <col min="15665" max="15919" width="11.42578125" style="1216" customWidth="1"/>
    <col min="15920" max="15920" width="0" style="1216" hidden="1" customWidth="1"/>
    <col min="15921" max="16175" width="11.42578125" style="1216" customWidth="1"/>
    <col min="16176" max="16176" width="0" style="1216" hidden="1" customWidth="1"/>
    <col min="16177" max="16384" width="11.42578125" style="1216" customWidth="1"/>
  </cols>
  <sheetData>
    <row r="1" spans="1:48" ht="21" x14ac:dyDescent="0.35">
      <c r="A1" s="1755" t="s">
        <v>1317</v>
      </c>
      <c r="B1" s="1756"/>
      <c r="C1" s="1756"/>
      <c r="D1" s="1756"/>
      <c r="E1" s="1756"/>
      <c r="F1" s="1756"/>
      <c r="G1" s="1756"/>
      <c r="H1" s="1756"/>
      <c r="I1" s="1756"/>
      <c r="J1" s="1756"/>
      <c r="K1" s="1756"/>
      <c r="L1" s="1756"/>
      <c r="M1" s="1756"/>
      <c r="N1" s="1756"/>
      <c r="O1" s="1756"/>
      <c r="P1" s="1756"/>
      <c r="Q1" s="1756"/>
      <c r="R1" s="1756"/>
      <c r="S1" s="1756"/>
      <c r="T1" s="1756"/>
      <c r="U1" s="1756"/>
      <c r="V1" s="1756"/>
      <c r="W1" s="1756"/>
      <c r="X1" s="1756"/>
      <c r="Y1" s="1756"/>
      <c r="Z1" s="1756"/>
      <c r="AA1" s="1756"/>
      <c r="AB1" s="1756"/>
      <c r="AC1" s="1756"/>
      <c r="AD1" s="1756"/>
      <c r="AE1" s="1756"/>
      <c r="AF1" s="1756"/>
      <c r="AG1" s="1756"/>
      <c r="AH1" s="1756"/>
      <c r="AI1" s="1756"/>
      <c r="AJ1" s="1756"/>
      <c r="AK1" s="1756"/>
      <c r="AL1" s="1756"/>
      <c r="AM1" s="1756"/>
      <c r="AN1" s="1756"/>
      <c r="AO1" s="1756"/>
      <c r="AP1" s="1756"/>
      <c r="AQ1" s="1756"/>
    </row>
    <row r="2" spans="1:48" ht="21" x14ac:dyDescent="0.35">
      <c r="A2" s="1755" t="s">
        <v>1812</v>
      </c>
      <c r="B2" s="1756"/>
      <c r="C2" s="1756"/>
      <c r="D2" s="1756"/>
      <c r="E2" s="1756"/>
      <c r="F2" s="1756"/>
      <c r="G2" s="1756"/>
      <c r="H2" s="1756"/>
      <c r="I2" s="1756"/>
      <c r="J2" s="1756"/>
      <c r="K2" s="1756"/>
      <c r="L2" s="1756"/>
      <c r="M2" s="1756"/>
      <c r="N2" s="1756"/>
      <c r="O2" s="1756"/>
      <c r="P2" s="1756"/>
      <c r="Q2" s="1756"/>
      <c r="R2" s="1756"/>
      <c r="S2" s="1756"/>
      <c r="T2" s="1756"/>
      <c r="U2" s="1756"/>
      <c r="V2" s="1756"/>
      <c r="W2" s="1756"/>
      <c r="X2" s="1756"/>
      <c r="Y2" s="1756"/>
      <c r="Z2" s="1756"/>
      <c r="AA2" s="1756"/>
      <c r="AB2" s="1756"/>
      <c r="AC2" s="1756"/>
      <c r="AD2" s="1756"/>
      <c r="AE2" s="1756"/>
      <c r="AF2" s="1756"/>
      <c r="AG2" s="1756"/>
      <c r="AH2" s="1756"/>
      <c r="AI2" s="1756"/>
      <c r="AJ2" s="1756"/>
      <c r="AK2" s="1756"/>
      <c r="AL2" s="1756"/>
      <c r="AM2" s="1756"/>
      <c r="AN2" s="1756"/>
      <c r="AO2" s="1756"/>
      <c r="AP2" s="1756"/>
      <c r="AQ2" s="1756"/>
    </row>
    <row r="3" spans="1:48" x14ac:dyDescent="0.25">
      <c r="A3" s="1750"/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  <c r="M3" s="1751"/>
      <c r="N3" s="1751"/>
      <c r="O3" s="1751"/>
      <c r="P3" s="1751"/>
      <c r="Q3" s="1751"/>
      <c r="R3" s="1751"/>
      <c r="S3" s="1751"/>
      <c r="T3" s="1751"/>
      <c r="U3" s="1751"/>
      <c r="V3" s="1751"/>
      <c r="W3" s="1751"/>
      <c r="X3" s="1751"/>
      <c r="Y3" s="1751"/>
      <c r="Z3" s="1751"/>
      <c r="AA3" s="1751"/>
      <c r="AB3" s="1751"/>
      <c r="AC3" s="1751"/>
      <c r="AD3" s="1751"/>
      <c r="AE3" s="1751"/>
      <c r="AF3" s="1751"/>
      <c r="AG3" s="1751"/>
      <c r="AH3" s="1751"/>
      <c r="AI3" s="1751"/>
      <c r="AJ3" s="1751"/>
      <c r="AK3" s="1751"/>
      <c r="AL3" s="1751"/>
      <c r="AM3" s="1751"/>
      <c r="AN3" s="1751"/>
      <c r="AO3" s="1751"/>
      <c r="AP3" s="1751"/>
      <c r="AQ3" s="1751"/>
    </row>
    <row r="4" spans="1:48" ht="7.5" customHeight="1" thickBot="1" x14ac:dyDescent="0.3"/>
    <row r="5" spans="1:48" ht="15.75" thickBot="1" x14ac:dyDescent="0.3">
      <c r="A5" s="1744" t="s">
        <v>547</v>
      </c>
      <c r="B5" s="1745"/>
      <c r="C5" s="1744" t="s">
        <v>601</v>
      </c>
      <c r="D5" s="1752" t="s">
        <v>601</v>
      </c>
      <c r="E5" s="1752" t="s">
        <v>601</v>
      </c>
      <c r="F5" s="1745" t="s">
        <v>601</v>
      </c>
      <c r="G5" s="1744" t="s">
        <v>602</v>
      </c>
      <c r="H5" s="1752" t="s">
        <v>602</v>
      </c>
      <c r="I5" s="1752" t="s">
        <v>602</v>
      </c>
      <c r="J5" s="1752" t="s">
        <v>602</v>
      </c>
      <c r="K5" s="1752" t="s">
        <v>602</v>
      </c>
      <c r="L5" s="1745" t="s">
        <v>602</v>
      </c>
      <c r="M5" s="1744" t="s">
        <v>603</v>
      </c>
      <c r="N5" s="1752" t="s">
        <v>603</v>
      </c>
      <c r="O5" s="1752" t="s">
        <v>603</v>
      </c>
      <c r="P5" s="1752" t="s">
        <v>603</v>
      </c>
      <c r="Q5" s="1752" t="s">
        <v>603</v>
      </c>
      <c r="R5" s="1752" t="s">
        <v>603</v>
      </c>
      <c r="S5" s="1752" t="s">
        <v>603</v>
      </c>
      <c r="T5" s="1752" t="s">
        <v>603</v>
      </c>
      <c r="U5" s="1752" t="s">
        <v>603</v>
      </c>
      <c r="V5" s="1745" t="s">
        <v>603</v>
      </c>
      <c r="W5" s="1744" t="s">
        <v>561</v>
      </c>
      <c r="X5" s="1752" t="s">
        <v>561</v>
      </c>
      <c r="Y5" s="1752" t="s">
        <v>561</v>
      </c>
      <c r="Z5" s="1752" t="s">
        <v>561</v>
      </c>
      <c r="AA5" s="1752" t="s">
        <v>561</v>
      </c>
      <c r="AB5" s="1752" t="s">
        <v>561</v>
      </c>
      <c r="AC5" s="1745" t="s">
        <v>561</v>
      </c>
      <c r="AD5" s="1744" t="s">
        <v>604</v>
      </c>
      <c r="AE5" s="1752" t="s">
        <v>604</v>
      </c>
      <c r="AF5" s="1752" t="s">
        <v>604</v>
      </c>
      <c r="AG5" s="1752" t="s">
        <v>604</v>
      </c>
      <c r="AH5" s="1752" t="s">
        <v>604</v>
      </c>
      <c r="AI5" s="1745" t="s">
        <v>604</v>
      </c>
      <c r="AJ5" s="1744" t="s">
        <v>1997</v>
      </c>
      <c r="AK5" s="1745" t="s">
        <v>605</v>
      </c>
      <c r="AL5" s="1744" t="s">
        <v>606</v>
      </c>
      <c r="AM5" s="1752" t="s">
        <v>606</v>
      </c>
      <c r="AN5" s="1752" t="s">
        <v>606</v>
      </c>
      <c r="AO5" s="1752" t="s">
        <v>606</v>
      </c>
      <c r="AP5" s="1745" t="s">
        <v>606</v>
      </c>
      <c r="AQ5" s="1409"/>
    </row>
    <row r="6" spans="1:48" ht="15.75" thickBot="1" x14ac:dyDescent="0.3">
      <c r="A6" s="1746" t="s">
        <v>607</v>
      </c>
      <c r="B6" s="1753"/>
      <c r="C6" s="1352" t="s">
        <v>608</v>
      </c>
      <c r="D6" s="1351" t="s">
        <v>609</v>
      </c>
      <c r="E6" s="1351" t="s">
        <v>1738</v>
      </c>
      <c r="F6" s="1350" t="s">
        <v>610</v>
      </c>
      <c r="G6" s="1361" t="s">
        <v>1739</v>
      </c>
      <c r="H6" s="1362" t="s">
        <v>611</v>
      </c>
      <c r="I6" s="1362" t="s">
        <v>612</v>
      </c>
      <c r="J6" s="1362" t="s">
        <v>613</v>
      </c>
      <c r="K6" s="1362" t="s">
        <v>614</v>
      </c>
      <c r="L6" s="1363" t="s">
        <v>1740</v>
      </c>
      <c r="M6" s="1361" t="s">
        <v>1315</v>
      </c>
      <c r="N6" s="1362" t="s">
        <v>615</v>
      </c>
      <c r="O6" s="1362" t="s">
        <v>616</v>
      </c>
      <c r="P6" s="1362" t="s">
        <v>617</v>
      </c>
      <c r="Q6" s="1362" t="s">
        <v>618</v>
      </c>
      <c r="R6" s="1362" t="s">
        <v>619</v>
      </c>
      <c r="S6" s="1362" t="s">
        <v>791</v>
      </c>
      <c r="T6" s="1362" t="s">
        <v>620</v>
      </c>
      <c r="U6" s="1362" t="s">
        <v>1316</v>
      </c>
      <c r="V6" s="1363" t="s">
        <v>621</v>
      </c>
      <c r="W6" s="1352" t="s">
        <v>1789</v>
      </c>
      <c r="X6" s="1351" t="s">
        <v>622</v>
      </c>
      <c r="Y6" s="1351" t="s">
        <v>623</v>
      </c>
      <c r="Z6" s="1351" t="s">
        <v>624</v>
      </c>
      <c r="AA6" s="1351" t="s">
        <v>1741</v>
      </c>
      <c r="AB6" s="1351" t="s">
        <v>625</v>
      </c>
      <c r="AC6" s="1350" t="s">
        <v>626</v>
      </c>
      <c r="AD6" s="1406" t="s">
        <v>627</v>
      </c>
      <c r="AE6" s="1407" t="s">
        <v>628</v>
      </c>
      <c r="AF6" s="1407" t="s">
        <v>1183</v>
      </c>
      <c r="AG6" s="1407" t="s">
        <v>629</v>
      </c>
      <c r="AH6" s="1407" t="s">
        <v>630</v>
      </c>
      <c r="AI6" s="1408" t="s">
        <v>631</v>
      </c>
      <c r="AJ6" s="1406" t="s">
        <v>632</v>
      </c>
      <c r="AK6" s="1408" t="s">
        <v>633</v>
      </c>
      <c r="AL6" s="1406" t="s">
        <v>792</v>
      </c>
      <c r="AM6" s="1407" t="s">
        <v>634</v>
      </c>
      <c r="AN6" s="1407" t="s">
        <v>793</v>
      </c>
      <c r="AO6" s="1407" t="s">
        <v>635</v>
      </c>
      <c r="AP6" s="1408" t="s">
        <v>636</v>
      </c>
      <c r="AQ6" s="1410" t="s">
        <v>443</v>
      </c>
    </row>
    <row r="7" spans="1:48" ht="7.5" customHeight="1" thickBot="1" x14ac:dyDescent="0.3">
      <c r="C7" s="1349"/>
      <c r="D7" s="1348"/>
      <c r="E7" s="1348"/>
      <c r="F7" s="1347"/>
      <c r="G7" s="1349"/>
      <c r="H7" s="1348"/>
      <c r="I7" s="1348"/>
      <c r="J7" s="1348"/>
      <c r="K7" s="1348"/>
      <c r="L7" s="1347"/>
      <c r="M7" s="1349"/>
      <c r="N7" s="1348"/>
      <c r="O7" s="1348"/>
      <c r="P7" s="1348"/>
      <c r="Q7" s="1348"/>
      <c r="R7" s="1348"/>
      <c r="S7" s="1348"/>
      <c r="T7" s="1348"/>
      <c r="U7" s="1348"/>
      <c r="V7" s="1347"/>
      <c r="W7" s="1349"/>
      <c r="X7" s="1348"/>
      <c r="Y7" s="1348"/>
      <c r="Z7" s="1348"/>
      <c r="AA7" s="1348"/>
      <c r="AB7" s="1348"/>
      <c r="AC7" s="1347"/>
      <c r="AD7" s="1349"/>
      <c r="AE7" s="1348"/>
      <c r="AF7" s="1348"/>
      <c r="AG7" s="1348"/>
      <c r="AH7" s="1348"/>
      <c r="AI7" s="1347"/>
      <c r="AJ7" s="1349"/>
      <c r="AK7" s="1347"/>
      <c r="AL7" s="1349"/>
      <c r="AM7" s="1348"/>
      <c r="AN7" s="1348"/>
      <c r="AO7" s="1348"/>
      <c r="AP7" s="1347"/>
      <c r="AQ7" s="1411"/>
    </row>
    <row r="8" spans="1:48" s="1353" customFormat="1" ht="15.75" thickBot="1" x14ac:dyDescent="0.3">
      <c r="A8" s="1389" t="s">
        <v>637</v>
      </c>
      <c r="B8" s="1390"/>
      <c r="C8" s="1391">
        <f t="shared" ref="C8:AQ8" si="0">SUM(C9:C21)</f>
        <v>0</v>
      </c>
      <c r="D8" s="1390">
        <f t="shared" si="0"/>
        <v>5.0113060362119806E-3</v>
      </c>
      <c r="E8" s="1390">
        <f t="shared" si="0"/>
        <v>0</v>
      </c>
      <c r="F8" s="1392">
        <f t="shared" si="0"/>
        <v>0</v>
      </c>
      <c r="G8" s="1391">
        <f t="shared" si="0"/>
        <v>0</v>
      </c>
      <c r="H8" s="1390">
        <f t="shared" si="0"/>
        <v>0</v>
      </c>
      <c r="I8" s="1390">
        <f t="shared" si="0"/>
        <v>0</v>
      </c>
      <c r="J8" s="1390">
        <f t="shared" si="0"/>
        <v>0</v>
      </c>
      <c r="K8" s="1390">
        <f t="shared" si="0"/>
        <v>0</v>
      </c>
      <c r="L8" s="1392">
        <f t="shared" si="0"/>
        <v>0</v>
      </c>
      <c r="M8" s="1391">
        <f t="shared" si="0"/>
        <v>0</v>
      </c>
      <c r="N8" s="1390">
        <f t="shared" si="0"/>
        <v>0</v>
      </c>
      <c r="O8" s="1390">
        <f t="shared" si="0"/>
        <v>0</v>
      </c>
      <c r="P8" s="1390">
        <f t="shared" si="0"/>
        <v>0</v>
      </c>
      <c r="Q8" s="1390">
        <f t="shared" si="0"/>
        <v>0</v>
      </c>
      <c r="R8" s="1390">
        <f t="shared" si="0"/>
        <v>0</v>
      </c>
      <c r="S8" s="1390">
        <f t="shared" si="0"/>
        <v>0</v>
      </c>
      <c r="T8" s="1390">
        <f t="shared" si="0"/>
        <v>0</v>
      </c>
      <c r="U8" s="1390">
        <f t="shared" si="0"/>
        <v>0</v>
      </c>
      <c r="V8" s="1392">
        <f t="shared" si="0"/>
        <v>0</v>
      </c>
      <c r="W8" s="1391">
        <f t="shared" si="0"/>
        <v>0</v>
      </c>
      <c r="X8" s="1390">
        <f t="shared" si="0"/>
        <v>0</v>
      </c>
      <c r="Y8" s="1390">
        <f t="shared" si="0"/>
        <v>0</v>
      </c>
      <c r="Z8" s="1390">
        <f t="shared" si="0"/>
        <v>0</v>
      </c>
      <c r="AA8" s="1390">
        <f t="shared" si="0"/>
        <v>0</v>
      </c>
      <c r="AB8" s="1390">
        <f t="shared" si="0"/>
        <v>0</v>
      </c>
      <c r="AC8" s="1392">
        <f t="shared" si="0"/>
        <v>4.9668753321831958E-3</v>
      </c>
      <c r="AD8" s="1391">
        <f t="shared" si="0"/>
        <v>0.22014765868135575</v>
      </c>
      <c r="AE8" s="1390">
        <f t="shared" si="0"/>
        <v>2.7415152152722916E-2</v>
      </c>
      <c r="AF8" s="1390">
        <f t="shared" si="0"/>
        <v>0</v>
      </c>
      <c r="AG8" s="1390">
        <f t="shared" si="0"/>
        <v>0</v>
      </c>
      <c r="AH8" s="1390">
        <f t="shared" si="0"/>
        <v>0</v>
      </c>
      <c r="AI8" s="1392">
        <f t="shared" si="0"/>
        <v>1.3687356821224885E-3</v>
      </c>
      <c r="AJ8" s="1391">
        <f t="shared" si="0"/>
        <v>0</v>
      </c>
      <c r="AK8" s="1392">
        <f t="shared" si="0"/>
        <v>0</v>
      </c>
      <c r="AL8" s="1391">
        <f t="shared" si="0"/>
        <v>0</v>
      </c>
      <c r="AM8" s="1390">
        <f t="shared" si="0"/>
        <v>0</v>
      </c>
      <c r="AN8" s="1390">
        <f t="shared" si="0"/>
        <v>0</v>
      </c>
      <c r="AO8" s="1390">
        <f t="shared" si="0"/>
        <v>3.3443825908717022E-3</v>
      </c>
      <c r="AP8" s="1392">
        <f t="shared" si="0"/>
        <v>0</v>
      </c>
      <c r="AQ8" s="1412">
        <f t="shared" si="0"/>
        <v>4.6090560474667955E-3</v>
      </c>
    </row>
    <row r="9" spans="1:48" x14ac:dyDescent="0.25">
      <c r="B9" s="1357" t="s">
        <v>62</v>
      </c>
      <c r="C9" s="1386"/>
      <c r="D9" s="1387"/>
      <c r="E9" s="1387"/>
      <c r="F9" s="1388"/>
      <c r="G9" s="1386"/>
      <c r="H9" s="1387"/>
      <c r="I9" s="1387"/>
      <c r="J9" s="1387"/>
      <c r="K9" s="1387"/>
      <c r="L9" s="1388"/>
      <c r="M9" s="1386"/>
      <c r="N9" s="1387"/>
      <c r="O9" s="1387"/>
      <c r="P9" s="1387"/>
      <c r="Q9" s="1387"/>
      <c r="R9" s="1387"/>
      <c r="S9" s="1387"/>
      <c r="T9" s="1387"/>
      <c r="U9" s="1387"/>
      <c r="V9" s="1388"/>
      <c r="W9" s="1386"/>
      <c r="X9" s="1387"/>
      <c r="Y9" s="1387"/>
      <c r="Z9" s="1387"/>
      <c r="AA9" s="1387"/>
      <c r="AB9" s="1387"/>
      <c r="AC9" s="1388"/>
      <c r="AD9" s="1386">
        <v>7.665022874385953E-2</v>
      </c>
      <c r="AE9" s="1387">
        <v>1.2129201633885632E-5</v>
      </c>
      <c r="AF9" s="1387"/>
      <c r="AG9" s="1387"/>
      <c r="AH9" s="1387"/>
      <c r="AI9" s="1388"/>
      <c r="AJ9" s="1386"/>
      <c r="AK9" s="1388"/>
      <c r="AL9" s="1386"/>
      <c r="AM9" s="1387"/>
      <c r="AN9" s="1387"/>
      <c r="AO9" s="1387"/>
      <c r="AP9" s="1388"/>
      <c r="AQ9" s="1413">
        <f>AV9/AV107</f>
        <v>1.1643389260990573E-3</v>
      </c>
      <c r="AV9" s="1357">
        <v>1457366.86</v>
      </c>
    </row>
    <row r="10" spans="1:48" x14ac:dyDescent="0.25">
      <c r="B10" s="1357" t="s">
        <v>63</v>
      </c>
      <c r="C10" s="1386"/>
      <c r="D10" s="1387"/>
      <c r="E10" s="1387"/>
      <c r="F10" s="1388"/>
      <c r="G10" s="1386"/>
      <c r="H10" s="1387"/>
      <c r="I10" s="1387"/>
      <c r="J10" s="1387"/>
      <c r="K10" s="1387"/>
      <c r="L10" s="1388"/>
      <c r="M10" s="1386"/>
      <c r="N10" s="1387"/>
      <c r="O10" s="1387"/>
      <c r="P10" s="1387"/>
      <c r="Q10" s="1387"/>
      <c r="R10" s="1387"/>
      <c r="S10" s="1387"/>
      <c r="T10" s="1387"/>
      <c r="U10" s="1387"/>
      <c r="V10" s="1388"/>
      <c r="W10" s="1386"/>
      <c r="X10" s="1387"/>
      <c r="Y10" s="1387"/>
      <c r="Z10" s="1387"/>
      <c r="AA10" s="1387"/>
      <c r="AB10" s="1387"/>
      <c r="AC10" s="1388"/>
      <c r="AD10" s="1386">
        <v>8.0469057516922099E-2</v>
      </c>
      <c r="AE10" s="1387">
        <v>2.740302295108903E-2</v>
      </c>
      <c r="AF10" s="1387"/>
      <c r="AG10" s="1387"/>
      <c r="AH10" s="1387"/>
      <c r="AI10" s="1388">
        <v>1.3687356821224885E-3</v>
      </c>
      <c r="AJ10" s="1386"/>
      <c r="AK10" s="1388"/>
      <c r="AL10" s="1386"/>
      <c r="AM10" s="1387"/>
      <c r="AN10" s="1387"/>
      <c r="AO10" s="1387"/>
      <c r="AP10" s="1388"/>
      <c r="AQ10" s="1413">
        <f>AV10/AV107</f>
        <v>2.1243660621692545E-3</v>
      </c>
      <c r="AV10" s="1357">
        <v>2659003</v>
      </c>
    </row>
    <row r="11" spans="1:48" x14ac:dyDescent="0.25">
      <c r="B11" s="1357" t="s">
        <v>54</v>
      </c>
      <c r="C11" s="1386"/>
      <c r="D11" s="1387">
        <v>5.6789646210759519E-5</v>
      </c>
      <c r="E11" s="1387"/>
      <c r="F11" s="1388"/>
      <c r="G11" s="1386"/>
      <c r="H11" s="1387"/>
      <c r="I11" s="1387"/>
      <c r="J11" s="1387"/>
      <c r="K11" s="1387"/>
      <c r="L11" s="1388"/>
      <c r="M11" s="1386"/>
      <c r="N11" s="1387"/>
      <c r="O11" s="1387"/>
      <c r="P11" s="1387"/>
      <c r="Q11" s="1387"/>
      <c r="R11" s="1387"/>
      <c r="S11" s="1387"/>
      <c r="T11" s="1387"/>
      <c r="U11" s="1387"/>
      <c r="V11" s="1388"/>
      <c r="W11" s="1386"/>
      <c r="X11" s="1387"/>
      <c r="Y11" s="1387"/>
      <c r="Z11" s="1387"/>
      <c r="AA11" s="1387"/>
      <c r="AB11" s="1387"/>
      <c r="AC11" s="1388"/>
      <c r="AD11" s="1386"/>
      <c r="AE11" s="1387"/>
      <c r="AF11" s="1387"/>
      <c r="AG11" s="1387"/>
      <c r="AH11" s="1387"/>
      <c r="AI11" s="1388"/>
      <c r="AJ11" s="1386"/>
      <c r="AK11" s="1388"/>
      <c r="AL11" s="1386"/>
      <c r="AM11" s="1387"/>
      <c r="AN11" s="1387"/>
      <c r="AO11" s="1387"/>
      <c r="AP11" s="1388"/>
      <c r="AQ11" s="1413">
        <f>AV11/AV107</f>
        <v>1.8966197366554608E-6</v>
      </c>
      <c r="AV11" s="1357">
        <v>2373.94</v>
      </c>
    </row>
    <row r="12" spans="1:48" x14ac:dyDescent="0.25">
      <c r="B12" s="1357" t="s">
        <v>55</v>
      </c>
      <c r="C12" s="1386"/>
      <c r="D12" s="1387"/>
      <c r="E12" s="1387"/>
      <c r="F12" s="1388"/>
      <c r="G12" s="1386"/>
      <c r="H12" s="1387"/>
      <c r="I12" s="1387"/>
      <c r="J12" s="1387"/>
      <c r="K12" s="1387"/>
      <c r="L12" s="1388"/>
      <c r="M12" s="1386"/>
      <c r="N12" s="1387"/>
      <c r="O12" s="1387"/>
      <c r="P12" s="1387"/>
      <c r="Q12" s="1387"/>
      <c r="R12" s="1387"/>
      <c r="S12" s="1387"/>
      <c r="T12" s="1387"/>
      <c r="U12" s="1387"/>
      <c r="V12" s="1388"/>
      <c r="W12" s="1386"/>
      <c r="X12" s="1387"/>
      <c r="Y12" s="1387"/>
      <c r="Z12" s="1387"/>
      <c r="AA12" s="1387"/>
      <c r="AB12" s="1387"/>
      <c r="AC12" s="1388">
        <v>4.9668753321831958E-3</v>
      </c>
      <c r="AD12" s="1386"/>
      <c r="AE12" s="1387"/>
      <c r="AF12" s="1387"/>
      <c r="AG12" s="1387"/>
      <c r="AH12" s="1387"/>
      <c r="AI12" s="1388"/>
      <c r="AJ12" s="1386"/>
      <c r="AK12" s="1388"/>
      <c r="AL12" s="1386"/>
      <c r="AM12" s="1387"/>
      <c r="AN12" s="1387"/>
      <c r="AO12" s="1387"/>
      <c r="AP12" s="1388"/>
      <c r="AQ12" s="1413">
        <f>AV12/AV107</f>
        <v>1.5297942220978441E-4</v>
      </c>
      <c r="AV12" s="1357">
        <v>191479.59</v>
      </c>
    </row>
    <row r="13" spans="1:48" x14ac:dyDescent="0.25">
      <c r="B13" s="1357" t="s">
        <v>20</v>
      </c>
      <c r="C13" s="1386"/>
      <c r="D13" s="1387"/>
      <c r="E13" s="1387"/>
      <c r="F13" s="1388"/>
      <c r="G13" s="1386"/>
      <c r="H13" s="1387"/>
      <c r="I13" s="1387"/>
      <c r="J13" s="1387"/>
      <c r="K13" s="1387"/>
      <c r="L13" s="1388"/>
      <c r="M13" s="1386"/>
      <c r="N13" s="1387"/>
      <c r="O13" s="1387"/>
      <c r="P13" s="1387"/>
      <c r="Q13" s="1387"/>
      <c r="R13" s="1387"/>
      <c r="S13" s="1387"/>
      <c r="T13" s="1387"/>
      <c r="U13" s="1387"/>
      <c r="V13" s="1388"/>
      <c r="W13" s="1386"/>
      <c r="X13" s="1387"/>
      <c r="Y13" s="1387"/>
      <c r="Z13" s="1387"/>
      <c r="AA13" s="1387"/>
      <c r="AB13" s="1387"/>
      <c r="AC13" s="1388"/>
      <c r="AD13" s="1386">
        <v>1.6447450403528754E-2</v>
      </c>
      <c r="AE13" s="1387"/>
      <c r="AF13" s="1387"/>
      <c r="AG13" s="1387"/>
      <c r="AH13" s="1387"/>
      <c r="AI13" s="1388"/>
      <c r="AJ13" s="1386"/>
      <c r="AK13" s="1388"/>
      <c r="AL13" s="1386"/>
      <c r="AM13" s="1387"/>
      <c r="AN13" s="1387"/>
      <c r="AO13" s="1387"/>
      <c r="AP13" s="1388"/>
      <c r="AQ13" s="1413">
        <f>AV13/AV107</f>
        <v>2.4976766781727291E-4</v>
      </c>
      <c r="AV13" s="1357">
        <v>312626.43</v>
      </c>
    </row>
    <row r="14" spans="1:48" x14ac:dyDescent="0.25">
      <c r="B14" s="1357" t="s">
        <v>22</v>
      </c>
      <c r="C14" s="1386"/>
      <c r="D14" s="1387"/>
      <c r="E14" s="1387"/>
      <c r="F14" s="1388"/>
      <c r="G14" s="1386"/>
      <c r="H14" s="1387"/>
      <c r="I14" s="1387"/>
      <c r="J14" s="1387"/>
      <c r="K14" s="1387"/>
      <c r="L14" s="1388"/>
      <c r="M14" s="1386"/>
      <c r="N14" s="1387"/>
      <c r="O14" s="1387"/>
      <c r="P14" s="1387"/>
      <c r="Q14" s="1387"/>
      <c r="R14" s="1387"/>
      <c r="S14" s="1387"/>
      <c r="T14" s="1387"/>
      <c r="U14" s="1387"/>
      <c r="V14" s="1388"/>
      <c r="W14" s="1386"/>
      <c r="X14" s="1387"/>
      <c r="Y14" s="1387"/>
      <c r="Z14" s="1387"/>
      <c r="AA14" s="1387"/>
      <c r="AB14" s="1387"/>
      <c r="AC14" s="1388"/>
      <c r="AD14" s="1386">
        <v>1.2872931901390435E-2</v>
      </c>
      <c r="AE14" s="1387"/>
      <c r="AF14" s="1387"/>
      <c r="AG14" s="1387"/>
      <c r="AH14" s="1387"/>
      <c r="AI14" s="1388"/>
      <c r="AJ14" s="1386"/>
      <c r="AK14" s="1388"/>
      <c r="AL14" s="1386"/>
      <c r="AM14" s="1387"/>
      <c r="AN14" s="1387"/>
      <c r="AO14" s="1387">
        <v>3.3443825908717022E-3</v>
      </c>
      <c r="AP14" s="1388"/>
      <c r="AQ14" s="1413">
        <f>AV14/AV107</f>
        <v>2.3835723041165628E-4</v>
      </c>
      <c r="AV14" s="1357">
        <v>298344.34000000003</v>
      </c>
    </row>
    <row r="15" spans="1:48" x14ac:dyDescent="0.25">
      <c r="B15" s="1357" t="s">
        <v>91</v>
      </c>
      <c r="C15" s="1386"/>
      <c r="D15" s="1387"/>
      <c r="E15" s="1387"/>
      <c r="F15" s="1388"/>
      <c r="G15" s="1386"/>
      <c r="H15" s="1387"/>
      <c r="I15" s="1387"/>
      <c r="J15" s="1387"/>
      <c r="K15" s="1387"/>
      <c r="L15" s="1388"/>
      <c r="M15" s="1386"/>
      <c r="N15" s="1387"/>
      <c r="O15" s="1387"/>
      <c r="P15" s="1387"/>
      <c r="Q15" s="1387"/>
      <c r="R15" s="1387"/>
      <c r="S15" s="1387"/>
      <c r="T15" s="1387"/>
      <c r="U15" s="1387"/>
      <c r="V15" s="1388"/>
      <c r="W15" s="1386"/>
      <c r="X15" s="1387"/>
      <c r="Y15" s="1387"/>
      <c r="Z15" s="1387"/>
      <c r="AA15" s="1387"/>
      <c r="AB15" s="1387"/>
      <c r="AC15" s="1388"/>
      <c r="AD15" s="1386">
        <v>2.5637508153189444E-2</v>
      </c>
      <c r="AE15" s="1387"/>
      <c r="AF15" s="1387"/>
      <c r="AG15" s="1387"/>
      <c r="AH15" s="1387"/>
      <c r="AI15" s="1388"/>
      <c r="AJ15" s="1386"/>
      <c r="AK15" s="1388"/>
      <c r="AL15" s="1386"/>
      <c r="AM15" s="1387"/>
      <c r="AN15" s="1387"/>
      <c r="AO15" s="1387"/>
      <c r="AP15" s="1388"/>
      <c r="AQ15" s="1413">
        <f>AV15/AV107</f>
        <v>3.8932603309109899E-4</v>
      </c>
      <c r="AV15" s="1357">
        <v>487307.3</v>
      </c>
    </row>
    <row r="16" spans="1:48" x14ac:dyDescent="0.25">
      <c r="B16" s="1357" t="s">
        <v>45</v>
      </c>
      <c r="C16" s="1386"/>
      <c r="D16" s="1387"/>
      <c r="E16" s="1387"/>
      <c r="F16" s="1388"/>
      <c r="G16" s="1386"/>
      <c r="H16" s="1387"/>
      <c r="I16" s="1387"/>
      <c r="J16" s="1387"/>
      <c r="K16" s="1387"/>
      <c r="L16" s="1388"/>
      <c r="M16" s="1386"/>
      <c r="N16" s="1387"/>
      <c r="O16" s="1387"/>
      <c r="P16" s="1387"/>
      <c r="Q16" s="1387"/>
      <c r="R16" s="1387"/>
      <c r="S16" s="1387"/>
      <c r="T16" s="1387"/>
      <c r="U16" s="1387"/>
      <c r="V16" s="1388"/>
      <c r="W16" s="1386"/>
      <c r="X16" s="1387"/>
      <c r="Y16" s="1387"/>
      <c r="Z16" s="1387"/>
      <c r="AA16" s="1387"/>
      <c r="AB16" s="1387"/>
      <c r="AC16" s="1388"/>
      <c r="AD16" s="1386">
        <v>2.9645664430868841E-3</v>
      </c>
      <c r="AE16" s="1387"/>
      <c r="AF16" s="1387"/>
      <c r="AG16" s="1387"/>
      <c r="AH16" s="1387"/>
      <c r="AI16" s="1388"/>
      <c r="AJ16" s="1386"/>
      <c r="AK16" s="1388"/>
      <c r="AL16" s="1386"/>
      <c r="AM16" s="1387"/>
      <c r="AN16" s="1387"/>
      <c r="AO16" s="1387"/>
      <c r="AP16" s="1388"/>
      <c r="AQ16" s="1413">
        <f>AV16/AV107</f>
        <v>4.5019308671713458E-5</v>
      </c>
      <c r="AV16" s="1357">
        <v>56349.27</v>
      </c>
    </row>
    <row r="17" spans="1:48" x14ac:dyDescent="0.25">
      <c r="B17" s="1357" t="s">
        <v>30</v>
      </c>
      <c r="C17" s="1386"/>
      <c r="D17" s="1387">
        <v>4.3233055270538601E-3</v>
      </c>
      <c r="E17" s="1387"/>
      <c r="F17" s="1388"/>
      <c r="G17" s="1386"/>
      <c r="H17" s="1387"/>
      <c r="I17" s="1387"/>
      <c r="J17" s="1387"/>
      <c r="K17" s="1387"/>
      <c r="L17" s="1388"/>
      <c r="M17" s="1386"/>
      <c r="N17" s="1387"/>
      <c r="O17" s="1387"/>
      <c r="P17" s="1387"/>
      <c r="Q17" s="1387"/>
      <c r="R17" s="1387"/>
      <c r="S17" s="1387"/>
      <c r="T17" s="1387"/>
      <c r="U17" s="1387"/>
      <c r="V17" s="1388"/>
      <c r="W17" s="1386"/>
      <c r="X17" s="1387"/>
      <c r="Y17" s="1387"/>
      <c r="Z17" s="1387"/>
      <c r="AA17" s="1387"/>
      <c r="AB17" s="1387"/>
      <c r="AC17" s="1388"/>
      <c r="AD17" s="1386">
        <v>3.5010962619452667E-3</v>
      </c>
      <c r="AE17" s="1387"/>
      <c r="AF17" s="1387"/>
      <c r="AG17" s="1387"/>
      <c r="AH17" s="1387"/>
      <c r="AI17" s="1388"/>
      <c r="AJ17" s="1386"/>
      <c r="AK17" s="1388"/>
      <c r="AL17" s="1386"/>
      <c r="AM17" s="1387"/>
      <c r="AN17" s="1387"/>
      <c r="AO17" s="1387"/>
      <c r="AP17" s="1388"/>
      <c r="AQ17" s="1413">
        <f>AV17/AV107</f>
        <v>1.975535892104058E-4</v>
      </c>
      <c r="AV17" s="1357">
        <v>247271.69</v>
      </c>
    </row>
    <row r="18" spans="1:48" x14ac:dyDescent="0.25">
      <c r="B18" s="1357" t="s">
        <v>17</v>
      </c>
      <c r="C18" s="1386"/>
      <c r="D18" s="1387">
        <v>4.9101750905046569E-4</v>
      </c>
      <c r="E18" s="1387"/>
      <c r="F18" s="1388"/>
      <c r="G18" s="1386"/>
      <c r="H18" s="1387"/>
      <c r="I18" s="1387"/>
      <c r="J18" s="1387"/>
      <c r="K18" s="1387"/>
      <c r="L18" s="1388"/>
      <c r="M18" s="1386"/>
      <c r="N18" s="1387"/>
      <c r="O18" s="1387"/>
      <c r="P18" s="1387"/>
      <c r="Q18" s="1387"/>
      <c r="R18" s="1387"/>
      <c r="S18" s="1387"/>
      <c r="T18" s="1387"/>
      <c r="U18" s="1387"/>
      <c r="V18" s="1388"/>
      <c r="W18" s="1386"/>
      <c r="X18" s="1387"/>
      <c r="Y18" s="1387"/>
      <c r="Z18" s="1387"/>
      <c r="AA18" s="1387"/>
      <c r="AB18" s="1387"/>
      <c r="AC18" s="1388"/>
      <c r="AD18" s="1386"/>
      <c r="AE18" s="1387"/>
      <c r="AF18" s="1387"/>
      <c r="AG18" s="1387"/>
      <c r="AH18" s="1387"/>
      <c r="AI18" s="1388"/>
      <c r="AJ18" s="1386"/>
      <c r="AK18" s="1388"/>
      <c r="AL18" s="1386"/>
      <c r="AM18" s="1387"/>
      <c r="AN18" s="1387"/>
      <c r="AO18" s="1387"/>
      <c r="AP18" s="1388"/>
      <c r="AQ18" s="1413">
        <f>AV18/AV107</f>
        <v>1.6398649416697245E-5</v>
      </c>
      <c r="AV18" s="1357">
        <v>20525.68</v>
      </c>
    </row>
    <row r="19" spans="1:48" x14ac:dyDescent="0.25">
      <c r="B19" s="1357" t="s">
        <v>46</v>
      </c>
      <c r="C19" s="1386"/>
      <c r="D19" s="1387"/>
      <c r="E19" s="1387"/>
      <c r="F19" s="1388"/>
      <c r="G19" s="1386"/>
      <c r="H19" s="1387"/>
      <c r="I19" s="1387"/>
      <c r="J19" s="1387"/>
      <c r="K19" s="1387"/>
      <c r="L19" s="1388"/>
      <c r="M19" s="1386"/>
      <c r="N19" s="1387"/>
      <c r="O19" s="1387"/>
      <c r="P19" s="1387"/>
      <c r="Q19" s="1387"/>
      <c r="R19" s="1387"/>
      <c r="S19" s="1387"/>
      <c r="T19" s="1387"/>
      <c r="U19" s="1387"/>
      <c r="V19" s="1388"/>
      <c r="W19" s="1386"/>
      <c r="X19" s="1387"/>
      <c r="Y19" s="1387"/>
      <c r="Z19" s="1387"/>
      <c r="AA19" s="1387"/>
      <c r="AB19" s="1387"/>
      <c r="AC19" s="1388"/>
      <c r="AD19" s="1386">
        <v>1.1475041010191706E-3</v>
      </c>
      <c r="AE19" s="1387"/>
      <c r="AF19" s="1387"/>
      <c r="AG19" s="1387"/>
      <c r="AH19" s="1387"/>
      <c r="AI19" s="1388"/>
      <c r="AJ19" s="1386"/>
      <c r="AK19" s="1388"/>
      <c r="AL19" s="1386"/>
      <c r="AM19" s="1387"/>
      <c r="AN19" s="1387"/>
      <c r="AO19" s="1387"/>
      <c r="AP19" s="1388"/>
      <c r="AQ19" s="1413">
        <f>AV19/AV107</f>
        <v>1.742576606650374E-5</v>
      </c>
      <c r="AV19" s="1357">
        <v>21811.29</v>
      </c>
    </row>
    <row r="20" spans="1:48" x14ac:dyDescent="0.25">
      <c r="B20" s="1357" t="s">
        <v>26</v>
      </c>
      <c r="C20" s="1386"/>
      <c r="D20" s="1387">
        <v>1.4019335389689594E-4</v>
      </c>
      <c r="E20" s="1387"/>
      <c r="F20" s="1388"/>
      <c r="G20" s="1386"/>
      <c r="H20" s="1387"/>
      <c r="I20" s="1387"/>
      <c r="J20" s="1387"/>
      <c r="K20" s="1387"/>
      <c r="L20" s="1388"/>
      <c r="M20" s="1386"/>
      <c r="N20" s="1387"/>
      <c r="O20" s="1387"/>
      <c r="P20" s="1387"/>
      <c r="Q20" s="1387"/>
      <c r="R20" s="1387"/>
      <c r="S20" s="1387"/>
      <c r="T20" s="1387"/>
      <c r="U20" s="1387"/>
      <c r="V20" s="1388"/>
      <c r="W20" s="1386"/>
      <c r="X20" s="1387"/>
      <c r="Y20" s="1387"/>
      <c r="Z20" s="1387"/>
      <c r="AA20" s="1387"/>
      <c r="AB20" s="1387"/>
      <c r="AC20" s="1388"/>
      <c r="AD20" s="1386"/>
      <c r="AE20" s="1387"/>
      <c r="AF20" s="1387"/>
      <c r="AG20" s="1387"/>
      <c r="AH20" s="1387"/>
      <c r="AI20" s="1388"/>
      <c r="AJ20" s="1386"/>
      <c r="AK20" s="1388"/>
      <c r="AL20" s="1386"/>
      <c r="AM20" s="1387"/>
      <c r="AN20" s="1387"/>
      <c r="AO20" s="1387"/>
      <c r="AP20" s="1388"/>
      <c r="AQ20" s="1413">
        <f>AV20/AV107</f>
        <v>4.6820767462080039E-6</v>
      </c>
      <c r="AV20" s="1357">
        <v>5860.41</v>
      </c>
    </row>
    <row r="21" spans="1:48" ht="15.75" thickBot="1" x14ac:dyDescent="0.3">
      <c r="B21" s="1357" t="s">
        <v>37</v>
      </c>
      <c r="C21" s="1386"/>
      <c r="D21" s="1387"/>
      <c r="E21" s="1387"/>
      <c r="F21" s="1388"/>
      <c r="G21" s="1386"/>
      <c r="H21" s="1387"/>
      <c r="I21" s="1387"/>
      <c r="J21" s="1387"/>
      <c r="K21" s="1387"/>
      <c r="L21" s="1388"/>
      <c r="M21" s="1386"/>
      <c r="N21" s="1387"/>
      <c r="O21" s="1387"/>
      <c r="P21" s="1387"/>
      <c r="Q21" s="1387"/>
      <c r="R21" s="1387"/>
      <c r="S21" s="1387"/>
      <c r="T21" s="1387"/>
      <c r="U21" s="1387"/>
      <c r="V21" s="1388"/>
      <c r="W21" s="1386"/>
      <c r="X21" s="1387"/>
      <c r="Y21" s="1387"/>
      <c r="Z21" s="1387"/>
      <c r="AA21" s="1387"/>
      <c r="AB21" s="1387"/>
      <c r="AC21" s="1388"/>
      <c r="AD21" s="1386">
        <v>4.5731515641418279E-4</v>
      </c>
      <c r="AE21" s="1387"/>
      <c r="AF21" s="1387"/>
      <c r="AG21" s="1387"/>
      <c r="AH21" s="1387"/>
      <c r="AI21" s="1388"/>
      <c r="AJ21" s="1386"/>
      <c r="AK21" s="1388"/>
      <c r="AL21" s="1386"/>
      <c r="AM21" s="1387"/>
      <c r="AN21" s="1387"/>
      <c r="AO21" s="1387"/>
      <c r="AP21" s="1388"/>
      <c r="AQ21" s="1413">
        <f>AV21/AV107</f>
        <v>6.9446958204875118E-6</v>
      </c>
      <c r="AV21" s="1357">
        <v>8692.4599999999991</v>
      </c>
    </row>
    <row r="22" spans="1:48" ht="15.75" thickBot="1" x14ac:dyDescent="0.3">
      <c r="A22" s="1393" t="s">
        <v>478</v>
      </c>
      <c r="B22" s="1390"/>
      <c r="C22" s="1391">
        <f t="shared" ref="C22:AQ22" si="1">SUM(C23:C34)</f>
        <v>0.12251707931717769</v>
      </c>
      <c r="D22" s="1390">
        <f t="shared" si="1"/>
        <v>0.17689189695028604</v>
      </c>
      <c r="E22" s="1390">
        <f t="shared" si="1"/>
        <v>8.2491026645812648E-2</v>
      </c>
      <c r="F22" s="1392">
        <f t="shared" si="1"/>
        <v>0.13663509259584361</v>
      </c>
      <c r="G22" s="1391">
        <f t="shared" si="1"/>
        <v>0.12340066863635246</v>
      </c>
      <c r="H22" s="1390">
        <f t="shared" si="1"/>
        <v>0.10675639183604285</v>
      </c>
      <c r="I22" s="1390">
        <f t="shared" si="1"/>
        <v>2.0967448937142013E-2</v>
      </c>
      <c r="J22" s="1390">
        <f t="shared" si="1"/>
        <v>0.14802726955760553</v>
      </c>
      <c r="K22" s="1390">
        <f t="shared" si="1"/>
        <v>0.18828521431639808</v>
      </c>
      <c r="L22" s="1392">
        <f t="shared" si="1"/>
        <v>0</v>
      </c>
      <c r="M22" s="1391">
        <f t="shared" si="1"/>
        <v>1.2933445751665952E-2</v>
      </c>
      <c r="N22" s="1390">
        <f t="shared" si="1"/>
        <v>0</v>
      </c>
      <c r="O22" s="1390">
        <f t="shared" si="1"/>
        <v>0.10514478912639071</v>
      </c>
      <c r="P22" s="1390">
        <f t="shared" si="1"/>
        <v>4.4728971715669336E-2</v>
      </c>
      <c r="Q22" s="1390">
        <f t="shared" si="1"/>
        <v>2.8170804721134732E-2</v>
      </c>
      <c r="R22" s="1390">
        <f t="shared" si="1"/>
        <v>7.7077230953371684E-2</v>
      </c>
      <c r="S22" s="1390">
        <f t="shared" si="1"/>
        <v>0.39368285079678828</v>
      </c>
      <c r="T22" s="1390">
        <f t="shared" si="1"/>
        <v>7.5060914527823763E-2</v>
      </c>
      <c r="U22" s="1390">
        <f t="shared" si="1"/>
        <v>4.1806071843971476E-2</v>
      </c>
      <c r="V22" s="1392">
        <f t="shared" si="1"/>
        <v>0.1329069446982164</v>
      </c>
      <c r="W22" s="1391">
        <f t="shared" si="1"/>
        <v>3.8183975168446183E-2</v>
      </c>
      <c r="X22" s="1390">
        <f t="shared" si="1"/>
        <v>0.13409688360692162</v>
      </c>
      <c r="Y22" s="1390">
        <f t="shared" si="1"/>
        <v>0.1493555371916121</v>
      </c>
      <c r="Z22" s="1390">
        <f t="shared" si="1"/>
        <v>0.19983610606937982</v>
      </c>
      <c r="AA22" s="1390">
        <f t="shared" si="1"/>
        <v>0</v>
      </c>
      <c r="AB22" s="1390">
        <f t="shared" si="1"/>
        <v>0.15968252062968197</v>
      </c>
      <c r="AC22" s="1392">
        <f t="shared" si="1"/>
        <v>0.16237871849129251</v>
      </c>
      <c r="AD22" s="1391">
        <f t="shared" si="1"/>
        <v>0.14263904662264379</v>
      </c>
      <c r="AE22" s="1390">
        <f t="shared" si="1"/>
        <v>5.3299548747443908E-2</v>
      </c>
      <c r="AF22" s="1390">
        <f t="shared" si="1"/>
        <v>0.21402542347884199</v>
      </c>
      <c r="AG22" s="1390">
        <f t="shared" si="1"/>
        <v>1.8724799108306302E-2</v>
      </c>
      <c r="AH22" s="1390">
        <f t="shared" si="1"/>
        <v>9.0084014527912815E-2</v>
      </c>
      <c r="AI22" s="1392">
        <f t="shared" si="1"/>
        <v>0.14047597394196662</v>
      </c>
      <c r="AJ22" s="1391">
        <f t="shared" si="1"/>
        <v>0</v>
      </c>
      <c r="AK22" s="1392">
        <f t="shared" si="1"/>
        <v>0</v>
      </c>
      <c r="AL22" s="1391">
        <f t="shared" si="1"/>
        <v>7.2864887488557711E-2</v>
      </c>
      <c r="AM22" s="1390">
        <f t="shared" si="1"/>
        <v>3.6501148977773928E-2</v>
      </c>
      <c r="AN22" s="1390">
        <f t="shared" si="1"/>
        <v>0.16700397160829639</v>
      </c>
      <c r="AO22" s="1390">
        <f t="shared" si="1"/>
        <v>0.16949713006552936</v>
      </c>
      <c r="AP22" s="1392">
        <f t="shared" si="1"/>
        <v>0.12799906798380162</v>
      </c>
      <c r="AQ22" s="1412">
        <f t="shared" si="1"/>
        <v>0.11950624824005028</v>
      </c>
    </row>
    <row r="23" spans="1:48" x14ac:dyDescent="0.25">
      <c r="B23" s="1357" t="s">
        <v>53</v>
      </c>
      <c r="C23" s="1386">
        <v>1.2704425803724814E-2</v>
      </c>
      <c r="D23" s="1387">
        <v>1.1159683633247477E-2</v>
      </c>
      <c r="E23" s="1387"/>
      <c r="F23" s="1388">
        <v>2.7410714143309832E-2</v>
      </c>
      <c r="G23" s="1386">
        <v>2.7620025926173287E-2</v>
      </c>
      <c r="H23" s="1387"/>
      <c r="I23" s="1387"/>
      <c r="J23" s="1387"/>
      <c r="K23" s="1387"/>
      <c r="L23" s="1388"/>
      <c r="M23" s="1386"/>
      <c r="N23" s="1387"/>
      <c r="O23" s="1387"/>
      <c r="P23" s="1387"/>
      <c r="Q23" s="1387"/>
      <c r="R23" s="1387"/>
      <c r="S23" s="1387"/>
      <c r="T23" s="1387"/>
      <c r="U23" s="1387"/>
      <c r="V23" s="1388"/>
      <c r="W23" s="1386">
        <v>2.6498755415972193E-2</v>
      </c>
      <c r="X23" s="1387">
        <v>1.4281637717406426E-2</v>
      </c>
      <c r="Y23" s="1387"/>
      <c r="Z23" s="1387">
        <v>2.9341591885121191E-3</v>
      </c>
      <c r="AA23" s="1387"/>
      <c r="AB23" s="1387">
        <v>7.2226711321460107E-4</v>
      </c>
      <c r="AC23" s="1388">
        <v>1.6448371008116237E-2</v>
      </c>
      <c r="AD23" s="1386">
        <v>7.667319851275009E-2</v>
      </c>
      <c r="AE23" s="1387">
        <v>4.0486250788932636E-3</v>
      </c>
      <c r="AF23" s="1387">
        <v>0.1251987580888933</v>
      </c>
      <c r="AG23" s="1387">
        <v>1.2862456293506696E-2</v>
      </c>
      <c r="AH23" s="1387">
        <v>3.6384429226607166E-2</v>
      </c>
      <c r="AI23" s="1388">
        <v>1.4127493573648292E-2</v>
      </c>
      <c r="AJ23" s="1386"/>
      <c r="AK23" s="1388"/>
      <c r="AL23" s="1386">
        <v>1.3727357441294335E-2</v>
      </c>
      <c r="AM23" s="1387">
        <v>2.1032813594824883E-3</v>
      </c>
      <c r="AN23" s="1387">
        <v>1.031732684482858E-3</v>
      </c>
      <c r="AO23" s="1387">
        <v>1.7047736113707579E-2</v>
      </c>
      <c r="AP23" s="1388">
        <v>1.7851936691949118E-2</v>
      </c>
      <c r="AQ23" s="1413">
        <f>AV23/AV107</f>
        <v>1.0322909237977546E-2</v>
      </c>
      <c r="AV23" s="1357">
        <v>12920864.779999999</v>
      </c>
    </row>
    <row r="24" spans="1:48" x14ac:dyDescent="0.25">
      <c r="B24" s="1357" t="s">
        <v>62</v>
      </c>
      <c r="C24" s="1386">
        <v>3.0628797284820326E-3</v>
      </c>
      <c r="D24" s="1387"/>
      <c r="E24" s="1387"/>
      <c r="F24" s="1388">
        <v>6.5056050385231354E-3</v>
      </c>
      <c r="G24" s="1386">
        <v>2.2271015214967303E-2</v>
      </c>
      <c r="H24" s="1387"/>
      <c r="I24" s="1387"/>
      <c r="J24" s="1387"/>
      <c r="K24" s="1387"/>
      <c r="L24" s="1388"/>
      <c r="M24" s="1386"/>
      <c r="N24" s="1387"/>
      <c r="O24" s="1387"/>
      <c r="P24" s="1387"/>
      <c r="Q24" s="1387"/>
      <c r="R24" s="1387"/>
      <c r="S24" s="1387"/>
      <c r="T24" s="1387"/>
      <c r="U24" s="1387"/>
      <c r="V24" s="1388"/>
      <c r="W24" s="1386">
        <v>2.3293686983331588E-4</v>
      </c>
      <c r="X24" s="1387">
        <v>2.8405469234317707E-2</v>
      </c>
      <c r="Y24" s="1387">
        <v>1.5400816278642903E-3</v>
      </c>
      <c r="Z24" s="1387">
        <v>7.9697444399683647E-3</v>
      </c>
      <c r="AA24" s="1387"/>
      <c r="AB24" s="1387">
        <v>8.5180162613730272E-3</v>
      </c>
      <c r="AC24" s="1388">
        <v>2.8957036237167378E-2</v>
      </c>
      <c r="AD24" s="1386"/>
      <c r="AE24" s="1387"/>
      <c r="AF24" s="1387">
        <v>8.0945159712435249E-3</v>
      </c>
      <c r="AG24" s="1387"/>
      <c r="AH24" s="1387">
        <v>8.4895180219154622E-3</v>
      </c>
      <c r="AI24" s="1388">
        <v>3.7237814672625514E-3</v>
      </c>
      <c r="AJ24" s="1386"/>
      <c r="AK24" s="1388"/>
      <c r="AL24" s="1386"/>
      <c r="AM24" s="1387"/>
      <c r="AN24" s="1387"/>
      <c r="AO24" s="1387">
        <v>1.2374841946294514E-2</v>
      </c>
      <c r="AP24" s="1388"/>
      <c r="AQ24" s="1413">
        <f>AV24/AV107</f>
        <v>5.4843926257558007E-3</v>
      </c>
      <c r="AV24" s="1357">
        <v>6864643.8600000003</v>
      </c>
    </row>
    <row r="25" spans="1:48" x14ac:dyDescent="0.25">
      <c r="B25" s="1357" t="s">
        <v>63</v>
      </c>
      <c r="C25" s="1386"/>
      <c r="D25" s="1387"/>
      <c r="E25" s="1387"/>
      <c r="F25" s="1388"/>
      <c r="G25" s="1386">
        <v>3.3948888267667073E-2</v>
      </c>
      <c r="H25" s="1387">
        <v>5.2269778933631455E-4</v>
      </c>
      <c r="I25" s="1387"/>
      <c r="J25" s="1387">
        <v>1.6710480057031095E-2</v>
      </c>
      <c r="K25" s="1387">
        <v>7.8735732324189109E-2</v>
      </c>
      <c r="L25" s="1388"/>
      <c r="M25" s="1386"/>
      <c r="N25" s="1387"/>
      <c r="O25" s="1387"/>
      <c r="P25" s="1387"/>
      <c r="Q25" s="1387"/>
      <c r="R25" s="1387"/>
      <c r="S25" s="1387">
        <v>7.1276431662567516E-2</v>
      </c>
      <c r="T25" s="1387"/>
      <c r="U25" s="1387"/>
      <c r="V25" s="1388"/>
      <c r="W25" s="1386">
        <v>1.145228288264067E-2</v>
      </c>
      <c r="X25" s="1387">
        <v>1.3564316733225008E-2</v>
      </c>
      <c r="Y25" s="1387">
        <v>2.8803009027542938E-3</v>
      </c>
      <c r="Z25" s="1387">
        <v>7.9918819119148086E-3</v>
      </c>
      <c r="AA25" s="1387"/>
      <c r="AB25" s="1387">
        <v>5.311619764506551E-3</v>
      </c>
      <c r="AC25" s="1388">
        <v>2.4456782565943469E-2</v>
      </c>
      <c r="AD25" s="1386">
        <v>5.9928179646025872E-3</v>
      </c>
      <c r="AE25" s="1387"/>
      <c r="AF25" s="1387">
        <v>3.0755080668165829E-2</v>
      </c>
      <c r="AG25" s="1387"/>
      <c r="AH25" s="1387">
        <v>9.2903310583420228E-3</v>
      </c>
      <c r="AI25" s="1388">
        <v>5.0699462847038444E-3</v>
      </c>
      <c r="AJ25" s="1386"/>
      <c r="AK25" s="1388"/>
      <c r="AL25" s="1386"/>
      <c r="AM25" s="1387"/>
      <c r="AN25" s="1387">
        <v>1.5838810123172245E-2</v>
      </c>
      <c r="AO25" s="1387"/>
      <c r="AP25" s="1388"/>
      <c r="AQ25" s="1413">
        <f>AV25/AV107</f>
        <v>1.0132426384306264E-2</v>
      </c>
      <c r="AV25" s="1357">
        <v>12682443.310000001</v>
      </c>
    </row>
    <row r="26" spans="1:48" x14ac:dyDescent="0.25">
      <c r="B26" s="1357" t="s">
        <v>54</v>
      </c>
      <c r="C26" s="1386"/>
      <c r="D26" s="1387">
        <v>9.0346186555724559E-2</v>
      </c>
      <c r="E26" s="1387">
        <v>4.6905882762626597E-2</v>
      </c>
      <c r="F26" s="1388">
        <v>3.1477225721691995E-3</v>
      </c>
      <c r="G26" s="1386"/>
      <c r="H26" s="1387">
        <v>1.7236337370666131E-2</v>
      </c>
      <c r="I26" s="1387"/>
      <c r="J26" s="1387">
        <v>3.0212728892603687E-2</v>
      </c>
      <c r="K26" s="1387">
        <v>4.5671772543336335E-3</v>
      </c>
      <c r="L26" s="1388"/>
      <c r="M26" s="1386">
        <v>1.2933445751665952E-2</v>
      </c>
      <c r="N26" s="1387"/>
      <c r="O26" s="1387"/>
      <c r="P26" s="1387"/>
      <c r="Q26" s="1387">
        <v>5.3701465268547873E-3</v>
      </c>
      <c r="R26" s="1387">
        <v>1.5371082002766483E-2</v>
      </c>
      <c r="S26" s="1387">
        <v>0.14775221758599946</v>
      </c>
      <c r="T26" s="1387">
        <v>2.8192760263404747E-2</v>
      </c>
      <c r="U26" s="1387"/>
      <c r="V26" s="1388">
        <v>5.5290967920420771E-2</v>
      </c>
      <c r="W26" s="1386"/>
      <c r="X26" s="1387">
        <v>1.9672949989990227E-2</v>
      </c>
      <c r="Y26" s="1387">
        <v>6.9700762908601832E-2</v>
      </c>
      <c r="Z26" s="1387">
        <v>5.9988617119639376E-2</v>
      </c>
      <c r="AA26" s="1387"/>
      <c r="AB26" s="1387">
        <v>6.3749281327049184E-2</v>
      </c>
      <c r="AC26" s="1388">
        <v>2.1539484116292959E-2</v>
      </c>
      <c r="AD26" s="1386"/>
      <c r="AE26" s="1387">
        <v>4.012803016997394E-2</v>
      </c>
      <c r="AF26" s="1387"/>
      <c r="AG26" s="1387"/>
      <c r="AH26" s="1387"/>
      <c r="AI26" s="1388">
        <v>0.10141276823192508</v>
      </c>
      <c r="AJ26" s="1386"/>
      <c r="AK26" s="1388"/>
      <c r="AL26" s="1386">
        <v>2.7436990967948029E-2</v>
      </c>
      <c r="AM26" s="1387"/>
      <c r="AN26" s="1387">
        <v>4.3954420843578083E-2</v>
      </c>
      <c r="AO26" s="1387">
        <v>5.4685870976910779E-2</v>
      </c>
      <c r="AP26" s="1388"/>
      <c r="AQ26" s="1413">
        <f>AV26/AV107</f>
        <v>3.4064554390814301E-2</v>
      </c>
      <c r="AV26" s="1357">
        <v>42637544.409999996</v>
      </c>
    </row>
    <row r="27" spans="1:48" x14ac:dyDescent="0.25">
      <c r="B27" s="1357" t="s">
        <v>55</v>
      </c>
      <c r="C27" s="1386">
        <v>5.1473577796936256E-3</v>
      </c>
      <c r="D27" s="1387">
        <v>2.2440333227053397E-2</v>
      </c>
      <c r="E27" s="1387">
        <v>1.0183643355406505E-2</v>
      </c>
      <c r="F27" s="1388">
        <v>2.7308337416565402E-2</v>
      </c>
      <c r="G27" s="1386"/>
      <c r="H27" s="1387">
        <v>2.9567786319480767E-2</v>
      </c>
      <c r="I27" s="1387"/>
      <c r="J27" s="1387">
        <v>5.0286518209702653E-2</v>
      </c>
      <c r="K27" s="1387">
        <v>1.8686184602202199E-2</v>
      </c>
      <c r="L27" s="1388"/>
      <c r="M27" s="1386"/>
      <c r="N27" s="1387"/>
      <c r="O27" s="1387">
        <v>0.10514478912639071</v>
      </c>
      <c r="P27" s="1387"/>
      <c r="Q27" s="1387">
        <v>2.2800658194279944E-2</v>
      </c>
      <c r="R27" s="1387">
        <v>4.896983092055316E-2</v>
      </c>
      <c r="S27" s="1387">
        <v>0.1528563577535855</v>
      </c>
      <c r="T27" s="1387">
        <v>4.6868154264419024E-2</v>
      </c>
      <c r="U27" s="1387">
        <v>3.2252698062069693E-2</v>
      </c>
      <c r="V27" s="1388">
        <v>7.7615976777795623E-2</v>
      </c>
      <c r="W27" s="1386"/>
      <c r="X27" s="1387">
        <v>2.3727950141720692E-2</v>
      </c>
      <c r="Y27" s="1387">
        <v>6.4757562797196688E-2</v>
      </c>
      <c r="Z27" s="1387">
        <v>0.10293569950183384</v>
      </c>
      <c r="AA27" s="1387"/>
      <c r="AB27" s="1387">
        <v>6.9573473316565784E-2</v>
      </c>
      <c r="AC27" s="1388">
        <v>2.9551010223932701E-2</v>
      </c>
      <c r="AD27" s="1386"/>
      <c r="AE27" s="1387"/>
      <c r="AF27" s="1387">
        <v>1.6205207253705153E-2</v>
      </c>
      <c r="AG27" s="1387">
        <v>4.4685734295424719E-3</v>
      </c>
      <c r="AH27" s="1387">
        <v>9.4751693574297042E-3</v>
      </c>
      <c r="AI27" s="1388">
        <v>5.3286116954699078E-3</v>
      </c>
      <c r="AJ27" s="1386"/>
      <c r="AK27" s="1388"/>
      <c r="AL27" s="1386">
        <v>1.0162701851908335E-2</v>
      </c>
      <c r="AM27" s="1387">
        <v>1.2634156603360041E-2</v>
      </c>
      <c r="AN27" s="1387">
        <v>8.9171541207213489E-2</v>
      </c>
      <c r="AO27" s="1387">
        <v>1.5873012450121078E-2</v>
      </c>
      <c r="AP27" s="1388">
        <v>2.5474631642691946E-2</v>
      </c>
      <c r="AQ27" s="1413">
        <f>AV27/AV107</f>
        <v>2.9570515163155821E-2</v>
      </c>
      <c r="AV27" s="1357">
        <v>37012495.130000003</v>
      </c>
    </row>
    <row r="28" spans="1:48" x14ac:dyDescent="0.25">
      <c r="B28" s="1357" t="s">
        <v>56</v>
      </c>
      <c r="C28" s="1386">
        <v>2.8146229061716578E-2</v>
      </c>
      <c r="D28" s="1387">
        <v>1.173782880434924E-2</v>
      </c>
      <c r="E28" s="1387"/>
      <c r="F28" s="1388">
        <v>1.6378042394552164E-2</v>
      </c>
      <c r="G28" s="1386"/>
      <c r="H28" s="1387"/>
      <c r="I28" s="1387"/>
      <c r="J28" s="1387"/>
      <c r="K28" s="1387">
        <v>3.8188414479219099E-2</v>
      </c>
      <c r="L28" s="1388"/>
      <c r="M28" s="1386"/>
      <c r="N28" s="1387"/>
      <c r="O28" s="1387"/>
      <c r="P28" s="1387"/>
      <c r="Q28" s="1387"/>
      <c r="R28" s="1387"/>
      <c r="S28" s="1387"/>
      <c r="T28" s="1387"/>
      <c r="U28" s="1387">
        <v>8.1129164804042524E-3</v>
      </c>
      <c r="V28" s="1388"/>
      <c r="W28" s="1386"/>
      <c r="X28" s="1387">
        <v>1.7376473823843459E-2</v>
      </c>
      <c r="Y28" s="1387"/>
      <c r="Z28" s="1387">
        <v>1.8857266968645553E-3</v>
      </c>
      <c r="AA28" s="1387"/>
      <c r="AB28" s="1387">
        <v>1.486971651498029E-3</v>
      </c>
      <c r="AC28" s="1388">
        <v>1.9278924563417364E-2</v>
      </c>
      <c r="AD28" s="1386">
        <v>3.1672408249583554E-2</v>
      </c>
      <c r="AE28" s="1387">
        <v>9.1228934985767059E-3</v>
      </c>
      <c r="AF28" s="1387">
        <v>3.3771861496834178E-2</v>
      </c>
      <c r="AG28" s="1387">
        <v>1.3937693852571352E-3</v>
      </c>
      <c r="AH28" s="1387">
        <v>1.0847320974764594E-2</v>
      </c>
      <c r="AI28" s="1388">
        <v>1.9849806410941742E-3</v>
      </c>
      <c r="AJ28" s="1386"/>
      <c r="AK28" s="1388"/>
      <c r="AL28" s="1386">
        <v>6.2421286870702431E-3</v>
      </c>
      <c r="AM28" s="1387">
        <v>1.6805360288172568E-3</v>
      </c>
      <c r="AN28" s="1387"/>
      <c r="AO28" s="1387"/>
      <c r="AP28" s="1388">
        <v>1.2198851149814526E-2</v>
      </c>
      <c r="AQ28" s="1413">
        <f>AV28/AV107</f>
        <v>7.1897302478695479E-3</v>
      </c>
      <c r="AV28" s="1357">
        <v>8999161.9800000004</v>
      </c>
    </row>
    <row r="29" spans="1:48" x14ac:dyDescent="0.25">
      <c r="B29" s="1357" t="s">
        <v>484</v>
      </c>
      <c r="C29" s="1386"/>
      <c r="D29" s="1387"/>
      <c r="E29" s="1387"/>
      <c r="F29" s="1388">
        <v>6.7942512500030351E-3</v>
      </c>
      <c r="G29" s="1386"/>
      <c r="H29" s="1387"/>
      <c r="I29" s="1387"/>
      <c r="J29" s="1387"/>
      <c r="K29" s="1387"/>
      <c r="L29" s="1388"/>
      <c r="M29" s="1386"/>
      <c r="N29" s="1387"/>
      <c r="O29" s="1387"/>
      <c r="P29" s="1387"/>
      <c r="Q29" s="1387"/>
      <c r="R29" s="1387"/>
      <c r="S29" s="1387"/>
      <c r="T29" s="1387"/>
      <c r="U29" s="1387"/>
      <c r="V29" s="1388"/>
      <c r="W29" s="1386"/>
      <c r="X29" s="1387">
        <v>5.3518295458267195E-3</v>
      </c>
      <c r="Y29" s="1387">
        <v>4.5954666529921476E-3</v>
      </c>
      <c r="Z29" s="1387">
        <v>8.0513611634632238E-3</v>
      </c>
      <c r="AA29" s="1387"/>
      <c r="AB29" s="1387">
        <v>5.3511512755554814E-3</v>
      </c>
      <c r="AC29" s="1388">
        <v>3.9285245789594534E-3</v>
      </c>
      <c r="AD29" s="1386">
        <v>1.991964505635806E-2</v>
      </c>
      <c r="AE29" s="1387"/>
      <c r="AF29" s="1387"/>
      <c r="AG29" s="1387"/>
      <c r="AH29" s="1387">
        <v>7.5392756928307205E-3</v>
      </c>
      <c r="AI29" s="1388">
        <v>3.3069739682597063E-3</v>
      </c>
      <c r="AJ29" s="1386"/>
      <c r="AK29" s="1388"/>
      <c r="AL29" s="1386"/>
      <c r="AM29" s="1387">
        <v>3.2805990410092567E-3</v>
      </c>
      <c r="AN29" s="1387"/>
      <c r="AO29" s="1387"/>
      <c r="AP29" s="1388">
        <v>1.3168252803195283E-2</v>
      </c>
      <c r="AQ29" s="1413">
        <f>AV29/AV107</f>
        <v>2.7708607696568487E-3</v>
      </c>
      <c r="AV29" s="1357">
        <v>3468200.34</v>
      </c>
    </row>
    <row r="30" spans="1:48" x14ac:dyDescent="0.25">
      <c r="B30" s="1357" t="s">
        <v>64</v>
      </c>
      <c r="C30" s="1386"/>
      <c r="D30" s="1387"/>
      <c r="E30" s="1387"/>
      <c r="F30" s="1388"/>
      <c r="G30" s="1386"/>
      <c r="H30" s="1387"/>
      <c r="I30" s="1387"/>
      <c r="J30" s="1387"/>
      <c r="K30" s="1387"/>
      <c r="L30" s="1388"/>
      <c r="M30" s="1386"/>
      <c r="N30" s="1387"/>
      <c r="O30" s="1387"/>
      <c r="P30" s="1387"/>
      <c r="Q30" s="1387"/>
      <c r="R30" s="1387"/>
      <c r="S30" s="1387"/>
      <c r="T30" s="1387"/>
      <c r="U30" s="1387"/>
      <c r="V30" s="1388"/>
      <c r="W30" s="1386"/>
      <c r="X30" s="1387"/>
      <c r="Y30" s="1387"/>
      <c r="Z30" s="1387"/>
      <c r="AA30" s="1387"/>
      <c r="AB30" s="1387"/>
      <c r="AC30" s="1388"/>
      <c r="AD30" s="1386"/>
      <c r="AE30" s="1387"/>
      <c r="AF30" s="1387"/>
      <c r="AG30" s="1387"/>
      <c r="AH30" s="1387"/>
      <c r="AI30" s="1388"/>
      <c r="AJ30" s="1386"/>
      <c r="AK30" s="1388"/>
      <c r="AL30" s="1386"/>
      <c r="AM30" s="1387"/>
      <c r="AN30" s="1387"/>
      <c r="AO30" s="1387"/>
      <c r="AP30" s="1388">
        <v>9.9315236189588593E-3</v>
      </c>
      <c r="AQ30" s="1413">
        <f>AV30/AV107</f>
        <v>1.8251431682755182E-4</v>
      </c>
      <c r="AV30" s="1357">
        <v>228447.5</v>
      </c>
    </row>
    <row r="31" spans="1:48" x14ac:dyDescent="0.25">
      <c r="B31" s="1357" t="s">
        <v>65</v>
      </c>
      <c r="C31" s="1386">
        <v>1.0093526193279138E-2</v>
      </c>
      <c r="D31" s="1387"/>
      <c r="E31" s="1387"/>
      <c r="F31" s="1388">
        <v>1.1870172949478622E-2</v>
      </c>
      <c r="G31" s="1386"/>
      <c r="H31" s="1387"/>
      <c r="I31" s="1387"/>
      <c r="J31" s="1387"/>
      <c r="K31" s="1387"/>
      <c r="L31" s="1388"/>
      <c r="M31" s="1386"/>
      <c r="N31" s="1387"/>
      <c r="O31" s="1387"/>
      <c r="P31" s="1387">
        <v>1.8466103638167166E-2</v>
      </c>
      <c r="Q31" s="1387"/>
      <c r="R31" s="1387"/>
      <c r="S31" s="1387">
        <v>3.1826271900199009E-4</v>
      </c>
      <c r="T31" s="1387"/>
      <c r="U31" s="1387"/>
      <c r="V31" s="1388"/>
      <c r="W31" s="1386"/>
      <c r="X31" s="1387"/>
      <c r="Y31" s="1387"/>
      <c r="Z31" s="1387"/>
      <c r="AA31" s="1387"/>
      <c r="AB31" s="1387"/>
      <c r="AC31" s="1388"/>
      <c r="AD31" s="1386"/>
      <c r="AE31" s="1387"/>
      <c r="AF31" s="1387"/>
      <c r="AG31" s="1387"/>
      <c r="AH31" s="1387"/>
      <c r="AI31" s="1388"/>
      <c r="AJ31" s="1386"/>
      <c r="AK31" s="1388"/>
      <c r="AL31" s="1386">
        <v>4.3533152167424269E-3</v>
      </c>
      <c r="AM31" s="1387">
        <v>4.7949110450412969E-3</v>
      </c>
      <c r="AN31" s="1387"/>
      <c r="AO31" s="1387">
        <v>3.5508411532092367E-2</v>
      </c>
      <c r="AP31" s="1388">
        <v>1.3440590811899121E-2</v>
      </c>
      <c r="AQ31" s="1413">
        <f>AV31/AV107</f>
        <v>2.039796718549518E-3</v>
      </c>
      <c r="AV31" s="1357">
        <v>2553150.1800000002</v>
      </c>
    </row>
    <row r="32" spans="1:48" x14ac:dyDescent="0.25">
      <c r="B32" s="1357" t="s">
        <v>59</v>
      </c>
      <c r="C32" s="1386">
        <v>6.3362660750281505E-2</v>
      </c>
      <c r="D32" s="1387">
        <v>3.3748961399306415E-2</v>
      </c>
      <c r="E32" s="1387">
        <v>2.5401500527779546E-2</v>
      </c>
      <c r="F32" s="1388">
        <v>3.7220246831242233E-2</v>
      </c>
      <c r="G32" s="1386">
        <v>3.9560739227544793E-2</v>
      </c>
      <c r="H32" s="1387">
        <v>5.9429570356559637E-2</v>
      </c>
      <c r="I32" s="1387">
        <v>2.0967448937142013E-2</v>
      </c>
      <c r="J32" s="1387">
        <v>5.0817542398268099E-2</v>
      </c>
      <c r="K32" s="1387">
        <v>4.8107705656454038E-2</v>
      </c>
      <c r="L32" s="1388"/>
      <c r="M32" s="1386"/>
      <c r="N32" s="1387"/>
      <c r="O32" s="1387"/>
      <c r="P32" s="1387">
        <v>1.3309448421203704E-2</v>
      </c>
      <c r="Q32" s="1387"/>
      <c r="R32" s="1387">
        <v>1.2736318030052034E-2</v>
      </c>
      <c r="S32" s="1387">
        <v>2.0125186572084362E-2</v>
      </c>
      <c r="T32" s="1387"/>
      <c r="U32" s="1387">
        <v>1.440457301497531E-3</v>
      </c>
      <c r="V32" s="1388"/>
      <c r="W32" s="1386"/>
      <c r="X32" s="1387">
        <v>1.1716256420591381E-2</v>
      </c>
      <c r="Y32" s="1387">
        <v>5.8813623022028342E-3</v>
      </c>
      <c r="Z32" s="1387">
        <v>8.0789160471835438E-3</v>
      </c>
      <c r="AA32" s="1387"/>
      <c r="AB32" s="1387">
        <v>4.9697399199193099E-3</v>
      </c>
      <c r="AC32" s="1388">
        <v>1.8218585197462948E-2</v>
      </c>
      <c r="AD32" s="1386">
        <v>8.3809768393494893E-3</v>
      </c>
      <c r="AE32" s="1387"/>
      <c r="AF32" s="1387"/>
      <c r="AG32" s="1387"/>
      <c r="AH32" s="1387">
        <v>8.0579701960231415E-3</v>
      </c>
      <c r="AI32" s="1388">
        <v>5.5214180796030509E-3</v>
      </c>
      <c r="AJ32" s="1386"/>
      <c r="AK32" s="1388"/>
      <c r="AL32" s="1386">
        <v>1.094239332359434E-2</v>
      </c>
      <c r="AM32" s="1387">
        <v>1.2007664900063591E-2</v>
      </c>
      <c r="AN32" s="1387">
        <v>1.7007466749849702E-2</v>
      </c>
      <c r="AO32" s="1387"/>
      <c r="AP32" s="1388">
        <v>3.5933281265292785E-2</v>
      </c>
      <c r="AQ32" s="1413">
        <f>AV32/AV107</f>
        <v>1.6757086962413882E-2</v>
      </c>
      <c r="AV32" s="1357">
        <v>20974325.140000001</v>
      </c>
    </row>
    <row r="33" spans="1:48" x14ac:dyDescent="0.25">
      <c r="B33" s="1357" t="s">
        <v>128</v>
      </c>
      <c r="C33" s="1386"/>
      <c r="D33" s="1387"/>
      <c r="E33" s="1387"/>
      <c r="F33" s="1388"/>
      <c r="G33" s="1386"/>
      <c r="H33" s="1387"/>
      <c r="I33" s="1387"/>
      <c r="J33" s="1387"/>
      <c r="K33" s="1387"/>
      <c r="L33" s="1388"/>
      <c r="M33" s="1386"/>
      <c r="N33" s="1387"/>
      <c r="O33" s="1387"/>
      <c r="P33" s="1387">
        <v>1.2953419656298466E-2</v>
      </c>
      <c r="Q33" s="1387"/>
      <c r="R33" s="1387"/>
      <c r="S33" s="1387">
        <v>1.354394503549542E-3</v>
      </c>
      <c r="T33" s="1387"/>
      <c r="U33" s="1387"/>
      <c r="V33" s="1388"/>
      <c r="W33" s="1386"/>
      <c r="X33" s="1387"/>
      <c r="Y33" s="1387"/>
      <c r="Z33" s="1387"/>
      <c r="AA33" s="1387"/>
      <c r="AB33" s="1387"/>
      <c r="AC33" s="1388"/>
      <c r="AD33" s="1386"/>
      <c r="AE33" s="1387"/>
      <c r="AF33" s="1387"/>
      <c r="AG33" s="1387"/>
      <c r="AH33" s="1387"/>
      <c r="AI33" s="1388"/>
      <c r="AJ33" s="1386"/>
      <c r="AK33" s="1388"/>
      <c r="AL33" s="1386"/>
      <c r="AM33" s="1387"/>
      <c r="AN33" s="1387"/>
      <c r="AO33" s="1387"/>
      <c r="AP33" s="1388"/>
      <c r="AQ33" s="1413">
        <f>AV33/AV107</f>
        <v>3.0641693679957991E-4</v>
      </c>
      <c r="AV33" s="1357">
        <v>383532.56</v>
      </c>
    </row>
    <row r="34" spans="1:48" ht="15.75" thickBot="1" x14ac:dyDescent="0.3">
      <c r="B34" s="1357" t="s">
        <v>857</v>
      </c>
      <c r="C34" s="1386"/>
      <c r="D34" s="1387">
        <v>7.4589033306049577E-3</v>
      </c>
      <c r="E34" s="1387"/>
      <c r="F34" s="1388"/>
      <c r="G34" s="1386"/>
      <c r="H34" s="1387"/>
      <c r="I34" s="1387"/>
      <c r="J34" s="1387"/>
      <c r="K34" s="1387"/>
      <c r="L34" s="1388"/>
      <c r="M34" s="1386"/>
      <c r="N34" s="1387"/>
      <c r="O34" s="1387"/>
      <c r="P34" s="1387"/>
      <c r="Q34" s="1387"/>
      <c r="R34" s="1387"/>
      <c r="S34" s="1387"/>
      <c r="T34" s="1387"/>
      <c r="U34" s="1387"/>
      <c r="V34" s="1388"/>
      <c r="W34" s="1386"/>
      <c r="X34" s="1387"/>
      <c r="Y34" s="1387"/>
      <c r="Z34" s="1387"/>
      <c r="AA34" s="1387"/>
      <c r="AB34" s="1387"/>
      <c r="AC34" s="1388"/>
      <c r="AD34" s="1386"/>
      <c r="AE34" s="1387"/>
      <c r="AF34" s="1387"/>
      <c r="AG34" s="1387"/>
      <c r="AH34" s="1387"/>
      <c r="AI34" s="1388"/>
      <c r="AJ34" s="1386"/>
      <c r="AK34" s="1388"/>
      <c r="AL34" s="1386"/>
      <c r="AM34" s="1387"/>
      <c r="AN34" s="1387"/>
      <c r="AO34" s="1387">
        <v>3.4007257046403075E-2</v>
      </c>
      <c r="AP34" s="1388"/>
      <c r="AQ34" s="1413">
        <f>AV34/AV107</f>
        <v>6.850444859236184E-4</v>
      </c>
      <c r="AV34" s="1357">
        <v>857448.9</v>
      </c>
    </row>
    <row r="35" spans="1:48" ht="15.75" thickBot="1" x14ac:dyDescent="0.3">
      <c r="A35" s="1394" t="s">
        <v>479</v>
      </c>
      <c r="B35" s="1390"/>
      <c r="C35" s="1391">
        <f t="shared" ref="C35:AQ35" si="2">SUM(C36:C57)</f>
        <v>2.5867859289986493E-2</v>
      </c>
      <c r="D35" s="1390">
        <f t="shared" si="2"/>
        <v>6.2106026329759201E-2</v>
      </c>
      <c r="E35" s="1390">
        <f t="shared" si="2"/>
        <v>5.3291626780653224E-2</v>
      </c>
      <c r="F35" s="1392">
        <f t="shared" si="2"/>
        <v>7.1540372103061842E-2</v>
      </c>
      <c r="G35" s="1391">
        <f t="shared" si="2"/>
        <v>6.3966851578179204E-2</v>
      </c>
      <c r="H35" s="1390">
        <f t="shared" si="2"/>
        <v>3.0630505735287257E-2</v>
      </c>
      <c r="I35" s="1390">
        <f t="shared" si="2"/>
        <v>2.2914411402458583E-3</v>
      </c>
      <c r="J35" s="1390">
        <f t="shared" si="2"/>
        <v>8.1228036107792917E-2</v>
      </c>
      <c r="K35" s="1390">
        <f t="shared" si="2"/>
        <v>2.411099265924049E-2</v>
      </c>
      <c r="L35" s="1392">
        <f t="shared" si="2"/>
        <v>0</v>
      </c>
      <c r="M35" s="1391">
        <f t="shared" si="2"/>
        <v>0</v>
      </c>
      <c r="N35" s="1390">
        <f t="shared" si="2"/>
        <v>0</v>
      </c>
      <c r="O35" s="1390">
        <f t="shared" si="2"/>
        <v>0</v>
      </c>
      <c r="P35" s="1390">
        <f t="shared" si="2"/>
        <v>0</v>
      </c>
      <c r="Q35" s="1390">
        <f t="shared" si="2"/>
        <v>0</v>
      </c>
      <c r="R35" s="1390">
        <f t="shared" si="2"/>
        <v>0</v>
      </c>
      <c r="S35" s="1390">
        <f t="shared" si="2"/>
        <v>6.6134459998096709E-2</v>
      </c>
      <c r="T35" s="1390">
        <f t="shared" si="2"/>
        <v>0</v>
      </c>
      <c r="U35" s="1390">
        <f t="shared" si="2"/>
        <v>2.8714140256880818E-2</v>
      </c>
      <c r="V35" s="1392">
        <f t="shared" si="2"/>
        <v>0</v>
      </c>
      <c r="W35" s="1391">
        <f t="shared" si="2"/>
        <v>6.6195352003990474E-2</v>
      </c>
      <c r="X35" s="1390">
        <f t="shared" si="2"/>
        <v>0.11095480794984944</v>
      </c>
      <c r="Y35" s="1390">
        <f t="shared" si="2"/>
        <v>0.15780656373619281</v>
      </c>
      <c r="Z35" s="1390">
        <f t="shared" si="2"/>
        <v>0.16711567556665982</v>
      </c>
      <c r="AA35" s="1390">
        <f t="shared" si="2"/>
        <v>0.23871864853865338</v>
      </c>
      <c r="AB35" s="1390">
        <f t="shared" si="2"/>
        <v>0.13007301521167891</v>
      </c>
      <c r="AC35" s="1392">
        <f t="shared" si="2"/>
        <v>0.17286560744380383</v>
      </c>
      <c r="AD35" s="1391">
        <f t="shared" si="2"/>
        <v>4.5748025886203511E-2</v>
      </c>
      <c r="AE35" s="1390">
        <f t="shared" si="2"/>
        <v>0.16961044900277328</v>
      </c>
      <c r="AF35" s="1390">
        <f t="shared" si="2"/>
        <v>0.11365525223047265</v>
      </c>
      <c r="AG35" s="1390">
        <f t="shared" si="2"/>
        <v>3.5947682169911455E-2</v>
      </c>
      <c r="AH35" s="1390">
        <f t="shared" si="2"/>
        <v>4.132347995125011E-2</v>
      </c>
      <c r="AI35" s="1392">
        <f t="shared" si="2"/>
        <v>0.13720614958016164</v>
      </c>
      <c r="AJ35" s="1391">
        <f t="shared" si="2"/>
        <v>0</v>
      </c>
      <c r="AK35" s="1392">
        <f t="shared" si="2"/>
        <v>0</v>
      </c>
      <c r="AL35" s="1391">
        <f t="shared" si="2"/>
        <v>0.19372318822976736</v>
      </c>
      <c r="AM35" s="1390">
        <f t="shared" si="2"/>
        <v>6.4901721633660314E-2</v>
      </c>
      <c r="AN35" s="1390">
        <f t="shared" si="2"/>
        <v>0.16219824872130975</v>
      </c>
      <c r="AO35" s="1390">
        <f t="shared" si="2"/>
        <v>0.13166026704508174</v>
      </c>
      <c r="AP35" s="1392">
        <f t="shared" si="2"/>
        <v>0.10426412052787945</v>
      </c>
      <c r="AQ35" s="1412">
        <f t="shared" si="2"/>
        <v>8.2529411450034229E-2</v>
      </c>
    </row>
    <row r="36" spans="1:48" x14ac:dyDescent="0.25">
      <c r="B36" s="1357" t="s">
        <v>61</v>
      </c>
      <c r="C36" s="1386">
        <v>1.541889430188768E-2</v>
      </c>
      <c r="D36" s="1387">
        <v>1.4469776699632345E-2</v>
      </c>
      <c r="E36" s="1387">
        <v>1.5129950201435561E-2</v>
      </c>
      <c r="F36" s="1388">
        <v>1.7792503616552713E-2</v>
      </c>
      <c r="G36" s="1386"/>
      <c r="H36" s="1387"/>
      <c r="I36" s="1387">
        <v>2.2914411402458583E-3</v>
      </c>
      <c r="J36" s="1387"/>
      <c r="K36" s="1387"/>
      <c r="L36" s="1388"/>
      <c r="M36" s="1386"/>
      <c r="N36" s="1387"/>
      <c r="O36" s="1387"/>
      <c r="P36" s="1387"/>
      <c r="Q36" s="1387"/>
      <c r="R36" s="1387"/>
      <c r="S36" s="1387"/>
      <c r="T36" s="1387"/>
      <c r="U36" s="1387"/>
      <c r="V36" s="1388"/>
      <c r="W36" s="1386">
        <v>1.0065418387640518E-3</v>
      </c>
      <c r="X36" s="1387">
        <v>1.1140895243848606E-2</v>
      </c>
      <c r="Y36" s="1387">
        <v>5.3371735228091265E-3</v>
      </c>
      <c r="Z36" s="1387">
        <v>3.5907258490861828E-3</v>
      </c>
      <c r="AA36" s="1387">
        <v>0.14161818451006469</v>
      </c>
      <c r="AB36" s="1387">
        <v>4.1763627826968035E-3</v>
      </c>
      <c r="AC36" s="1388">
        <v>2.3689962607638913E-2</v>
      </c>
      <c r="AD36" s="1386"/>
      <c r="AE36" s="1387">
        <v>2.143307706364444E-3</v>
      </c>
      <c r="AF36" s="1387">
        <v>1.6357033850308428E-2</v>
      </c>
      <c r="AG36" s="1387">
        <v>1.6331303898506123E-3</v>
      </c>
      <c r="AH36" s="1387"/>
      <c r="AI36" s="1388">
        <v>5.3908019303261336E-3</v>
      </c>
      <c r="AJ36" s="1386"/>
      <c r="AK36" s="1388"/>
      <c r="AL36" s="1386">
        <v>1.5357469075822926E-2</v>
      </c>
      <c r="AM36" s="1387">
        <v>1.0781429512377349E-3</v>
      </c>
      <c r="AN36" s="1387">
        <v>1.5922822820660956E-2</v>
      </c>
      <c r="AO36" s="1387">
        <v>7.8929782513349634E-3</v>
      </c>
      <c r="AP36" s="1388">
        <v>1.1360061438412084E-2</v>
      </c>
      <c r="AQ36" s="1413">
        <f>AV36/AV107</f>
        <v>5.8659623586363773E-3</v>
      </c>
      <c r="AV36" s="1357">
        <v>7342242.8399999999</v>
      </c>
    </row>
    <row r="37" spans="1:48" x14ac:dyDescent="0.25">
      <c r="B37" s="1357" t="s">
        <v>638</v>
      </c>
      <c r="C37" s="1386">
        <v>5.9145030423525919E-5</v>
      </c>
      <c r="D37" s="1387"/>
      <c r="E37" s="1387"/>
      <c r="F37" s="1388">
        <v>1.7802256914182352E-3</v>
      </c>
      <c r="G37" s="1386"/>
      <c r="H37" s="1387"/>
      <c r="I37" s="1387"/>
      <c r="J37" s="1387"/>
      <c r="K37" s="1387"/>
      <c r="L37" s="1388"/>
      <c r="M37" s="1386"/>
      <c r="N37" s="1387"/>
      <c r="O37" s="1387"/>
      <c r="P37" s="1387"/>
      <c r="Q37" s="1387"/>
      <c r="R37" s="1387"/>
      <c r="S37" s="1387"/>
      <c r="T37" s="1387"/>
      <c r="U37" s="1387"/>
      <c r="V37" s="1388"/>
      <c r="W37" s="1386"/>
      <c r="X37" s="1387"/>
      <c r="Y37" s="1387">
        <v>1.304297263156081E-2</v>
      </c>
      <c r="Z37" s="1387">
        <v>1.0968759676099806E-2</v>
      </c>
      <c r="AA37" s="1387"/>
      <c r="AB37" s="1387">
        <v>7.2901328285186083E-3</v>
      </c>
      <c r="AC37" s="1388"/>
      <c r="AD37" s="1386"/>
      <c r="AE37" s="1387"/>
      <c r="AF37" s="1387"/>
      <c r="AG37" s="1387"/>
      <c r="AH37" s="1387"/>
      <c r="AI37" s="1388"/>
      <c r="AJ37" s="1386"/>
      <c r="AK37" s="1388"/>
      <c r="AL37" s="1386"/>
      <c r="AM37" s="1387"/>
      <c r="AN37" s="1387">
        <v>3.8810129056386592E-3</v>
      </c>
      <c r="AO37" s="1387">
        <v>3.2063777051734152E-3</v>
      </c>
      <c r="AP37" s="1388"/>
      <c r="AQ37" s="1413">
        <f>AV37/AV107</f>
        <v>1.3863091954883088E-3</v>
      </c>
      <c r="AV37" s="1357">
        <v>1735200.15</v>
      </c>
    </row>
    <row r="38" spans="1:48" x14ac:dyDescent="0.25">
      <c r="B38" s="1357" t="s">
        <v>28</v>
      </c>
      <c r="C38" s="1386"/>
      <c r="D38" s="1387">
        <v>4.6690828353363701E-3</v>
      </c>
      <c r="E38" s="1387"/>
      <c r="F38" s="1388"/>
      <c r="G38" s="1386"/>
      <c r="H38" s="1387">
        <v>4.0430866043567257E-3</v>
      </c>
      <c r="I38" s="1387"/>
      <c r="J38" s="1387">
        <v>4.0444652036131243E-3</v>
      </c>
      <c r="K38" s="1387"/>
      <c r="L38" s="1388"/>
      <c r="M38" s="1386"/>
      <c r="N38" s="1387"/>
      <c r="O38" s="1387"/>
      <c r="P38" s="1387"/>
      <c r="Q38" s="1387"/>
      <c r="R38" s="1387"/>
      <c r="S38" s="1387"/>
      <c r="T38" s="1387"/>
      <c r="U38" s="1387"/>
      <c r="V38" s="1388"/>
      <c r="W38" s="1386"/>
      <c r="X38" s="1387"/>
      <c r="Y38" s="1387">
        <v>7.4169361996715916E-3</v>
      </c>
      <c r="Z38" s="1387">
        <v>6.7534982833927313E-3</v>
      </c>
      <c r="AA38" s="1387"/>
      <c r="AB38" s="1387">
        <v>1.1262294696829999E-2</v>
      </c>
      <c r="AC38" s="1388">
        <v>1.9908599275196972E-2</v>
      </c>
      <c r="AD38" s="1386">
        <v>6.4826201395461335E-5</v>
      </c>
      <c r="AE38" s="1387">
        <v>7.346790420705014E-3</v>
      </c>
      <c r="AF38" s="1387">
        <v>1.0762177585962771E-3</v>
      </c>
      <c r="AG38" s="1387"/>
      <c r="AH38" s="1387">
        <v>3.5081053219887799E-3</v>
      </c>
      <c r="AI38" s="1388">
        <v>1.5235348507910938E-3</v>
      </c>
      <c r="AJ38" s="1386"/>
      <c r="AK38" s="1388"/>
      <c r="AL38" s="1386"/>
      <c r="AM38" s="1387"/>
      <c r="AN38" s="1387"/>
      <c r="AO38" s="1387"/>
      <c r="AP38" s="1388"/>
      <c r="AQ38" s="1413">
        <f>AV38/AV107</f>
        <v>2.5877883659564849E-3</v>
      </c>
      <c r="AV38" s="1357">
        <v>3239054.3</v>
      </c>
    </row>
    <row r="39" spans="1:48" x14ac:dyDescent="0.25">
      <c r="B39" s="1357" t="s">
        <v>47</v>
      </c>
      <c r="C39" s="1386"/>
      <c r="D39" s="1387"/>
      <c r="E39" s="1387"/>
      <c r="F39" s="1388"/>
      <c r="G39" s="1386"/>
      <c r="H39" s="1387"/>
      <c r="I39" s="1387"/>
      <c r="J39" s="1387"/>
      <c r="K39" s="1387">
        <v>8.4233249312679157E-4</v>
      </c>
      <c r="L39" s="1388"/>
      <c r="M39" s="1386"/>
      <c r="N39" s="1387"/>
      <c r="O39" s="1387"/>
      <c r="P39" s="1387"/>
      <c r="Q39" s="1387"/>
      <c r="R39" s="1387"/>
      <c r="S39" s="1387"/>
      <c r="T39" s="1387"/>
      <c r="U39" s="1387"/>
      <c r="V39" s="1388"/>
      <c r="W39" s="1386">
        <v>1.2104029435812793E-3</v>
      </c>
      <c r="X39" s="1387"/>
      <c r="Y39" s="1387">
        <v>1.6740899514998502E-3</v>
      </c>
      <c r="Z39" s="1387">
        <v>1.4078608360905559E-3</v>
      </c>
      <c r="AA39" s="1387"/>
      <c r="AB39" s="1387">
        <v>9.3570219443615658E-4</v>
      </c>
      <c r="AC39" s="1388"/>
      <c r="AD39" s="1386">
        <v>8.3724439332194854E-6</v>
      </c>
      <c r="AE39" s="1387"/>
      <c r="AF39" s="1387">
        <v>2.7543896562079884E-3</v>
      </c>
      <c r="AG39" s="1387">
        <v>2.224172012430399E-6</v>
      </c>
      <c r="AH39" s="1387"/>
      <c r="AI39" s="1388"/>
      <c r="AJ39" s="1386"/>
      <c r="AK39" s="1388"/>
      <c r="AL39" s="1386"/>
      <c r="AM39" s="1387">
        <v>1.1290251203877788E-3</v>
      </c>
      <c r="AN39" s="1387">
        <v>1.1788180841574337E-3</v>
      </c>
      <c r="AO39" s="1387">
        <v>1.8873755832948542E-3</v>
      </c>
      <c r="AP39" s="1388"/>
      <c r="AQ39" s="1413">
        <f>AV39/AV107</f>
        <v>2.9211217174256041E-4</v>
      </c>
      <c r="AV39" s="1357">
        <v>365627.73</v>
      </c>
    </row>
    <row r="40" spans="1:48" x14ac:dyDescent="0.25">
      <c r="B40" s="1357" t="s">
        <v>42</v>
      </c>
      <c r="C40" s="1386"/>
      <c r="D40" s="1387"/>
      <c r="E40" s="1387"/>
      <c r="F40" s="1388">
        <v>1.5012701852207403E-2</v>
      </c>
      <c r="G40" s="1386"/>
      <c r="H40" s="1387"/>
      <c r="I40" s="1387"/>
      <c r="J40" s="1387"/>
      <c r="K40" s="1387">
        <v>6.3068051752066976E-3</v>
      </c>
      <c r="L40" s="1388"/>
      <c r="M40" s="1386"/>
      <c r="N40" s="1387"/>
      <c r="O40" s="1387"/>
      <c r="P40" s="1387"/>
      <c r="Q40" s="1387"/>
      <c r="R40" s="1387"/>
      <c r="S40" s="1387"/>
      <c r="T40" s="1387"/>
      <c r="U40" s="1387"/>
      <c r="V40" s="1388"/>
      <c r="W40" s="1386"/>
      <c r="X40" s="1387">
        <v>1.3118544111056873E-2</v>
      </c>
      <c r="Y40" s="1387">
        <v>6.8128838907877331E-3</v>
      </c>
      <c r="Z40" s="1387">
        <v>1.7930871905556974E-2</v>
      </c>
      <c r="AA40" s="1387"/>
      <c r="AB40" s="1387">
        <v>9.0104466481191053E-3</v>
      </c>
      <c r="AC40" s="1388">
        <v>2.6358506137421307E-2</v>
      </c>
      <c r="AD40" s="1386"/>
      <c r="AE40" s="1387"/>
      <c r="AF40" s="1387"/>
      <c r="AG40" s="1387"/>
      <c r="AH40" s="1387"/>
      <c r="AI40" s="1388"/>
      <c r="AJ40" s="1386"/>
      <c r="AK40" s="1388"/>
      <c r="AL40" s="1386"/>
      <c r="AM40" s="1387">
        <v>1.5132805147482395E-2</v>
      </c>
      <c r="AN40" s="1387"/>
      <c r="AO40" s="1387"/>
      <c r="AP40" s="1388"/>
      <c r="AQ40" s="1413">
        <f>AV40/AV107</f>
        <v>4.4875301182667306E-3</v>
      </c>
      <c r="AV40" s="1357">
        <v>5616902.0300000003</v>
      </c>
    </row>
    <row r="41" spans="1:48" x14ac:dyDescent="0.25">
      <c r="B41" s="1357" t="s">
        <v>23</v>
      </c>
      <c r="C41" s="1386"/>
      <c r="D41" s="1387"/>
      <c r="E41" s="1387"/>
      <c r="F41" s="1388">
        <v>3.3093962552008672E-4</v>
      </c>
      <c r="G41" s="1386"/>
      <c r="H41" s="1387"/>
      <c r="I41" s="1387"/>
      <c r="J41" s="1387"/>
      <c r="K41" s="1387"/>
      <c r="L41" s="1388"/>
      <c r="M41" s="1386"/>
      <c r="N41" s="1387"/>
      <c r="O41" s="1387"/>
      <c r="P41" s="1387"/>
      <c r="Q41" s="1387"/>
      <c r="R41" s="1387"/>
      <c r="S41" s="1387"/>
      <c r="T41" s="1387"/>
      <c r="U41" s="1387"/>
      <c r="V41" s="1388"/>
      <c r="W41" s="1386">
        <v>1.1999599283177552E-2</v>
      </c>
      <c r="X41" s="1387">
        <v>1.1319443081788722E-2</v>
      </c>
      <c r="Y41" s="1387"/>
      <c r="Z41" s="1387"/>
      <c r="AA41" s="1387"/>
      <c r="AB41" s="1387"/>
      <c r="AC41" s="1388">
        <v>4.0184255262420351E-3</v>
      </c>
      <c r="AD41" s="1386"/>
      <c r="AE41" s="1387"/>
      <c r="AF41" s="1387"/>
      <c r="AG41" s="1387"/>
      <c r="AH41" s="1387">
        <v>3.701666393103178E-4</v>
      </c>
      <c r="AI41" s="1388"/>
      <c r="AJ41" s="1386"/>
      <c r="AK41" s="1388"/>
      <c r="AL41" s="1386"/>
      <c r="AM41" s="1387"/>
      <c r="AN41" s="1387"/>
      <c r="AO41" s="1387"/>
      <c r="AP41" s="1388"/>
      <c r="AQ41" s="1413">
        <f>AV41/AV107</f>
        <v>1.0681112041109695E-3</v>
      </c>
      <c r="AV41" s="1357">
        <v>1336921.6100000001</v>
      </c>
    </row>
    <row r="42" spans="1:48" x14ac:dyDescent="0.25">
      <c r="B42" s="1357" t="s">
        <v>811</v>
      </c>
      <c r="C42" s="1386"/>
      <c r="D42" s="1387"/>
      <c r="E42" s="1387"/>
      <c r="F42" s="1388">
        <v>3.329102163292822E-3</v>
      </c>
      <c r="G42" s="1386"/>
      <c r="H42" s="1387"/>
      <c r="I42" s="1387"/>
      <c r="J42" s="1387"/>
      <c r="K42" s="1387"/>
      <c r="L42" s="1388"/>
      <c r="M42" s="1386"/>
      <c r="N42" s="1387"/>
      <c r="O42" s="1387"/>
      <c r="P42" s="1387"/>
      <c r="Q42" s="1387"/>
      <c r="R42" s="1387"/>
      <c r="S42" s="1387"/>
      <c r="T42" s="1387"/>
      <c r="U42" s="1387"/>
      <c r="V42" s="1388"/>
      <c r="W42" s="1386"/>
      <c r="X42" s="1387">
        <v>3.5528377202686109E-3</v>
      </c>
      <c r="Y42" s="1387">
        <v>5.2526374580851307E-3</v>
      </c>
      <c r="Z42" s="1387">
        <v>9.9415787662491331E-3</v>
      </c>
      <c r="AA42" s="1387"/>
      <c r="AB42" s="1387">
        <v>7.3385047572446221E-3</v>
      </c>
      <c r="AC42" s="1388">
        <v>4.0423533722864754E-3</v>
      </c>
      <c r="AD42" s="1386"/>
      <c r="AE42" s="1387"/>
      <c r="AF42" s="1387"/>
      <c r="AG42" s="1387"/>
      <c r="AH42" s="1387"/>
      <c r="AI42" s="1388"/>
      <c r="AJ42" s="1386"/>
      <c r="AK42" s="1388"/>
      <c r="AL42" s="1386">
        <v>4.1374358596516739E-2</v>
      </c>
      <c r="AM42" s="1387"/>
      <c r="AN42" s="1387">
        <v>2.6105087525600847E-2</v>
      </c>
      <c r="AO42" s="1387">
        <v>2.1567248723155963E-2</v>
      </c>
      <c r="AP42" s="1388"/>
      <c r="AQ42" s="1413">
        <f>AV42/AV107</f>
        <v>3.1258072164985079E-3</v>
      </c>
      <c r="AV42" s="1357">
        <v>3912475.78</v>
      </c>
    </row>
    <row r="43" spans="1:48" x14ac:dyDescent="0.25">
      <c r="B43" s="1357" t="s">
        <v>48</v>
      </c>
      <c r="C43" s="1386"/>
      <c r="D43" s="1387"/>
      <c r="E43" s="1387"/>
      <c r="F43" s="1388"/>
      <c r="G43" s="1386"/>
      <c r="H43" s="1387"/>
      <c r="I43" s="1387"/>
      <c r="J43" s="1387"/>
      <c r="K43" s="1387"/>
      <c r="L43" s="1388"/>
      <c r="M43" s="1386"/>
      <c r="N43" s="1387"/>
      <c r="O43" s="1387"/>
      <c r="P43" s="1387"/>
      <c r="Q43" s="1387"/>
      <c r="R43" s="1387"/>
      <c r="S43" s="1387"/>
      <c r="T43" s="1387"/>
      <c r="U43" s="1387"/>
      <c r="V43" s="1388"/>
      <c r="W43" s="1386"/>
      <c r="X43" s="1387">
        <v>3.4861246266439431E-3</v>
      </c>
      <c r="Y43" s="1387"/>
      <c r="Z43" s="1387"/>
      <c r="AA43" s="1387"/>
      <c r="AB43" s="1387"/>
      <c r="AC43" s="1388">
        <v>3.9664483148751451E-3</v>
      </c>
      <c r="AD43" s="1386"/>
      <c r="AE43" s="1387"/>
      <c r="AF43" s="1387"/>
      <c r="AG43" s="1387"/>
      <c r="AH43" s="1387"/>
      <c r="AI43" s="1388"/>
      <c r="AJ43" s="1386"/>
      <c r="AK43" s="1388"/>
      <c r="AL43" s="1386"/>
      <c r="AM43" s="1387"/>
      <c r="AN43" s="1387"/>
      <c r="AO43" s="1387"/>
      <c r="AP43" s="1388"/>
      <c r="AQ43" s="1413">
        <f>AV43/AV107</f>
        <v>3.6649901448272893E-4</v>
      </c>
      <c r="AV43" s="1357">
        <v>458735.43</v>
      </c>
    </row>
    <row r="44" spans="1:48" x14ac:dyDescent="0.25">
      <c r="B44" s="1357" t="s">
        <v>74</v>
      </c>
      <c r="C44" s="1386"/>
      <c r="D44" s="1387">
        <v>5.0773212429091816E-4</v>
      </c>
      <c r="E44" s="1387"/>
      <c r="F44" s="1388">
        <v>6.355246684667192E-4</v>
      </c>
      <c r="G44" s="1386"/>
      <c r="H44" s="1387"/>
      <c r="I44" s="1387"/>
      <c r="J44" s="1387"/>
      <c r="K44" s="1387">
        <v>2.9024954075164834E-3</v>
      </c>
      <c r="L44" s="1388"/>
      <c r="M44" s="1386"/>
      <c r="N44" s="1387"/>
      <c r="O44" s="1387"/>
      <c r="P44" s="1387"/>
      <c r="Q44" s="1387"/>
      <c r="R44" s="1387"/>
      <c r="S44" s="1387"/>
      <c r="T44" s="1387"/>
      <c r="U44" s="1387"/>
      <c r="V44" s="1388"/>
      <c r="W44" s="1386"/>
      <c r="X44" s="1387"/>
      <c r="Y44" s="1387"/>
      <c r="Z44" s="1387"/>
      <c r="AA44" s="1387"/>
      <c r="AB44" s="1387"/>
      <c r="AC44" s="1388"/>
      <c r="AD44" s="1386"/>
      <c r="AE44" s="1387"/>
      <c r="AF44" s="1387"/>
      <c r="AG44" s="1387"/>
      <c r="AH44" s="1387"/>
      <c r="AI44" s="1388"/>
      <c r="AJ44" s="1386"/>
      <c r="AK44" s="1388"/>
      <c r="AL44" s="1386"/>
      <c r="AM44" s="1387">
        <v>7.3760321600800051E-3</v>
      </c>
      <c r="AN44" s="1387"/>
      <c r="AO44" s="1387"/>
      <c r="AP44" s="1388"/>
      <c r="AQ44" s="1413">
        <f>AV44/AV107</f>
        <v>4.2247240186532581E-4</v>
      </c>
      <c r="AV44" s="1357">
        <v>528795.57999999996</v>
      </c>
    </row>
    <row r="45" spans="1:48" x14ac:dyDescent="0.25">
      <c r="B45" s="1357" t="s">
        <v>32</v>
      </c>
      <c r="C45" s="1386"/>
      <c r="D45" s="1387"/>
      <c r="E45" s="1387"/>
      <c r="F45" s="1388"/>
      <c r="G45" s="1386"/>
      <c r="H45" s="1387"/>
      <c r="I45" s="1387"/>
      <c r="J45" s="1387"/>
      <c r="K45" s="1387"/>
      <c r="L45" s="1388"/>
      <c r="M45" s="1386"/>
      <c r="N45" s="1387"/>
      <c r="O45" s="1387"/>
      <c r="P45" s="1387"/>
      <c r="Q45" s="1387"/>
      <c r="R45" s="1387"/>
      <c r="S45" s="1387"/>
      <c r="T45" s="1387"/>
      <c r="U45" s="1387"/>
      <c r="V45" s="1388"/>
      <c r="W45" s="1386"/>
      <c r="X45" s="1387"/>
      <c r="Y45" s="1387">
        <v>2.6334873023702909E-2</v>
      </c>
      <c r="Z45" s="1387">
        <v>2.2146860340611939E-2</v>
      </c>
      <c r="AA45" s="1387"/>
      <c r="AB45" s="1387">
        <v>1.4719399310890948E-2</v>
      </c>
      <c r="AC45" s="1388"/>
      <c r="AD45" s="1386"/>
      <c r="AE45" s="1387"/>
      <c r="AF45" s="1387"/>
      <c r="AG45" s="1387"/>
      <c r="AH45" s="1387"/>
      <c r="AI45" s="1388"/>
      <c r="AJ45" s="1386"/>
      <c r="AK45" s="1388"/>
      <c r="AL45" s="1386"/>
      <c r="AM45" s="1387"/>
      <c r="AN45" s="1387"/>
      <c r="AO45" s="1387">
        <v>2.4662415418985041E-2</v>
      </c>
      <c r="AP45" s="1388"/>
      <c r="AQ45" s="1413">
        <f>AV45/AV107</f>
        <v>2.8123691019928876E-3</v>
      </c>
      <c r="AV45" s="1357">
        <v>3520155.03</v>
      </c>
    </row>
    <row r="46" spans="1:48" x14ac:dyDescent="0.25">
      <c r="B46" s="1357" t="s">
        <v>39</v>
      </c>
      <c r="C46" s="1386"/>
      <c r="D46" s="1387"/>
      <c r="E46" s="1387"/>
      <c r="F46" s="1388">
        <v>8.8415185390677501E-3</v>
      </c>
      <c r="G46" s="1386"/>
      <c r="H46" s="1387"/>
      <c r="I46" s="1387"/>
      <c r="J46" s="1387"/>
      <c r="K46" s="1387"/>
      <c r="L46" s="1388"/>
      <c r="M46" s="1386"/>
      <c r="N46" s="1387"/>
      <c r="O46" s="1387"/>
      <c r="P46" s="1387"/>
      <c r="Q46" s="1387"/>
      <c r="R46" s="1387"/>
      <c r="S46" s="1387"/>
      <c r="T46" s="1387"/>
      <c r="U46" s="1387"/>
      <c r="V46" s="1388"/>
      <c r="W46" s="1386">
        <v>2.3072784135537594E-2</v>
      </c>
      <c r="X46" s="1387">
        <v>1.1550958480814872E-2</v>
      </c>
      <c r="Y46" s="1387"/>
      <c r="Z46" s="1387"/>
      <c r="AA46" s="1387">
        <v>4.8257008846167078E-2</v>
      </c>
      <c r="AB46" s="1387"/>
      <c r="AC46" s="1388">
        <v>1.3337114468225683E-2</v>
      </c>
      <c r="AD46" s="1386"/>
      <c r="AE46" s="1387"/>
      <c r="AF46" s="1387"/>
      <c r="AG46" s="1387"/>
      <c r="AH46" s="1387"/>
      <c r="AI46" s="1388"/>
      <c r="AJ46" s="1386"/>
      <c r="AK46" s="1388"/>
      <c r="AL46" s="1386">
        <v>2.5945483225064524E-2</v>
      </c>
      <c r="AM46" s="1387">
        <v>9.5039317997853614E-3</v>
      </c>
      <c r="AN46" s="1387">
        <v>1.3054772946679663E-2</v>
      </c>
      <c r="AO46" s="1387"/>
      <c r="AP46" s="1388">
        <v>1.2716192028488386E-2</v>
      </c>
      <c r="AQ46" s="1413">
        <f>AV46/AV107</f>
        <v>3.2726443036194689E-3</v>
      </c>
      <c r="AV46" s="1357">
        <v>4096267.2</v>
      </c>
    </row>
    <row r="47" spans="1:48" x14ac:dyDescent="0.25">
      <c r="B47" s="1357" t="s">
        <v>353</v>
      </c>
      <c r="C47" s="1386"/>
      <c r="D47" s="1387"/>
      <c r="E47" s="1387"/>
      <c r="F47" s="1388"/>
      <c r="G47" s="1386"/>
      <c r="H47" s="1387">
        <v>1.244739242161451E-3</v>
      </c>
      <c r="I47" s="1387"/>
      <c r="J47" s="1387">
        <v>6.7447287857790765E-4</v>
      </c>
      <c r="K47" s="1387"/>
      <c r="L47" s="1388"/>
      <c r="M47" s="1386"/>
      <c r="N47" s="1387"/>
      <c r="O47" s="1387"/>
      <c r="P47" s="1387"/>
      <c r="Q47" s="1387"/>
      <c r="R47" s="1387"/>
      <c r="S47" s="1387"/>
      <c r="T47" s="1387"/>
      <c r="U47" s="1387"/>
      <c r="V47" s="1388"/>
      <c r="W47" s="1386"/>
      <c r="X47" s="1387"/>
      <c r="Y47" s="1387">
        <v>2.7542498219423738E-3</v>
      </c>
      <c r="Z47" s="1387">
        <v>1.7304841236242012E-3</v>
      </c>
      <c r="AA47" s="1387"/>
      <c r="AB47" s="1387">
        <v>2.2159100287309731E-3</v>
      </c>
      <c r="AC47" s="1388">
        <v>1.7271061948690963E-3</v>
      </c>
      <c r="AD47" s="1386"/>
      <c r="AE47" s="1387">
        <v>1.2884337326512606E-2</v>
      </c>
      <c r="AF47" s="1387">
        <v>4.962674096459721E-2</v>
      </c>
      <c r="AG47" s="1387"/>
      <c r="AH47" s="1387">
        <v>4.7505105341534267E-3</v>
      </c>
      <c r="AI47" s="1388">
        <v>6.9650548468915491E-3</v>
      </c>
      <c r="AJ47" s="1386"/>
      <c r="AK47" s="1388"/>
      <c r="AL47" s="1386"/>
      <c r="AM47" s="1387"/>
      <c r="AN47" s="1387"/>
      <c r="AO47" s="1387">
        <v>3.5671897742596565E-3</v>
      </c>
      <c r="AP47" s="1388"/>
      <c r="AQ47" s="1413">
        <f>AV47/AV107</f>
        <v>1.8032953063504889E-3</v>
      </c>
      <c r="AV47" s="1357">
        <v>2257128.71</v>
      </c>
    </row>
    <row r="48" spans="1:48" x14ac:dyDescent="0.25">
      <c r="B48" s="1357" t="s">
        <v>90</v>
      </c>
      <c r="C48" s="1386"/>
      <c r="D48" s="1387">
        <v>2.2535045632285896E-3</v>
      </c>
      <c r="E48" s="1387">
        <v>1.2857779292051823E-3</v>
      </c>
      <c r="F48" s="1388"/>
      <c r="G48" s="1386"/>
      <c r="H48" s="1387"/>
      <c r="I48" s="1387"/>
      <c r="J48" s="1387"/>
      <c r="K48" s="1387"/>
      <c r="L48" s="1388"/>
      <c r="M48" s="1386"/>
      <c r="N48" s="1387"/>
      <c r="O48" s="1387"/>
      <c r="P48" s="1387"/>
      <c r="Q48" s="1387"/>
      <c r="R48" s="1387"/>
      <c r="S48" s="1387"/>
      <c r="T48" s="1387"/>
      <c r="U48" s="1387"/>
      <c r="V48" s="1388"/>
      <c r="W48" s="1386">
        <v>6.8658851713678977E-3</v>
      </c>
      <c r="X48" s="1387">
        <v>5.3859143263568195E-3</v>
      </c>
      <c r="Y48" s="1387">
        <v>9.9758407548451982E-3</v>
      </c>
      <c r="Z48" s="1387">
        <v>1.0378611385499543E-2</v>
      </c>
      <c r="AA48" s="1387"/>
      <c r="AB48" s="1387">
        <v>7.2894827042789536E-3</v>
      </c>
      <c r="AC48" s="1388">
        <v>9.8367799198705065E-3</v>
      </c>
      <c r="AD48" s="1386"/>
      <c r="AE48" s="1387"/>
      <c r="AF48" s="1387"/>
      <c r="AG48" s="1387"/>
      <c r="AH48" s="1387"/>
      <c r="AI48" s="1388"/>
      <c r="AJ48" s="1386"/>
      <c r="AK48" s="1388"/>
      <c r="AL48" s="1386"/>
      <c r="AM48" s="1387"/>
      <c r="AN48" s="1387"/>
      <c r="AO48" s="1387"/>
      <c r="AP48" s="1388"/>
      <c r="AQ48" s="1413">
        <f>AV48/AV107</f>
        <v>1.985233376551143E-3</v>
      </c>
      <c r="AV48" s="1357">
        <v>2484854.94</v>
      </c>
    </row>
    <row r="49" spans="1:48" x14ac:dyDescent="0.25">
      <c r="B49" s="1357" t="s">
        <v>354</v>
      </c>
      <c r="C49" s="1386"/>
      <c r="D49" s="1387"/>
      <c r="E49" s="1387"/>
      <c r="F49" s="1388"/>
      <c r="G49" s="1386"/>
      <c r="H49" s="1387"/>
      <c r="I49" s="1387"/>
      <c r="J49" s="1387"/>
      <c r="K49" s="1387"/>
      <c r="L49" s="1388"/>
      <c r="M49" s="1386"/>
      <c r="N49" s="1387"/>
      <c r="O49" s="1387"/>
      <c r="P49" s="1387"/>
      <c r="Q49" s="1387"/>
      <c r="R49" s="1387"/>
      <c r="S49" s="1387"/>
      <c r="T49" s="1387"/>
      <c r="U49" s="1387"/>
      <c r="V49" s="1388"/>
      <c r="W49" s="1386">
        <v>1.1456062104675291E-2</v>
      </c>
      <c r="X49" s="1387">
        <v>9.274625953508803E-3</v>
      </c>
      <c r="Y49" s="1387"/>
      <c r="Z49" s="1387"/>
      <c r="AA49" s="1387">
        <v>4.8843455182421627E-2</v>
      </c>
      <c r="AB49" s="1387"/>
      <c r="AC49" s="1388">
        <v>2.2885781280703878E-2</v>
      </c>
      <c r="AD49" s="1386">
        <v>1.1922588490718988E-3</v>
      </c>
      <c r="AE49" s="1387">
        <v>8.2211791775509552E-3</v>
      </c>
      <c r="AF49" s="1387">
        <v>3.0831888434551803E-2</v>
      </c>
      <c r="AG49" s="1387">
        <v>7.1073056050286083E-3</v>
      </c>
      <c r="AH49" s="1387">
        <v>9.1900675668677052E-3</v>
      </c>
      <c r="AI49" s="1388"/>
      <c r="AJ49" s="1386"/>
      <c r="AK49" s="1388"/>
      <c r="AL49" s="1386"/>
      <c r="AM49" s="1387"/>
      <c r="AN49" s="1387"/>
      <c r="AO49" s="1387"/>
      <c r="AP49" s="1388"/>
      <c r="AQ49" s="1413">
        <f>AV49/AV107</f>
        <v>2.5352252094194522E-3</v>
      </c>
      <c r="AV49" s="1357">
        <v>3173262.63</v>
      </c>
    </row>
    <row r="50" spans="1:48" x14ac:dyDescent="0.25">
      <c r="B50" s="1357" t="s">
        <v>867</v>
      </c>
      <c r="C50" s="1386"/>
      <c r="D50" s="1387"/>
      <c r="E50" s="1387"/>
      <c r="F50" s="1388"/>
      <c r="G50" s="1386"/>
      <c r="H50" s="1387"/>
      <c r="I50" s="1387"/>
      <c r="J50" s="1387"/>
      <c r="K50" s="1387"/>
      <c r="L50" s="1388"/>
      <c r="M50" s="1386"/>
      <c r="N50" s="1387"/>
      <c r="O50" s="1387"/>
      <c r="P50" s="1387"/>
      <c r="Q50" s="1387"/>
      <c r="R50" s="1387"/>
      <c r="S50" s="1387"/>
      <c r="T50" s="1387"/>
      <c r="U50" s="1387"/>
      <c r="V50" s="1388"/>
      <c r="W50" s="1386">
        <v>4.7933765387154024E-3</v>
      </c>
      <c r="X50" s="1387"/>
      <c r="Y50" s="1387">
        <v>5.1323444990304936E-3</v>
      </c>
      <c r="Z50" s="1387">
        <v>5.3951900934566368E-3</v>
      </c>
      <c r="AA50" s="1387"/>
      <c r="AB50" s="1387">
        <v>3.5857885100817411E-3</v>
      </c>
      <c r="AC50" s="1388"/>
      <c r="AD50" s="1386"/>
      <c r="AE50" s="1387"/>
      <c r="AF50" s="1387"/>
      <c r="AG50" s="1387"/>
      <c r="AH50" s="1387"/>
      <c r="AI50" s="1388"/>
      <c r="AJ50" s="1386"/>
      <c r="AK50" s="1388"/>
      <c r="AL50" s="1386">
        <v>3.8107608258864329E-3</v>
      </c>
      <c r="AM50" s="1387"/>
      <c r="AN50" s="1387">
        <v>5.8353697192102105E-4</v>
      </c>
      <c r="AO50" s="1387"/>
      <c r="AP50" s="1388"/>
      <c r="AQ50" s="1413">
        <f>AV50/AV107</f>
        <v>7.2639055490484846E-4</v>
      </c>
      <c r="AV50" s="1357">
        <v>909200.49</v>
      </c>
    </row>
    <row r="51" spans="1:48" x14ac:dyDescent="0.25">
      <c r="B51" s="1357" t="s">
        <v>983</v>
      </c>
      <c r="C51" s="1386"/>
      <c r="D51" s="1387"/>
      <c r="E51" s="1387"/>
      <c r="F51" s="1388"/>
      <c r="G51" s="1386"/>
      <c r="H51" s="1387"/>
      <c r="I51" s="1387"/>
      <c r="J51" s="1387"/>
      <c r="K51" s="1387"/>
      <c r="L51" s="1388"/>
      <c r="M51" s="1386"/>
      <c r="N51" s="1387"/>
      <c r="O51" s="1387"/>
      <c r="P51" s="1387"/>
      <c r="Q51" s="1387"/>
      <c r="R51" s="1387"/>
      <c r="S51" s="1387"/>
      <c r="T51" s="1387"/>
      <c r="U51" s="1387"/>
      <c r="V51" s="1388"/>
      <c r="W51" s="1386"/>
      <c r="X51" s="1387"/>
      <c r="Y51" s="1387"/>
      <c r="Z51" s="1387"/>
      <c r="AA51" s="1387"/>
      <c r="AB51" s="1387"/>
      <c r="AC51" s="1388"/>
      <c r="AD51" s="1386"/>
      <c r="AE51" s="1387"/>
      <c r="AF51" s="1387"/>
      <c r="AG51" s="1387"/>
      <c r="AH51" s="1387"/>
      <c r="AI51" s="1388"/>
      <c r="AJ51" s="1386"/>
      <c r="AK51" s="1388"/>
      <c r="AL51" s="1386">
        <v>5.4758002127762422E-3</v>
      </c>
      <c r="AM51" s="1387">
        <v>6.0721065825454206E-3</v>
      </c>
      <c r="AN51" s="1387"/>
      <c r="AO51" s="1387">
        <v>2.5708565746054811E-3</v>
      </c>
      <c r="AP51" s="1388"/>
      <c r="AQ51" s="1413">
        <f>AV51/AV107</f>
        <v>4.0521369275347749E-4</v>
      </c>
      <c r="AV51" s="1357">
        <v>507193.39</v>
      </c>
    </row>
    <row r="52" spans="1:48" x14ac:dyDescent="0.25">
      <c r="B52" s="1357" t="s">
        <v>810</v>
      </c>
      <c r="C52" s="1386"/>
      <c r="D52" s="1387"/>
      <c r="E52" s="1387"/>
      <c r="F52" s="1388"/>
      <c r="G52" s="1386"/>
      <c r="H52" s="1387"/>
      <c r="I52" s="1387"/>
      <c r="J52" s="1387"/>
      <c r="K52" s="1387"/>
      <c r="L52" s="1388"/>
      <c r="M52" s="1386"/>
      <c r="N52" s="1387"/>
      <c r="O52" s="1387"/>
      <c r="P52" s="1387"/>
      <c r="Q52" s="1387"/>
      <c r="R52" s="1387"/>
      <c r="S52" s="1387"/>
      <c r="T52" s="1387"/>
      <c r="U52" s="1387"/>
      <c r="V52" s="1388"/>
      <c r="W52" s="1386"/>
      <c r="X52" s="1387">
        <v>9.1653069982128577E-3</v>
      </c>
      <c r="Y52" s="1387">
        <v>5.5869033544519876E-3</v>
      </c>
      <c r="Z52" s="1387"/>
      <c r="AA52" s="1387"/>
      <c r="AB52" s="1387">
        <v>2.8509242504043525E-3</v>
      </c>
      <c r="AC52" s="1388">
        <v>1.4505238476163619E-2</v>
      </c>
      <c r="AD52" s="1386">
        <v>6.2313158212643051E-3</v>
      </c>
      <c r="AE52" s="1387">
        <v>8.1420969631866864E-3</v>
      </c>
      <c r="AF52" s="1387">
        <v>6.7882472618314184E-3</v>
      </c>
      <c r="AG52" s="1387"/>
      <c r="AH52" s="1387">
        <v>1.9653799633819837E-3</v>
      </c>
      <c r="AI52" s="1388"/>
      <c r="AJ52" s="1386"/>
      <c r="AK52" s="1388"/>
      <c r="AL52" s="1386"/>
      <c r="AM52" s="1387"/>
      <c r="AN52" s="1387">
        <v>2.4617824321497665E-3</v>
      </c>
      <c r="AO52" s="1387"/>
      <c r="AP52" s="1388">
        <v>3.4745792791442249E-3</v>
      </c>
      <c r="AQ52" s="1413">
        <f>AV52/AV107</f>
        <v>1.9472134506848342E-3</v>
      </c>
      <c r="AV52" s="1357">
        <v>2437266.58</v>
      </c>
    </row>
    <row r="53" spans="1:48" x14ac:dyDescent="0.25">
      <c r="B53" s="1357" t="s">
        <v>31</v>
      </c>
      <c r="C53" s="1386"/>
      <c r="D53" s="1387"/>
      <c r="E53" s="1387"/>
      <c r="F53" s="1388">
        <v>7.535170749930137E-3</v>
      </c>
      <c r="G53" s="1386"/>
      <c r="H53" s="1387"/>
      <c r="I53" s="1387"/>
      <c r="J53" s="1387">
        <v>1.3078629840566516E-3</v>
      </c>
      <c r="K53" s="1387">
        <v>9.4949024982934165E-3</v>
      </c>
      <c r="L53" s="1388"/>
      <c r="M53" s="1386"/>
      <c r="N53" s="1387"/>
      <c r="O53" s="1387"/>
      <c r="P53" s="1387"/>
      <c r="Q53" s="1387"/>
      <c r="R53" s="1387"/>
      <c r="S53" s="1387">
        <v>6.6729172750930722E-4</v>
      </c>
      <c r="T53" s="1387"/>
      <c r="U53" s="1387"/>
      <c r="V53" s="1388"/>
      <c r="W53" s="1386"/>
      <c r="X53" s="1387">
        <v>8.8175214515749823E-3</v>
      </c>
      <c r="Y53" s="1387"/>
      <c r="Z53" s="1387"/>
      <c r="AA53" s="1387"/>
      <c r="AB53" s="1387"/>
      <c r="AC53" s="1388">
        <v>8.0259305438551923E-3</v>
      </c>
      <c r="AD53" s="1386">
        <v>1.961528299202463E-2</v>
      </c>
      <c r="AE53" s="1387"/>
      <c r="AF53" s="1387"/>
      <c r="AG53" s="1387"/>
      <c r="AH53" s="1387"/>
      <c r="AI53" s="1388"/>
      <c r="AJ53" s="1386"/>
      <c r="AK53" s="1388"/>
      <c r="AL53" s="1386"/>
      <c r="AM53" s="1387">
        <v>9.7294897984362514E-4</v>
      </c>
      <c r="AN53" s="1387"/>
      <c r="AO53" s="1387"/>
      <c r="AP53" s="1388">
        <v>6.7256474884749987E-3</v>
      </c>
      <c r="AQ53" s="1413">
        <f>AV53/AV107</f>
        <v>2.0237735118621425E-3</v>
      </c>
      <c r="AV53" s="1357">
        <v>2533094.4300000002</v>
      </c>
    </row>
    <row r="54" spans="1:48" x14ac:dyDescent="0.25">
      <c r="B54" s="1357" t="s">
        <v>480</v>
      </c>
      <c r="C54" s="1386"/>
      <c r="D54" s="1387"/>
      <c r="E54" s="1387"/>
      <c r="F54" s="1388"/>
      <c r="G54" s="1386">
        <v>4.1272974466341998E-4</v>
      </c>
      <c r="H54" s="1387"/>
      <c r="I54" s="1387"/>
      <c r="J54" s="1387"/>
      <c r="K54" s="1387">
        <v>4.5644570850970996E-3</v>
      </c>
      <c r="L54" s="1388"/>
      <c r="M54" s="1386"/>
      <c r="N54" s="1387"/>
      <c r="O54" s="1387"/>
      <c r="P54" s="1387"/>
      <c r="Q54" s="1387"/>
      <c r="R54" s="1387"/>
      <c r="S54" s="1387"/>
      <c r="T54" s="1387"/>
      <c r="U54" s="1387"/>
      <c r="V54" s="1388"/>
      <c r="W54" s="1386"/>
      <c r="X54" s="1387">
        <v>8.2045522497613385E-4</v>
      </c>
      <c r="Y54" s="1387"/>
      <c r="Z54" s="1387"/>
      <c r="AA54" s="1387"/>
      <c r="AB54" s="1387"/>
      <c r="AC54" s="1388">
        <v>4.6674941275263154E-3</v>
      </c>
      <c r="AD54" s="1386"/>
      <c r="AE54" s="1387"/>
      <c r="AF54" s="1387"/>
      <c r="AG54" s="1387"/>
      <c r="AH54" s="1387"/>
      <c r="AI54" s="1388"/>
      <c r="AJ54" s="1386"/>
      <c r="AK54" s="1388"/>
      <c r="AL54" s="1386"/>
      <c r="AM54" s="1387"/>
      <c r="AN54" s="1387"/>
      <c r="AO54" s="1387"/>
      <c r="AP54" s="1388"/>
      <c r="AQ54" s="1413">
        <f>AV54/AV107</f>
        <v>3.8475416919469835E-4</v>
      </c>
      <c r="AV54" s="1357">
        <v>481584.84</v>
      </c>
    </row>
    <row r="55" spans="1:48" x14ac:dyDescent="0.25">
      <c r="B55" s="1357" t="s">
        <v>161</v>
      </c>
      <c r="C55" s="1386">
        <v>1.0389819957675286E-2</v>
      </c>
      <c r="D55" s="1387">
        <v>6.0383478668205844E-3</v>
      </c>
      <c r="E55" s="1387">
        <v>7.6720441835248631E-3</v>
      </c>
      <c r="F55" s="1388">
        <v>1.1480231812095293E-2</v>
      </c>
      <c r="G55" s="1386">
        <v>6.3554121833515789E-2</v>
      </c>
      <c r="H55" s="1387"/>
      <c r="I55" s="1387"/>
      <c r="J55" s="1387">
        <v>1.2775690667904561E-2</v>
      </c>
      <c r="K55" s="1387"/>
      <c r="L55" s="1388"/>
      <c r="M55" s="1386"/>
      <c r="N55" s="1387"/>
      <c r="O55" s="1387"/>
      <c r="P55" s="1387"/>
      <c r="Q55" s="1387"/>
      <c r="R55" s="1387"/>
      <c r="S55" s="1387">
        <v>6.5467168270587406E-2</v>
      </c>
      <c r="T55" s="1387"/>
      <c r="U55" s="1387">
        <v>2.8714140256880818E-2</v>
      </c>
      <c r="V55" s="1388"/>
      <c r="W55" s="1386">
        <v>5.7906999881713987E-3</v>
      </c>
      <c r="X55" s="1387">
        <v>2.3322180730798218E-2</v>
      </c>
      <c r="Y55" s="1387">
        <v>3.1688484957518577E-3</v>
      </c>
      <c r="Z55" s="1387">
        <v>5.3298183752629848E-3</v>
      </c>
      <c r="AA55" s="1387"/>
      <c r="AB55" s="1387">
        <v>3.5423407071456785E-3</v>
      </c>
      <c r="AC55" s="1388">
        <v>1.5895867198928694E-2</v>
      </c>
      <c r="AD55" s="1386">
        <v>1.8635969578513999E-2</v>
      </c>
      <c r="AE55" s="1387"/>
      <c r="AF55" s="1387">
        <v>6.2207343043795349E-3</v>
      </c>
      <c r="AG55" s="1387">
        <v>1.0107833637459342E-4</v>
      </c>
      <c r="AH55" s="1387">
        <v>1.0704101923031608E-2</v>
      </c>
      <c r="AI55" s="1388"/>
      <c r="AJ55" s="1386"/>
      <c r="AK55" s="1388"/>
      <c r="AL55" s="1386">
        <v>4.5142240953564568E-2</v>
      </c>
      <c r="AM55" s="1387">
        <v>3.7945555428737327E-3</v>
      </c>
      <c r="AN55" s="1387">
        <v>2.3634706705005885E-2</v>
      </c>
      <c r="AO55" s="1387"/>
      <c r="AP55" s="1388">
        <v>2.8288436318231941E-2</v>
      </c>
      <c r="AQ55" s="1413">
        <f>AV55/AV107</f>
        <v>1.1295201518295351E-2</v>
      </c>
      <c r="AV55" s="1357">
        <v>14137852.82</v>
      </c>
    </row>
    <row r="56" spans="1:48" x14ac:dyDescent="0.25">
      <c r="B56" s="1357" t="s">
        <v>369</v>
      </c>
      <c r="C56" s="1386"/>
      <c r="D56" s="1387">
        <v>2.3391976883015631E-2</v>
      </c>
      <c r="E56" s="1387">
        <v>1.8055087255835097E-2</v>
      </c>
      <c r="F56" s="1388"/>
      <c r="G56" s="1386"/>
      <c r="H56" s="1387">
        <v>2.5342679888769083E-2</v>
      </c>
      <c r="I56" s="1387"/>
      <c r="J56" s="1387">
        <v>2.9970211808097634E-2</v>
      </c>
      <c r="K56" s="1387"/>
      <c r="L56" s="1388"/>
      <c r="M56" s="1386"/>
      <c r="N56" s="1387"/>
      <c r="O56" s="1387"/>
      <c r="P56" s="1387"/>
      <c r="Q56" s="1387"/>
      <c r="R56" s="1387"/>
      <c r="S56" s="1387"/>
      <c r="T56" s="1387"/>
      <c r="U56" s="1387"/>
      <c r="V56" s="1388"/>
      <c r="W56" s="1386"/>
      <c r="X56" s="1387"/>
      <c r="Y56" s="1387">
        <v>6.4297279703221646E-2</v>
      </c>
      <c r="Z56" s="1387">
        <v>6.7819407371791124E-2</v>
      </c>
      <c r="AA56" s="1387"/>
      <c r="AB56" s="1387">
        <v>5.3097054736828908E-2</v>
      </c>
      <c r="AC56" s="1388"/>
      <c r="AD56" s="1386"/>
      <c r="AE56" s="1387">
        <v>8.1444150810361687E-2</v>
      </c>
      <c r="AF56" s="1387"/>
      <c r="AG56" s="1387"/>
      <c r="AH56" s="1387"/>
      <c r="AI56" s="1388">
        <v>0.10931611694690906</v>
      </c>
      <c r="AJ56" s="1386"/>
      <c r="AK56" s="1388"/>
      <c r="AL56" s="1386"/>
      <c r="AM56" s="1387"/>
      <c r="AN56" s="1387">
        <v>5.2726521177181601E-2</v>
      </c>
      <c r="AO56" s="1387">
        <v>3.6928597293013128E-2</v>
      </c>
      <c r="AP56" s="1388"/>
      <c r="AQ56" s="1413">
        <f>AV56/AV107</f>
        <v>2.3690351205720453E-2</v>
      </c>
      <c r="AV56" s="1357">
        <v>29652476.59</v>
      </c>
    </row>
    <row r="57" spans="1:48" ht="15.75" thickBot="1" x14ac:dyDescent="0.3">
      <c r="B57" s="1357" t="s">
        <v>163</v>
      </c>
      <c r="C57" s="1386"/>
      <c r="D57" s="1387">
        <v>1.0775605357434761E-2</v>
      </c>
      <c r="E57" s="1387">
        <v>1.1148767210652518E-2</v>
      </c>
      <c r="F57" s="1388">
        <v>4.8024533845106828E-3</v>
      </c>
      <c r="G57" s="1386"/>
      <c r="H57" s="1387"/>
      <c r="I57" s="1387"/>
      <c r="J57" s="1387">
        <v>3.2455332565543046E-2</v>
      </c>
      <c r="K57" s="1387"/>
      <c r="L57" s="1388"/>
      <c r="M57" s="1386"/>
      <c r="N57" s="1387"/>
      <c r="O57" s="1387"/>
      <c r="P57" s="1387"/>
      <c r="Q57" s="1387"/>
      <c r="R57" s="1387"/>
      <c r="S57" s="1387"/>
      <c r="T57" s="1387"/>
      <c r="U57" s="1387"/>
      <c r="V57" s="1388"/>
      <c r="W57" s="1386"/>
      <c r="X57" s="1387"/>
      <c r="Y57" s="1387">
        <v>1.0195304288321025E-3</v>
      </c>
      <c r="Z57" s="1387">
        <v>3.7220085599380245E-3</v>
      </c>
      <c r="AA57" s="1387"/>
      <c r="AB57" s="1387">
        <v>2.7586710554720548E-3</v>
      </c>
      <c r="AC57" s="1388"/>
      <c r="AD57" s="1386"/>
      <c r="AE57" s="1387">
        <v>4.9428586598091892E-2</v>
      </c>
      <c r="AF57" s="1387"/>
      <c r="AG57" s="1387">
        <v>2.710394366664521E-2</v>
      </c>
      <c r="AH57" s="1387">
        <v>1.0835148002516289E-2</v>
      </c>
      <c r="AI57" s="1388">
        <v>1.4010641005243818E-2</v>
      </c>
      <c r="AJ57" s="1386"/>
      <c r="AK57" s="1388"/>
      <c r="AL57" s="1386">
        <v>5.6617075340135922E-2</v>
      </c>
      <c r="AM57" s="1387">
        <v>1.9842173349424265E-2</v>
      </c>
      <c r="AN57" s="1387">
        <v>2.2649187152313937E-2</v>
      </c>
      <c r="AO57" s="1387">
        <v>2.9377227721259218E-2</v>
      </c>
      <c r="AP57" s="1388">
        <v>4.1699203975127809E-2</v>
      </c>
      <c r="AQ57" s="1413">
        <f>AV57/AV107</f>
        <v>1.0045154001637004E-2</v>
      </c>
      <c r="AV57" s="1357">
        <v>12573207.18</v>
      </c>
    </row>
    <row r="58" spans="1:48" ht="15.75" thickBot="1" x14ac:dyDescent="0.3">
      <c r="A58" s="1395" t="s">
        <v>1786</v>
      </c>
      <c r="B58" s="1390"/>
      <c r="C58" s="1391">
        <f t="shared" ref="C58:AQ58" si="3">SUM(C59:C59)</f>
        <v>0</v>
      </c>
      <c r="D58" s="1390">
        <f t="shared" si="3"/>
        <v>0</v>
      </c>
      <c r="E58" s="1390">
        <f t="shared" si="3"/>
        <v>0</v>
      </c>
      <c r="F58" s="1392">
        <f t="shared" si="3"/>
        <v>0</v>
      </c>
      <c r="G58" s="1391">
        <f t="shared" si="3"/>
        <v>0</v>
      </c>
      <c r="H58" s="1390">
        <f t="shared" si="3"/>
        <v>0</v>
      </c>
      <c r="I58" s="1390">
        <f t="shared" si="3"/>
        <v>0</v>
      </c>
      <c r="J58" s="1390">
        <f t="shared" si="3"/>
        <v>0</v>
      </c>
      <c r="K58" s="1390">
        <f t="shared" si="3"/>
        <v>0</v>
      </c>
      <c r="L58" s="1392">
        <f t="shared" si="3"/>
        <v>0</v>
      </c>
      <c r="M58" s="1391">
        <f t="shared" si="3"/>
        <v>0</v>
      </c>
      <c r="N58" s="1390">
        <f t="shared" si="3"/>
        <v>0</v>
      </c>
      <c r="O58" s="1390">
        <f t="shared" si="3"/>
        <v>0</v>
      </c>
      <c r="P58" s="1390">
        <f t="shared" si="3"/>
        <v>0</v>
      </c>
      <c r="Q58" s="1390">
        <f t="shared" si="3"/>
        <v>0</v>
      </c>
      <c r="R58" s="1390">
        <f t="shared" si="3"/>
        <v>0</v>
      </c>
      <c r="S58" s="1390">
        <f t="shared" si="3"/>
        <v>0</v>
      </c>
      <c r="T58" s="1390">
        <f t="shared" si="3"/>
        <v>0</v>
      </c>
      <c r="U58" s="1390">
        <f t="shared" si="3"/>
        <v>0</v>
      </c>
      <c r="V58" s="1392">
        <f t="shared" si="3"/>
        <v>0</v>
      </c>
      <c r="W58" s="1391">
        <f t="shared" si="3"/>
        <v>0</v>
      </c>
      <c r="X58" s="1390">
        <f t="shared" si="3"/>
        <v>0</v>
      </c>
      <c r="Y58" s="1390">
        <f t="shared" si="3"/>
        <v>0</v>
      </c>
      <c r="Z58" s="1390">
        <f t="shared" si="3"/>
        <v>0</v>
      </c>
      <c r="AA58" s="1390">
        <f t="shared" si="3"/>
        <v>0</v>
      </c>
      <c r="AB58" s="1390">
        <f t="shared" si="3"/>
        <v>0</v>
      </c>
      <c r="AC58" s="1392">
        <f t="shared" si="3"/>
        <v>0</v>
      </c>
      <c r="AD58" s="1391">
        <f t="shared" si="3"/>
        <v>8.0619927230972475E-3</v>
      </c>
      <c r="AE58" s="1390">
        <f t="shared" si="3"/>
        <v>0</v>
      </c>
      <c r="AF58" s="1390">
        <f t="shared" si="3"/>
        <v>4.0783170377473602E-2</v>
      </c>
      <c r="AG58" s="1390">
        <f t="shared" si="3"/>
        <v>0</v>
      </c>
      <c r="AH58" s="1390">
        <f t="shared" si="3"/>
        <v>9.1540161903848286E-3</v>
      </c>
      <c r="AI58" s="1392">
        <f t="shared" si="3"/>
        <v>6.692087043767018E-3</v>
      </c>
      <c r="AJ58" s="1391">
        <f t="shared" si="3"/>
        <v>0</v>
      </c>
      <c r="AK58" s="1392">
        <f t="shared" si="3"/>
        <v>0</v>
      </c>
      <c r="AL58" s="1391">
        <f t="shared" si="3"/>
        <v>0</v>
      </c>
      <c r="AM58" s="1390">
        <f t="shared" si="3"/>
        <v>0</v>
      </c>
      <c r="AN58" s="1390">
        <f t="shared" si="3"/>
        <v>0</v>
      </c>
      <c r="AO58" s="1390">
        <f t="shared" si="3"/>
        <v>0</v>
      </c>
      <c r="AP58" s="1392">
        <f t="shared" si="3"/>
        <v>0</v>
      </c>
      <c r="AQ58" s="1412">
        <f t="shared" si="3"/>
        <v>1.258487432142998E-3</v>
      </c>
    </row>
    <row r="59" spans="1:48" ht="15.75" thickBot="1" x14ac:dyDescent="0.3">
      <c r="B59" s="1357" t="s">
        <v>75</v>
      </c>
      <c r="C59" s="1386"/>
      <c r="D59" s="1387"/>
      <c r="E59" s="1387"/>
      <c r="F59" s="1388"/>
      <c r="G59" s="1386"/>
      <c r="H59" s="1387"/>
      <c r="I59" s="1387"/>
      <c r="J59" s="1387"/>
      <c r="K59" s="1387"/>
      <c r="L59" s="1388"/>
      <c r="M59" s="1386"/>
      <c r="N59" s="1387"/>
      <c r="O59" s="1387"/>
      <c r="P59" s="1387"/>
      <c r="Q59" s="1387"/>
      <c r="R59" s="1387"/>
      <c r="S59" s="1387"/>
      <c r="T59" s="1387"/>
      <c r="U59" s="1387"/>
      <c r="V59" s="1388"/>
      <c r="W59" s="1386"/>
      <c r="X59" s="1387"/>
      <c r="Y59" s="1387"/>
      <c r="Z59" s="1387"/>
      <c r="AA59" s="1387"/>
      <c r="AB59" s="1387"/>
      <c r="AC59" s="1388"/>
      <c r="AD59" s="1386">
        <v>8.0619927230972475E-3</v>
      </c>
      <c r="AE59" s="1387"/>
      <c r="AF59" s="1387">
        <v>4.0783170377473602E-2</v>
      </c>
      <c r="AG59" s="1387"/>
      <c r="AH59" s="1387">
        <v>9.1540161903848286E-3</v>
      </c>
      <c r="AI59" s="1388">
        <v>6.692087043767018E-3</v>
      </c>
      <c r="AJ59" s="1386"/>
      <c r="AK59" s="1388"/>
      <c r="AL59" s="1386"/>
      <c r="AM59" s="1387"/>
      <c r="AN59" s="1387"/>
      <c r="AO59" s="1387"/>
      <c r="AP59" s="1388"/>
      <c r="AQ59" s="1413">
        <f>AV59/AV107</f>
        <v>1.258487432142998E-3</v>
      </c>
      <c r="AV59" s="1357">
        <v>1575209.62</v>
      </c>
    </row>
    <row r="60" spans="1:48" ht="15.75" thickBot="1" x14ac:dyDescent="0.3">
      <c r="A60" s="1396" t="s">
        <v>1295</v>
      </c>
      <c r="B60" s="1390"/>
      <c r="C60" s="1391">
        <f t="shared" ref="C60:AQ60" si="4">SUM(C61:C61)</f>
        <v>0</v>
      </c>
      <c r="D60" s="1390">
        <f t="shared" si="4"/>
        <v>0</v>
      </c>
      <c r="E60" s="1390">
        <f t="shared" si="4"/>
        <v>0</v>
      </c>
      <c r="F60" s="1392">
        <f t="shared" si="4"/>
        <v>0</v>
      </c>
      <c r="G60" s="1391">
        <f t="shared" si="4"/>
        <v>0</v>
      </c>
      <c r="H60" s="1390">
        <f t="shared" si="4"/>
        <v>0</v>
      </c>
      <c r="I60" s="1390">
        <f t="shared" si="4"/>
        <v>0</v>
      </c>
      <c r="J60" s="1390">
        <f t="shared" si="4"/>
        <v>0</v>
      </c>
      <c r="K60" s="1390">
        <f t="shared" si="4"/>
        <v>0</v>
      </c>
      <c r="L60" s="1392">
        <f t="shared" si="4"/>
        <v>0</v>
      </c>
      <c r="M60" s="1391">
        <f t="shared" si="4"/>
        <v>0</v>
      </c>
      <c r="N60" s="1390">
        <f t="shared" si="4"/>
        <v>0</v>
      </c>
      <c r="O60" s="1390">
        <f t="shared" si="4"/>
        <v>0</v>
      </c>
      <c r="P60" s="1390">
        <f t="shared" si="4"/>
        <v>0</v>
      </c>
      <c r="Q60" s="1390">
        <f t="shared" si="4"/>
        <v>0</v>
      </c>
      <c r="R60" s="1390">
        <f t="shared" si="4"/>
        <v>0</v>
      </c>
      <c r="S60" s="1390">
        <f t="shared" si="4"/>
        <v>0</v>
      </c>
      <c r="T60" s="1390">
        <f t="shared" si="4"/>
        <v>0</v>
      </c>
      <c r="U60" s="1390">
        <f t="shared" si="4"/>
        <v>0</v>
      </c>
      <c r="V60" s="1392">
        <f t="shared" si="4"/>
        <v>0</v>
      </c>
      <c r="W60" s="1391">
        <f t="shared" si="4"/>
        <v>0</v>
      </c>
      <c r="X60" s="1390">
        <f t="shared" si="4"/>
        <v>0</v>
      </c>
      <c r="Y60" s="1390">
        <f t="shared" si="4"/>
        <v>0</v>
      </c>
      <c r="Z60" s="1390">
        <f t="shared" si="4"/>
        <v>0</v>
      </c>
      <c r="AA60" s="1390">
        <f t="shared" si="4"/>
        <v>0</v>
      </c>
      <c r="AB60" s="1390">
        <f t="shared" si="4"/>
        <v>0</v>
      </c>
      <c r="AC60" s="1392">
        <f t="shared" si="4"/>
        <v>0</v>
      </c>
      <c r="AD60" s="1391">
        <f t="shared" si="4"/>
        <v>0</v>
      </c>
      <c r="AE60" s="1390">
        <f t="shared" si="4"/>
        <v>0</v>
      </c>
      <c r="AF60" s="1390">
        <f t="shared" si="4"/>
        <v>0</v>
      </c>
      <c r="AG60" s="1390">
        <f t="shared" si="4"/>
        <v>0</v>
      </c>
      <c r="AH60" s="1390">
        <f t="shared" si="4"/>
        <v>0</v>
      </c>
      <c r="AI60" s="1392">
        <f t="shared" si="4"/>
        <v>0</v>
      </c>
      <c r="AJ60" s="1391">
        <f t="shared" si="4"/>
        <v>0</v>
      </c>
      <c r="AK60" s="1392">
        <f t="shared" si="4"/>
        <v>0</v>
      </c>
      <c r="AL60" s="1391">
        <f t="shared" si="4"/>
        <v>1.0869086667489116E-2</v>
      </c>
      <c r="AM60" s="1390">
        <f t="shared" si="4"/>
        <v>1.5962181320417512E-3</v>
      </c>
      <c r="AN60" s="1390">
        <f t="shared" si="4"/>
        <v>3.3353961997270032E-3</v>
      </c>
      <c r="AO60" s="1390">
        <f t="shared" si="4"/>
        <v>0</v>
      </c>
      <c r="AP60" s="1392">
        <f t="shared" si="4"/>
        <v>1.089221395484756E-2</v>
      </c>
      <c r="AQ60" s="1412">
        <f t="shared" si="4"/>
        <v>5.8873289990621358E-4</v>
      </c>
    </row>
    <row r="61" spans="1:48" ht="15.75" thickBot="1" x14ac:dyDescent="0.3">
      <c r="B61" s="1357" t="s">
        <v>1224</v>
      </c>
      <c r="C61" s="1386"/>
      <c r="D61" s="1387"/>
      <c r="E61" s="1387"/>
      <c r="F61" s="1388"/>
      <c r="G61" s="1386"/>
      <c r="H61" s="1387"/>
      <c r="I61" s="1387"/>
      <c r="J61" s="1387"/>
      <c r="K61" s="1387"/>
      <c r="L61" s="1388"/>
      <c r="M61" s="1386"/>
      <c r="N61" s="1387"/>
      <c r="O61" s="1387"/>
      <c r="P61" s="1387"/>
      <c r="Q61" s="1387"/>
      <c r="R61" s="1387"/>
      <c r="S61" s="1387"/>
      <c r="T61" s="1387"/>
      <c r="U61" s="1387"/>
      <c r="V61" s="1388"/>
      <c r="W61" s="1386"/>
      <c r="X61" s="1387"/>
      <c r="Y61" s="1387"/>
      <c r="Z61" s="1387"/>
      <c r="AA61" s="1387"/>
      <c r="AB61" s="1387"/>
      <c r="AC61" s="1388"/>
      <c r="AD61" s="1386"/>
      <c r="AE61" s="1387"/>
      <c r="AF61" s="1387"/>
      <c r="AG61" s="1387"/>
      <c r="AH61" s="1348"/>
      <c r="AI61" s="1347"/>
      <c r="AJ61" s="1349"/>
      <c r="AK61" s="1347"/>
      <c r="AL61" s="1349">
        <v>1.0869086667489116E-2</v>
      </c>
      <c r="AM61" s="1348">
        <v>1.5962181320417512E-3</v>
      </c>
      <c r="AN61" s="1348">
        <v>3.3353961997270032E-3</v>
      </c>
      <c r="AO61" s="1348"/>
      <c r="AP61" s="1347">
        <v>1.089221395484756E-2</v>
      </c>
      <c r="AQ61" s="1411">
        <f>AV61/AV107</f>
        <v>5.8873289990621358E-4</v>
      </c>
      <c r="AV61" s="1357">
        <v>736898.68</v>
      </c>
    </row>
    <row r="62" spans="1:48" ht="15.75" thickBot="1" x14ac:dyDescent="0.3">
      <c r="A62" s="1397" t="s">
        <v>481</v>
      </c>
      <c r="B62" s="1390"/>
      <c r="C62" s="1391">
        <f t="shared" ref="C62:AQ62" si="5">SUM(C63:C63)</f>
        <v>0</v>
      </c>
      <c r="D62" s="1390">
        <f t="shared" si="5"/>
        <v>0</v>
      </c>
      <c r="E62" s="1390">
        <f t="shared" si="5"/>
        <v>0</v>
      </c>
      <c r="F62" s="1392">
        <f t="shared" si="5"/>
        <v>0</v>
      </c>
      <c r="G62" s="1391">
        <f t="shared" si="5"/>
        <v>0</v>
      </c>
      <c r="H62" s="1390">
        <f t="shared" si="5"/>
        <v>0</v>
      </c>
      <c r="I62" s="1390">
        <f t="shared" si="5"/>
        <v>0</v>
      </c>
      <c r="J62" s="1390">
        <f t="shared" si="5"/>
        <v>0</v>
      </c>
      <c r="K62" s="1390">
        <f t="shared" si="5"/>
        <v>0</v>
      </c>
      <c r="L62" s="1392">
        <f t="shared" si="5"/>
        <v>0</v>
      </c>
      <c r="M62" s="1391">
        <f t="shared" si="5"/>
        <v>6.628062896082397E-2</v>
      </c>
      <c r="N62" s="1390">
        <f t="shared" si="5"/>
        <v>0.45844898176984089</v>
      </c>
      <c r="O62" s="1390">
        <f t="shared" si="5"/>
        <v>0</v>
      </c>
      <c r="P62" s="1390">
        <f t="shared" si="5"/>
        <v>0</v>
      </c>
      <c r="Q62" s="1390">
        <f t="shared" si="5"/>
        <v>0</v>
      </c>
      <c r="R62" s="1390">
        <f t="shared" si="5"/>
        <v>0</v>
      </c>
      <c r="S62" s="1390">
        <f t="shared" si="5"/>
        <v>0</v>
      </c>
      <c r="T62" s="1390">
        <f t="shared" si="5"/>
        <v>0</v>
      </c>
      <c r="U62" s="1390">
        <f t="shared" si="5"/>
        <v>0</v>
      </c>
      <c r="V62" s="1392">
        <f t="shared" si="5"/>
        <v>0</v>
      </c>
      <c r="W62" s="1391">
        <f t="shared" si="5"/>
        <v>0</v>
      </c>
      <c r="X62" s="1390">
        <f t="shared" si="5"/>
        <v>0</v>
      </c>
      <c r="Y62" s="1390">
        <f t="shared" si="5"/>
        <v>0</v>
      </c>
      <c r="Z62" s="1390">
        <f t="shared" si="5"/>
        <v>0</v>
      </c>
      <c r="AA62" s="1390">
        <f t="shared" si="5"/>
        <v>0</v>
      </c>
      <c r="AB62" s="1390">
        <f t="shared" si="5"/>
        <v>0</v>
      </c>
      <c r="AC62" s="1392">
        <f t="shared" si="5"/>
        <v>0</v>
      </c>
      <c r="AD62" s="1391">
        <f t="shared" si="5"/>
        <v>0</v>
      </c>
      <c r="AE62" s="1390">
        <f t="shared" si="5"/>
        <v>0</v>
      </c>
      <c r="AF62" s="1390">
        <f t="shared" si="5"/>
        <v>0</v>
      </c>
      <c r="AG62" s="1390">
        <f t="shared" si="5"/>
        <v>0</v>
      </c>
      <c r="AH62" s="1390">
        <f t="shared" si="5"/>
        <v>0</v>
      </c>
      <c r="AI62" s="1392">
        <f t="shared" si="5"/>
        <v>0</v>
      </c>
      <c r="AJ62" s="1391">
        <f t="shared" si="5"/>
        <v>0</v>
      </c>
      <c r="AK62" s="1392">
        <f t="shared" si="5"/>
        <v>0</v>
      </c>
      <c r="AL62" s="1391">
        <f t="shared" si="5"/>
        <v>0</v>
      </c>
      <c r="AM62" s="1390">
        <f t="shared" si="5"/>
        <v>0</v>
      </c>
      <c r="AN62" s="1390">
        <f t="shared" si="5"/>
        <v>0</v>
      </c>
      <c r="AO62" s="1390">
        <f t="shared" si="5"/>
        <v>0</v>
      </c>
      <c r="AP62" s="1392">
        <f t="shared" si="5"/>
        <v>0</v>
      </c>
      <c r="AQ62" s="1412">
        <f t="shared" si="5"/>
        <v>9.7178205514265991E-3</v>
      </c>
    </row>
    <row r="63" spans="1:48" ht="15.75" thickBot="1" x14ac:dyDescent="0.3">
      <c r="B63" s="1357" t="s">
        <v>482</v>
      </c>
      <c r="C63" s="1386"/>
      <c r="D63" s="1387"/>
      <c r="E63" s="1387"/>
      <c r="F63" s="1388"/>
      <c r="G63" s="1386"/>
      <c r="H63" s="1387"/>
      <c r="I63" s="1387"/>
      <c r="J63" s="1387"/>
      <c r="K63" s="1387"/>
      <c r="L63" s="1388"/>
      <c r="M63" s="1386">
        <v>6.628062896082397E-2</v>
      </c>
      <c r="N63" s="1387">
        <v>0.45844898176984089</v>
      </c>
      <c r="O63" s="1387"/>
      <c r="P63" s="1387"/>
      <c r="Q63" s="1387"/>
      <c r="R63" s="1387"/>
      <c r="S63" s="1387"/>
      <c r="T63" s="1387"/>
      <c r="U63" s="1387"/>
      <c r="V63" s="1388"/>
      <c r="W63" s="1386"/>
      <c r="X63" s="1387"/>
      <c r="Y63" s="1387"/>
      <c r="Z63" s="1387"/>
      <c r="AA63" s="1387"/>
      <c r="AB63" s="1387"/>
      <c r="AC63" s="1388"/>
      <c r="AD63" s="1386"/>
      <c r="AE63" s="1387"/>
      <c r="AF63" s="1387"/>
      <c r="AG63" s="1387"/>
      <c r="AH63" s="1348"/>
      <c r="AI63" s="1347"/>
      <c r="AJ63" s="1349"/>
      <c r="AK63" s="1347"/>
      <c r="AL63" s="1349"/>
      <c r="AM63" s="1348"/>
      <c r="AN63" s="1348"/>
      <c r="AO63" s="1348"/>
      <c r="AP63" s="1347"/>
      <c r="AQ63" s="1411">
        <f>AV63/AV107</f>
        <v>9.7178205514265991E-3</v>
      </c>
      <c r="AV63" s="1357">
        <v>12163494.07</v>
      </c>
    </row>
    <row r="64" spans="1:48" ht="15.75" thickBot="1" x14ac:dyDescent="0.3">
      <c r="A64" s="1398" t="s">
        <v>639</v>
      </c>
      <c r="B64" s="1390"/>
      <c r="C64" s="1391">
        <f t="shared" ref="C64:AQ64" si="6">SUM(C65:C65)</f>
        <v>0</v>
      </c>
      <c r="D64" s="1390">
        <f t="shared" si="6"/>
        <v>0</v>
      </c>
      <c r="E64" s="1390">
        <f t="shared" si="6"/>
        <v>0</v>
      </c>
      <c r="F64" s="1392">
        <f t="shared" si="6"/>
        <v>0</v>
      </c>
      <c r="G64" s="1391">
        <f t="shared" si="6"/>
        <v>0</v>
      </c>
      <c r="H64" s="1390">
        <f t="shared" si="6"/>
        <v>0</v>
      </c>
      <c r="I64" s="1390">
        <f t="shared" si="6"/>
        <v>0</v>
      </c>
      <c r="J64" s="1390">
        <f t="shared" si="6"/>
        <v>0</v>
      </c>
      <c r="K64" s="1390">
        <f t="shared" si="6"/>
        <v>0</v>
      </c>
      <c r="L64" s="1392">
        <f t="shared" si="6"/>
        <v>0</v>
      </c>
      <c r="M64" s="1391">
        <f t="shared" si="6"/>
        <v>0</v>
      </c>
      <c r="N64" s="1390">
        <f t="shared" si="6"/>
        <v>5.1643849924036186E-2</v>
      </c>
      <c r="O64" s="1390">
        <f t="shared" si="6"/>
        <v>0</v>
      </c>
      <c r="P64" s="1390">
        <f t="shared" si="6"/>
        <v>0</v>
      </c>
      <c r="Q64" s="1390">
        <f t="shared" si="6"/>
        <v>0</v>
      </c>
      <c r="R64" s="1390">
        <f t="shared" si="6"/>
        <v>0</v>
      </c>
      <c r="S64" s="1390">
        <f t="shared" si="6"/>
        <v>1.552625157770653E-2</v>
      </c>
      <c r="T64" s="1390">
        <f t="shared" si="6"/>
        <v>0</v>
      </c>
      <c r="U64" s="1390">
        <f t="shared" si="6"/>
        <v>8.2209647347170102E-3</v>
      </c>
      <c r="V64" s="1392">
        <f t="shared" si="6"/>
        <v>6.0335578120851233E-3</v>
      </c>
      <c r="W64" s="1391">
        <f t="shared" si="6"/>
        <v>0</v>
      </c>
      <c r="X64" s="1390">
        <f t="shared" si="6"/>
        <v>0</v>
      </c>
      <c r="Y64" s="1390">
        <f t="shared" si="6"/>
        <v>0</v>
      </c>
      <c r="Z64" s="1390">
        <f t="shared" si="6"/>
        <v>0</v>
      </c>
      <c r="AA64" s="1390">
        <f t="shared" si="6"/>
        <v>0</v>
      </c>
      <c r="AB64" s="1390">
        <f t="shared" si="6"/>
        <v>0</v>
      </c>
      <c r="AC64" s="1392">
        <f t="shared" si="6"/>
        <v>0</v>
      </c>
      <c r="AD64" s="1391">
        <f t="shared" si="6"/>
        <v>0</v>
      </c>
      <c r="AE64" s="1390">
        <f t="shared" si="6"/>
        <v>0</v>
      </c>
      <c r="AF64" s="1390">
        <f t="shared" si="6"/>
        <v>0</v>
      </c>
      <c r="AG64" s="1390">
        <f t="shared" si="6"/>
        <v>0</v>
      </c>
      <c r="AH64" s="1390">
        <f t="shared" si="6"/>
        <v>0</v>
      </c>
      <c r="AI64" s="1392">
        <f t="shared" si="6"/>
        <v>0</v>
      </c>
      <c r="AJ64" s="1391">
        <f t="shared" si="6"/>
        <v>0</v>
      </c>
      <c r="AK64" s="1392">
        <f t="shared" si="6"/>
        <v>0</v>
      </c>
      <c r="AL64" s="1391">
        <f t="shared" si="6"/>
        <v>2.6721596402343034E-3</v>
      </c>
      <c r="AM64" s="1390">
        <f t="shared" si="6"/>
        <v>0</v>
      </c>
      <c r="AN64" s="1390">
        <f t="shared" si="6"/>
        <v>0</v>
      </c>
      <c r="AO64" s="1390">
        <f t="shared" si="6"/>
        <v>0</v>
      </c>
      <c r="AP64" s="1392">
        <f t="shared" si="6"/>
        <v>0</v>
      </c>
      <c r="AQ64" s="1412">
        <f t="shared" si="6"/>
        <v>1.8442871043350532E-3</v>
      </c>
    </row>
    <row r="65" spans="1:48" ht="15.75" thickBot="1" x14ac:dyDescent="0.3">
      <c r="B65" s="1357" t="s">
        <v>482</v>
      </c>
      <c r="C65" s="1386"/>
      <c r="D65" s="1387"/>
      <c r="E65" s="1387"/>
      <c r="F65" s="1388"/>
      <c r="G65" s="1386"/>
      <c r="H65" s="1387"/>
      <c r="I65" s="1387"/>
      <c r="J65" s="1387"/>
      <c r="K65" s="1387"/>
      <c r="L65" s="1388"/>
      <c r="M65" s="1386"/>
      <c r="N65" s="1387">
        <v>5.1643849924036186E-2</v>
      </c>
      <c r="O65" s="1387"/>
      <c r="P65" s="1387"/>
      <c r="Q65" s="1387"/>
      <c r="R65" s="1387"/>
      <c r="S65" s="1387">
        <v>1.552625157770653E-2</v>
      </c>
      <c r="T65" s="1387"/>
      <c r="U65" s="1387">
        <v>8.2209647347170102E-3</v>
      </c>
      <c r="V65" s="1388">
        <v>6.0335578120851233E-3</v>
      </c>
      <c r="W65" s="1386"/>
      <c r="X65" s="1387"/>
      <c r="Y65" s="1387"/>
      <c r="Z65" s="1387"/>
      <c r="AA65" s="1387"/>
      <c r="AB65" s="1387"/>
      <c r="AC65" s="1388"/>
      <c r="AD65" s="1386"/>
      <c r="AE65" s="1387"/>
      <c r="AF65" s="1387"/>
      <c r="AG65" s="1387"/>
      <c r="AH65" s="1348"/>
      <c r="AI65" s="1347"/>
      <c r="AJ65" s="1349"/>
      <c r="AK65" s="1347"/>
      <c r="AL65" s="1349">
        <v>2.6721596402343034E-3</v>
      </c>
      <c r="AM65" s="1348"/>
      <c r="AN65" s="1348"/>
      <c r="AO65" s="1348"/>
      <c r="AP65" s="1347"/>
      <c r="AQ65" s="1411">
        <f>AV65/AV107</f>
        <v>1.8442871043350532E-3</v>
      </c>
      <c r="AV65" s="1357">
        <v>2308436.87</v>
      </c>
    </row>
    <row r="66" spans="1:48" ht="15.75" thickBot="1" x14ac:dyDescent="0.3">
      <c r="A66" s="1399" t="s">
        <v>483</v>
      </c>
      <c r="B66" s="1390"/>
      <c r="C66" s="1391">
        <f t="shared" ref="C66:AQ66" si="7">SUM(C67:C84)</f>
        <v>0.43681709068579877</v>
      </c>
      <c r="D66" s="1390">
        <f t="shared" si="7"/>
        <v>0.28702794466288017</v>
      </c>
      <c r="E66" s="1390">
        <f t="shared" si="7"/>
        <v>0.37771630766202202</v>
      </c>
      <c r="F66" s="1392">
        <f t="shared" si="7"/>
        <v>0.5679712274336095</v>
      </c>
      <c r="G66" s="1391">
        <f t="shared" si="7"/>
        <v>0.57217663005110631</v>
      </c>
      <c r="H66" s="1390">
        <f t="shared" si="7"/>
        <v>0.32774303162933716</v>
      </c>
      <c r="I66" s="1390">
        <f t="shared" si="7"/>
        <v>0.88821311439649953</v>
      </c>
      <c r="J66" s="1390">
        <f t="shared" si="7"/>
        <v>0.35776043689038151</v>
      </c>
      <c r="K66" s="1390">
        <f t="shared" si="7"/>
        <v>0.65650575563257485</v>
      </c>
      <c r="L66" s="1392">
        <f t="shared" si="7"/>
        <v>0.2618963085939216</v>
      </c>
      <c r="M66" s="1391">
        <f t="shared" si="7"/>
        <v>0.54570016504131258</v>
      </c>
      <c r="N66" s="1390">
        <f t="shared" si="7"/>
        <v>0.42758971206738672</v>
      </c>
      <c r="O66" s="1390">
        <f t="shared" si="7"/>
        <v>0.16234186020283847</v>
      </c>
      <c r="P66" s="1390">
        <f t="shared" si="7"/>
        <v>0.79295452681399092</v>
      </c>
      <c r="Q66" s="1390">
        <f t="shared" si="7"/>
        <v>0.37808285180697371</v>
      </c>
      <c r="R66" s="1390">
        <f t="shared" si="7"/>
        <v>0.70475924024788117</v>
      </c>
      <c r="S66" s="1390">
        <f t="shared" si="7"/>
        <v>0.36731655419370279</v>
      </c>
      <c r="T66" s="1390">
        <f t="shared" si="7"/>
        <v>0.57618798822743267</v>
      </c>
      <c r="U66" s="1390">
        <f t="shared" si="7"/>
        <v>0.78336651024905135</v>
      </c>
      <c r="V66" s="1392">
        <f t="shared" si="7"/>
        <v>0.55080135918920126</v>
      </c>
      <c r="W66" s="1391">
        <f t="shared" si="7"/>
        <v>0.85314832092348569</v>
      </c>
      <c r="X66" s="1390">
        <f t="shared" si="7"/>
        <v>0.59722895510527707</v>
      </c>
      <c r="Y66" s="1390">
        <f t="shared" si="7"/>
        <v>0.43692539620931092</v>
      </c>
      <c r="Z66" s="1390">
        <f t="shared" si="7"/>
        <v>0.34440069212942986</v>
      </c>
      <c r="AA66" s="1390">
        <f t="shared" si="7"/>
        <v>0.698712065890293</v>
      </c>
      <c r="AB66" s="1390">
        <f t="shared" si="7"/>
        <v>0.44418398626955585</v>
      </c>
      <c r="AC66" s="1392">
        <f t="shared" si="7"/>
        <v>0.53370059987822072</v>
      </c>
      <c r="AD66" s="1391">
        <f t="shared" si="7"/>
        <v>0.14424443617850766</v>
      </c>
      <c r="AE66" s="1390">
        <f t="shared" si="7"/>
        <v>0.34638400695401322</v>
      </c>
      <c r="AF66" s="1390">
        <f t="shared" si="7"/>
        <v>0.41058436689952543</v>
      </c>
      <c r="AG66" s="1390">
        <f t="shared" si="7"/>
        <v>0.79444095817680604</v>
      </c>
      <c r="AH66" s="1390">
        <f t="shared" si="7"/>
        <v>0.65481074120928751</v>
      </c>
      <c r="AI66" s="1392">
        <f t="shared" si="7"/>
        <v>0.47226032778211313</v>
      </c>
      <c r="AJ66" s="1391">
        <f t="shared" si="7"/>
        <v>0</v>
      </c>
      <c r="AK66" s="1392">
        <f t="shared" si="7"/>
        <v>0.46726069719629981</v>
      </c>
      <c r="AL66" s="1391">
        <f t="shared" si="7"/>
        <v>0.65392461535428836</v>
      </c>
      <c r="AM66" s="1390">
        <f t="shared" si="7"/>
        <v>0.77729485628203443</v>
      </c>
      <c r="AN66" s="1390">
        <f t="shared" si="7"/>
        <v>0.4215689907278557</v>
      </c>
      <c r="AO66" s="1390">
        <f t="shared" si="7"/>
        <v>0.29889536970529762</v>
      </c>
      <c r="AP66" s="1392">
        <f t="shared" si="7"/>
        <v>0.64048781193822424</v>
      </c>
      <c r="AQ66" s="1412">
        <f t="shared" si="7"/>
        <v>0.53252069100909194</v>
      </c>
    </row>
    <row r="67" spans="1:48" x14ac:dyDescent="0.25">
      <c r="B67" s="1357" t="s">
        <v>130</v>
      </c>
      <c r="C67" s="1386"/>
      <c r="D67" s="1387"/>
      <c r="E67" s="1387"/>
      <c r="F67" s="1388"/>
      <c r="G67" s="1386"/>
      <c r="H67" s="1387"/>
      <c r="I67" s="1387"/>
      <c r="J67" s="1387"/>
      <c r="K67" s="1387"/>
      <c r="L67" s="1388"/>
      <c r="M67" s="1386"/>
      <c r="N67" s="1387"/>
      <c r="O67" s="1387"/>
      <c r="P67" s="1387"/>
      <c r="Q67" s="1387"/>
      <c r="R67" s="1387"/>
      <c r="S67" s="1387"/>
      <c r="T67" s="1387"/>
      <c r="U67" s="1387"/>
      <c r="V67" s="1388"/>
      <c r="W67" s="1386"/>
      <c r="X67" s="1387"/>
      <c r="Y67" s="1387"/>
      <c r="Z67" s="1387"/>
      <c r="AA67" s="1387"/>
      <c r="AB67" s="1387">
        <v>1.4232494414856503E-2</v>
      </c>
      <c r="AC67" s="1388"/>
      <c r="AD67" s="1386"/>
      <c r="AE67" s="1387"/>
      <c r="AF67" s="1387"/>
      <c r="AG67" s="1387"/>
      <c r="AH67" s="1348"/>
      <c r="AI67" s="1347"/>
      <c r="AJ67" s="1349"/>
      <c r="AK67" s="1347"/>
      <c r="AL67" s="1349"/>
      <c r="AM67" s="1348"/>
      <c r="AN67" s="1348"/>
      <c r="AO67" s="1348"/>
      <c r="AP67" s="1347"/>
      <c r="AQ67" s="1411">
        <f>AV67/AV107</f>
        <v>8.0454996871365573E-4</v>
      </c>
      <c r="AV67" s="1357">
        <v>1007030.2</v>
      </c>
    </row>
    <row r="68" spans="1:48" x14ac:dyDescent="0.25">
      <c r="B68" s="1357" t="s">
        <v>53</v>
      </c>
      <c r="C68" s="1386">
        <v>1.1825143886158154E-2</v>
      </c>
      <c r="D68" s="1387">
        <v>2.3556550691276223E-2</v>
      </c>
      <c r="E68" s="1387">
        <v>2.0311610629349906E-2</v>
      </c>
      <c r="F68" s="1388">
        <v>7.8912289834727783E-2</v>
      </c>
      <c r="G68" s="1386">
        <v>3.8429610916698879E-2</v>
      </c>
      <c r="H68" s="1387"/>
      <c r="I68" s="1387">
        <v>0.21710750072625867</v>
      </c>
      <c r="J68" s="1387">
        <v>4.5302530884833811E-2</v>
      </c>
      <c r="K68" s="1387">
        <v>3.1479194214735107E-2</v>
      </c>
      <c r="L68" s="1388"/>
      <c r="M68" s="1386"/>
      <c r="N68" s="1387">
        <v>8.873715909643963E-2</v>
      </c>
      <c r="O68" s="1387"/>
      <c r="P68" s="1387">
        <v>0.21168027239914067</v>
      </c>
      <c r="Q68" s="1387">
        <v>6.3227103408482796E-2</v>
      </c>
      <c r="R68" s="1387">
        <v>1.6401515509720806E-2</v>
      </c>
      <c r="S68" s="1387">
        <v>2.3205772268792918E-2</v>
      </c>
      <c r="T68" s="1387">
        <v>7.6928666495571688E-2</v>
      </c>
      <c r="U68" s="1387">
        <v>0.15480322987978498</v>
      </c>
      <c r="V68" s="1388"/>
      <c r="W68" s="1386">
        <v>4.1523730767683141E-2</v>
      </c>
      <c r="X68" s="1387">
        <v>4.2974485748005387E-2</v>
      </c>
      <c r="Y68" s="1387">
        <v>1.5055610153224991E-2</v>
      </c>
      <c r="Z68" s="1387">
        <v>3.2291584818361012E-3</v>
      </c>
      <c r="AA68" s="1387"/>
      <c r="AB68" s="1387">
        <v>2.7395961417510356E-2</v>
      </c>
      <c r="AC68" s="1388">
        <v>2.7725242810583531E-2</v>
      </c>
      <c r="AD68" s="1386"/>
      <c r="AE68" s="1387">
        <v>4.348437804436954E-2</v>
      </c>
      <c r="AF68" s="1387"/>
      <c r="AG68" s="1387">
        <v>0.12337887020086132</v>
      </c>
      <c r="AH68" s="1387">
        <v>6.8614225593551958E-2</v>
      </c>
      <c r="AI68" s="1388">
        <v>1.5730617842065565E-2</v>
      </c>
      <c r="AJ68" s="1386"/>
      <c r="AK68" s="1388"/>
      <c r="AL68" s="1386">
        <v>2.2909132567914606E-2</v>
      </c>
      <c r="AM68" s="1387">
        <v>6.254987776190235E-2</v>
      </c>
      <c r="AN68" s="1387">
        <v>1.2189980108747073E-2</v>
      </c>
      <c r="AO68" s="1387"/>
      <c r="AP68" s="1388">
        <v>4.2693737505587036E-3</v>
      </c>
      <c r="AQ68" s="1413">
        <f>AV68/AV107</f>
        <v>4.7598526672354799E-2</v>
      </c>
      <c r="AV68" s="1357">
        <v>59577597.039999999</v>
      </c>
    </row>
    <row r="69" spans="1:48" x14ac:dyDescent="0.25">
      <c r="B69" s="1357" t="s">
        <v>62</v>
      </c>
      <c r="C69" s="1386"/>
      <c r="D69" s="1387">
        <v>4.9208143039701856E-2</v>
      </c>
      <c r="E69" s="1387"/>
      <c r="F69" s="1388"/>
      <c r="G69" s="1386">
        <v>3.0361584540948085E-2</v>
      </c>
      <c r="H69" s="1387"/>
      <c r="I69" s="1387">
        <v>8.1176546095876479E-3</v>
      </c>
      <c r="J69" s="1387"/>
      <c r="K69" s="1387">
        <v>6.4272527596743151E-2</v>
      </c>
      <c r="L69" s="1388"/>
      <c r="M69" s="1386"/>
      <c r="N69" s="1387">
        <v>0.14281506264899099</v>
      </c>
      <c r="O69" s="1387"/>
      <c r="P69" s="1387">
        <v>5.7725429665035424E-2</v>
      </c>
      <c r="Q69" s="1387"/>
      <c r="R69" s="1387">
        <v>0.10938762405228949</v>
      </c>
      <c r="S69" s="1387">
        <v>4.5845582894228055E-2</v>
      </c>
      <c r="T69" s="1387">
        <v>2.7039656075861347E-2</v>
      </c>
      <c r="U69" s="1387">
        <v>7.0665225853835473E-2</v>
      </c>
      <c r="V69" s="1388">
        <v>6.281621857224709E-2</v>
      </c>
      <c r="W69" s="1386">
        <v>5.5995498965921514E-2</v>
      </c>
      <c r="X69" s="1387">
        <v>4.6663176759275185E-2</v>
      </c>
      <c r="Y69" s="1387">
        <v>2.1326678100319452E-2</v>
      </c>
      <c r="Z69" s="1387">
        <v>8.1711341070960022E-3</v>
      </c>
      <c r="AA69" s="1387"/>
      <c r="AB69" s="1387">
        <v>1.481639714079051E-2</v>
      </c>
      <c r="AC69" s="1388">
        <v>4.6218346508865603E-2</v>
      </c>
      <c r="AD69" s="1386"/>
      <c r="AE69" s="1387">
        <v>1.4339616161747726E-2</v>
      </c>
      <c r="AF69" s="1387"/>
      <c r="AG69" s="1387">
        <v>1.6113297048772384E-2</v>
      </c>
      <c r="AH69" s="1387"/>
      <c r="AI69" s="1388">
        <v>4.6141135143633718E-3</v>
      </c>
      <c r="AJ69" s="1386"/>
      <c r="AK69" s="1388"/>
      <c r="AL69" s="1386">
        <v>4.5184791977490375E-2</v>
      </c>
      <c r="AM69" s="1387">
        <v>6.5300149992738685E-2</v>
      </c>
      <c r="AN69" s="1387"/>
      <c r="AO69" s="1387"/>
      <c r="AP69" s="1388">
        <v>6.6920443572600505E-2</v>
      </c>
      <c r="AQ69" s="1413">
        <f>AV69/AV107</f>
        <v>3.0076180945751568E-2</v>
      </c>
      <c r="AV69" s="1357">
        <v>37645421.280000001</v>
      </c>
    </row>
    <row r="70" spans="1:48" x14ac:dyDescent="0.25">
      <c r="B70" s="1357" t="s">
        <v>63</v>
      </c>
      <c r="C70" s="1386"/>
      <c r="D70" s="1387">
        <v>2.2096264914080493E-2</v>
      </c>
      <c r="E70" s="1387">
        <v>2.3650308089254377E-2</v>
      </c>
      <c r="F70" s="1388">
        <v>5.1109473302235982E-2</v>
      </c>
      <c r="G70" s="1386"/>
      <c r="H70" s="1387"/>
      <c r="I70" s="1387"/>
      <c r="J70" s="1387"/>
      <c r="K70" s="1387"/>
      <c r="L70" s="1388"/>
      <c r="M70" s="1386">
        <v>6.5706668606583779E-2</v>
      </c>
      <c r="N70" s="1387"/>
      <c r="O70" s="1387">
        <v>2.5681857739003885E-2</v>
      </c>
      <c r="P70" s="1387"/>
      <c r="Q70" s="1387"/>
      <c r="R70" s="1387"/>
      <c r="S70" s="1387"/>
      <c r="T70" s="1387"/>
      <c r="U70" s="1387">
        <v>2.3935244951223365E-3</v>
      </c>
      <c r="V70" s="1388"/>
      <c r="W70" s="1386">
        <v>5.195777473594082E-2</v>
      </c>
      <c r="X70" s="1387">
        <v>3.7322629496035209E-2</v>
      </c>
      <c r="Y70" s="1387">
        <v>1.5111886614594254E-2</v>
      </c>
      <c r="Z70" s="1387">
        <v>4.6421568003215438E-2</v>
      </c>
      <c r="AA70" s="1387">
        <v>0.19682369088948548</v>
      </c>
      <c r="AB70" s="1387">
        <v>8.3709554165350267E-2</v>
      </c>
      <c r="AC70" s="1388">
        <v>3.8408468760333374E-2</v>
      </c>
      <c r="AD70" s="1386"/>
      <c r="AE70" s="1387"/>
      <c r="AF70" s="1387"/>
      <c r="AG70" s="1387"/>
      <c r="AH70" s="1387"/>
      <c r="AI70" s="1388">
        <v>1.0397969907919677E-4</v>
      </c>
      <c r="AJ70" s="1386"/>
      <c r="AK70" s="1388"/>
      <c r="AL70" s="1386">
        <v>5.8913927946153445E-2</v>
      </c>
      <c r="AM70" s="1387"/>
      <c r="AN70" s="1387">
        <v>4.8126035591228272E-2</v>
      </c>
      <c r="AO70" s="1387"/>
      <c r="AP70" s="1388"/>
      <c r="AQ70" s="1413">
        <f>AV70/AV107</f>
        <v>1.729944922986228E-2</v>
      </c>
      <c r="AV70" s="1357">
        <v>21653183.140000001</v>
      </c>
    </row>
    <row r="71" spans="1:48" x14ac:dyDescent="0.25">
      <c r="B71" s="1357" t="s">
        <v>54</v>
      </c>
      <c r="C71" s="1386">
        <v>6.3421994798494669E-2</v>
      </c>
      <c r="D71" s="1387">
        <v>4.8064409411356316E-3</v>
      </c>
      <c r="E71" s="1387">
        <v>6.9620448109484562E-2</v>
      </c>
      <c r="F71" s="1388">
        <v>3.149956563538614E-2</v>
      </c>
      <c r="G71" s="1386">
        <v>0.10121440829659885</v>
      </c>
      <c r="H71" s="1387">
        <v>5.0540677080843664E-2</v>
      </c>
      <c r="I71" s="1387">
        <v>6.6420233048156266E-2</v>
      </c>
      <c r="J71" s="1387">
        <v>2.7385909274298938E-2</v>
      </c>
      <c r="K71" s="1387">
        <v>6.2080883141897629E-2</v>
      </c>
      <c r="L71" s="1388"/>
      <c r="M71" s="1386"/>
      <c r="N71" s="1387"/>
      <c r="O71" s="1387">
        <v>8.6250869365367577E-2</v>
      </c>
      <c r="P71" s="1387">
        <v>8.380673537008114E-2</v>
      </c>
      <c r="Q71" s="1387">
        <v>5.2129636303489442E-2</v>
      </c>
      <c r="R71" s="1387"/>
      <c r="S71" s="1387">
        <v>3.3170399280041514E-2</v>
      </c>
      <c r="T71" s="1387">
        <v>2.3795629809199453E-2</v>
      </c>
      <c r="U71" s="1387">
        <v>6.1553118683132971E-2</v>
      </c>
      <c r="V71" s="1388">
        <v>8.1375826778128241E-2</v>
      </c>
      <c r="W71" s="1386">
        <v>0.16048047317105416</v>
      </c>
      <c r="X71" s="1387">
        <v>8.8590815452334007E-2</v>
      </c>
      <c r="Y71" s="1387">
        <v>6.7165445614703612E-2</v>
      </c>
      <c r="Z71" s="1387">
        <v>7.9078729235151413E-2</v>
      </c>
      <c r="AA71" s="1387">
        <v>0.14776795749241309</v>
      </c>
      <c r="AB71" s="1387">
        <v>4.9648654297017425E-2</v>
      </c>
      <c r="AC71" s="1388">
        <v>6.9679641447650931E-2</v>
      </c>
      <c r="AD71" s="1386">
        <v>3.9763163689928074E-3</v>
      </c>
      <c r="AE71" s="1387">
        <v>2.8244947353402709E-2</v>
      </c>
      <c r="AF71" s="1387"/>
      <c r="AG71" s="1387">
        <v>4.0027138616237357E-2</v>
      </c>
      <c r="AH71" s="1387">
        <v>6.4855200891172526E-2</v>
      </c>
      <c r="AI71" s="1388">
        <v>3.968053720084757E-2</v>
      </c>
      <c r="AJ71" s="1386"/>
      <c r="AK71" s="1388">
        <v>0.16241729952099268</v>
      </c>
      <c r="AL71" s="1386">
        <v>2.2571599401841686E-2</v>
      </c>
      <c r="AM71" s="1387">
        <v>6.9837566923068705E-3</v>
      </c>
      <c r="AN71" s="1387">
        <v>1.5105353557385686E-2</v>
      </c>
      <c r="AO71" s="1387"/>
      <c r="AP71" s="1388">
        <v>0.1064261558014586</v>
      </c>
      <c r="AQ71" s="1413">
        <f>AV71/AV107</f>
        <v>4.9436068039231E-2</v>
      </c>
      <c r="AV71" s="1357">
        <v>61877590.479999997</v>
      </c>
    </row>
    <row r="72" spans="1:48" x14ac:dyDescent="0.25">
      <c r="B72" s="1357" t="s">
        <v>55</v>
      </c>
      <c r="C72" s="1386"/>
      <c r="D72" s="1387"/>
      <c r="E72" s="1387"/>
      <c r="F72" s="1388">
        <v>1.6204406737173823E-2</v>
      </c>
      <c r="G72" s="1386"/>
      <c r="H72" s="1387"/>
      <c r="I72" s="1387">
        <v>3.3557276334343161E-2</v>
      </c>
      <c r="J72" s="1387"/>
      <c r="K72" s="1387">
        <v>4.0179768400161762E-2</v>
      </c>
      <c r="L72" s="1388"/>
      <c r="M72" s="1386"/>
      <c r="N72" s="1387"/>
      <c r="O72" s="1387">
        <v>1.2166901851380718E-2</v>
      </c>
      <c r="P72" s="1387"/>
      <c r="Q72" s="1387"/>
      <c r="R72" s="1387">
        <v>0.13262097340380571</v>
      </c>
      <c r="S72" s="1387">
        <v>2.2726577813269078E-2</v>
      </c>
      <c r="T72" s="1387">
        <v>0.1041796622677509</v>
      </c>
      <c r="U72" s="1387"/>
      <c r="V72" s="1388">
        <v>2.2045063065746495E-2</v>
      </c>
      <c r="W72" s="1386">
        <v>5.1750625498814318E-2</v>
      </c>
      <c r="X72" s="1387">
        <v>7.2263389286383265E-3</v>
      </c>
      <c r="Y72" s="1387">
        <v>8.937821323745232E-2</v>
      </c>
      <c r="Z72" s="1387"/>
      <c r="AA72" s="1387">
        <v>0.15111776480525685</v>
      </c>
      <c r="AB72" s="1387">
        <v>5.9182363049954119E-2</v>
      </c>
      <c r="AC72" s="1388">
        <v>1.7379809463074256E-2</v>
      </c>
      <c r="AD72" s="1386">
        <v>0.10313534188722756</v>
      </c>
      <c r="AE72" s="1387">
        <v>4.6246118408284492E-2</v>
      </c>
      <c r="AF72" s="1387">
        <v>0.12666128205200533</v>
      </c>
      <c r="AG72" s="1387">
        <v>5.0136517068015696E-2</v>
      </c>
      <c r="AH72" s="1387">
        <v>0.13596331571259179</v>
      </c>
      <c r="AI72" s="1388">
        <v>6.9182014106494688E-2</v>
      </c>
      <c r="AJ72" s="1386"/>
      <c r="AK72" s="1388">
        <v>0.16122384241996543</v>
      </c>
      <c r="AL72" s="1386">
        <v>1.3720566646796356E-2</v>
      </c>
      <c r="AM72" s="1387"/>
      <c r="AN72" s="1387">
        <v>4.0941038741947718E-2</v>
      </c>
      <c r="AO72" s="1387"/>
      <c r="AP72" s="1388"/>
      <c r="AQ72" s="1413">
        <f>AV72/AV107</f>
        <v>3.5704245109097608E-2</v>
      </c>
      <c r="AV72" s="1357">
        <v>44689894.340000004</v>
      </c>
    </row>
    <row r="73" spans="1:48" x14ac:dyDescent="0.25">
      <c r="B73" s="1357" t="s">
        <v>56</v>
      </c>
      <c r="C73" s="1386">
        <v>0.10066263943129627</v>
      </c>
      <c r="D73" s="1387">
        <v>9.8774608618932939E-3</v>
      </c>
      <c r="E73" s="1387">
        <v>5.8094604762278346E-2</v>
      </c>
      <c r="F73" s="1388">
        <v>8.4520265284790674E-2</v>
      </c>
      <c r="G73" s="1386">
        <v>0.11532435037986868</v>
      </c>
      <c r="H73" s="1387">
        <v>1.370206626695844E-2</v>
      </c>
      <c r="I73" s="1387">
        <v>0.11635983093528508</v>
      </c>
      <c r="J73" s="1387">
        <v>2.7586532507577859E-2</v>
      </c>
      <c r="K73" s="1387">
        <v>0.14459097753868472</v>
      </c>
      <c r="L73" s="1388">
        <v>0.10897263007862208</v>
      </c>
      <c r="M73" s="1386"/>
      <c r="N73" s="1387"/>
      <c r="O73" s="1387"/>
      <c r="P73" s="1387">
        <v>2.1939674792306615E-2</v>
      </c>
      <c r="Q73" s="1387">
        <v>1.276975734472958E-2</v>
      </c>
      <c r="R73" s="1387">
        <v>0.11136405879357229</v>
      </c>
      <c r="S73" s="1387"/>
      <c r="T73" s="1387">
        <v>6.3348514512180012E-3</v>
      </c>
      <c r="U73" s="1387"/>
      <c r="V73" s="1388">
        <v>0.15220285442893819</v>
      </c>
      <c r="W73" s="1386">
        <v>0.12538501783032155</v>
      </c>
      <c r="X73" s="1387">
        <v>0.1586153587217066</v>
      </c>
      <c r="Y73" s="1387">
        <v>4.4945101303023966E-3</v>
      </c>
      <c r="Z73" s="1387">
        <v>9.5022359428257267E-3</v>
      </c>
      <c r="AA73" s="1387">
        <v>9.8534184089766608E-2</v>
      </c>
      <c r="AB73" s="1387">
        <v>7.1249786586295152E-4</v>
      </c>
      <c r="AC73" s="1388">
        <v>9.562010999596976E-2</v>
      </c>
      <c r="AD73" s="1386">
        <v>1.8551368121207903E-2</v>
      </c>
      <c r="AE73" s="1387">
        <v>5.375262796575199E-2</v>
      </c>
      <c r="AF73" s="1387">
        <v>4.113182571611386E-2</v>
      </c>
      <c r="AG73" s="1387">
        <v>0.15448103823727924</v>
      </c>
      <c r="AH73" s="1387">
        <v>0.14456306610829781</v>
      </c>
      <c r="AI73" s="1388">
        <v>6.6692401091644371E-2</v>
      </c>
      <c r="AJ73" s="1386"/>
      <c r="AK73" s="1388"/>
      <c r="AL73" s="1386">
        <v>6.7069464461452691E-2</v>
      </c>
      <c r="AM73" s="1387">
        <v>0.13669914505595893</v>
      </c>
      <c r="AN73" s="1387"/>
      <c r="AO73" s="1387">
        <v>7.4924230437752301E-2</v>
      </c>
      <c r="AP73" s="1388">
        <v>7.7683495008192494E-2</v>
      </c>
      <c r="AQ73" s="1413">
        <f>AV73/AV107</f>
        <v>7.150374303382516E-2</v>
      </c>
      <c r="AV73" s="1357">
        <v>89499013.670000002</v>
      </c>
    </row>
    <row r="74" spans="1:48" x14ac:dyDescent="0.25">
      <c r="B74" s="1357" t="s">
        <v>484</v>
      </c>
      <c r="C74" s="1386">
        <v>2.9573574490839732E-2</v>
      </c>
      <c r="D74" s="1387"/>
      <c r="E74" s="1387"/>
      <c r="F74" s="1388">
        <v>1.6210503189069626E-2</v>
      </c>
      <c r="G74" s="1386">
        <v>2.0935588246203934E-2</v>
      </c>
      <c r="H74" s="1387"/>
      <c r="I74" s="1387">
        <v>0.140902046500893</v>
      </c>
      <c r="J74" s="1387"/>
      <c r="K74" s="1387">
        <v>5.2887267501448433E-2</v>
      </c>
      <c r="L74" s="1388"/>
      <c r="M74" s="1386">
        <v>6.4086055104730033E-2</v>
      </c>
      <c r="N74" s="1387"/>
      <c r="O74" s="1387">
        <v>3.8242231247086284E-2</v>
      </c>
      <c r="P74" s="1387">
        <v>2.3676213954443897E-2</v>
      </c>
      <c r="Q74" s="1387">
        <v>3.2385852067305397E-2</v>
      </c>
      <c r="R74" s="1387">
        <v>4.6574631414906524E-2</v>
      </c>
      <c r="S74" s="1387">
        <v>5.4743527784648922E-2</v>
      </c>
      <c r="T74" s="1387">
        <v>3.4343311498767792E-2</v>
      </c>
      <c r="U74" s="1387">
        <v>0.10591884938834693</v>
      </c>
      <c r="V74" s="1388"/>
      <c r="W74" s="1386">
        <v>6.9361391196897854E-2</v>
      </c>
      <c r="X74" s="1387">
        <v>0.11269033874091008</v>
      </c>
      <c r="Y74" s="1387"/>
      <c r="Z74" s="1387"/>
      <c r="AA74" s="1387"/>
      <c r="AB74" s="1387"/>
      <c r="AC74" s="1388">
        <v>0.11295622082328023</v>
      </c>
      <c r="AD74" s="1386"/>
      <c r="AE74" s="1387"/>
      <c r="AF74" s="1387"/>
      <c r="AG74" s="1387">
        <v>4.5540214518346903E-2</v>
      </c>
      <c r="AH74" s="1387">
        <v>1.4022977492381202E-2</v>
      </c>
      <c r="AI74" s="1388">
        <v>9.5446647520624293E-3</v>
      </c>
      <c r="AJ74" s="1386"/>
      <c r="AK74" s="1388"/>
      <c r="AL74" s="1386">
        <v>0.15882371029427803</v>
      </c>
      <c r="AM74" s="1387">
        <v>0.12759593987882345</v>
      </c>
      <c r="AN74" s="1387">
        <v>7.8806031552384623E-2</v>
      </c>
      <c r="AO74" s="1387">
        <v>4.8209863171474604E-2</v>
      </c>
      <c r="AP74" s="1388">
        <v>6.8370449281517504E-2</v>
      </c>
      <c r="AQ74" s="1413">
        <f>AV74/AV107</f>
        <v>4.2163926598296673E-2</v>
      </c>
      <c r="AV74" s="1357">
        <v>52775276.969999999</v>
      </c>
    </row>
    <row r="75" spans="1:48" x14ac:dyDescent="0.25">
      <c r="B75" s="1357" t="s">
        <v>57</v>
      </c>
      <c r="C75" s="1386">
        <v>2.302507694221476E-2</v>
      </c>
      <c r="D75" s="1387">
        <v>8.2675843138989957E-2</v>
      </c>
      <c r="E75" s="1387">
        <v>7.5103752715280053E-2</v>
      </c>
      <c r="F75" s="1388">
        <v>1.8931499977249498E-2</v>
      </c>
      <c r="G75" s="1386">
        <v>8.7653453212926793E-2</v>
      </c>
      <c r="H75" s="1387">
        <v>0.20897810169888725</v>
      </c>
      <c r="I75" s="1387">
        <v>7.7544983280351337E-2</v>
      </c>
      <c r="J75" s="1387">
        <v>0.19139593209245043</v>
      </c>
      <c r="K75" s="1387">
        <v>3.0855432224016717E-2</v>
      </c>
      <c r="L75" s="1388">
        <v>0.15292367851529953</v>
      </c>
      <c r="M75" s="1386"/>
      <c r="N75" s="1387">
        <v>2.9934513761421439E-2</v>
      </c>
      <c r="O75" s="1387"/>
      <c r="P75" s="1387">
        <v>5.7822126349735582E-3</v>
      </c>
      <c r="Q75" s="1387">
        <v>9.8979390968147327E-2</v>
      </c>
      <c r="R75" s="1387">
        <v>6.042869446230436E-2</v>
      </c>
      <c r="S75" s="1387">
        <v>0.15884475650248445</v>
      </c>
      <c r="T75" s="1387">
        <v>0.18313002492857694</v>
      </c>
      <c r="U75" s="1387">
        <v>3.2560074868912901E-2</v>
      </c>
      <c r="V75" s="1388">
        <v>0.18567884976619015</v>
      </c>
      <c r="W75" s="1386">
        <v>7.7829998035238324E-2</v>
      </c>
      <c r="X75" s="1387">
        <v>8.0080104217947409E-3</v>
      </c>
      <c r="Y75" s="1387">
        <v>0.15869920257847256</v>
      </c>
      <c r="Z75" s="1387">
        <v>0.13407613662957038</v>
      </c>
      <c r="AA75" s="1387"/>
      <c r="AB75" s="1387">
        <v>0.13288509877870464</v>
      </c>
      <c r="AC75" s="1388">
        <v>3.847829023843655E-3</v>
      </c>
      <c r="AD75" s="1386"/>
      <c r="AE75" s="1387">
        <v>7.6400034824783886E-2</v>
      </c>
      <c r="AF75" s="1387">
        <v>8.0736769450368673E-2</v>
      </c>
      <c r="AG75" s="1387"/>
      <c r="AH75" s="1387"/>
      <c r="AI75" s="1388">
        <v>0.1637663401785559</v>
      </c>
      <c r="AJ75" s="1386"/>
      <c r="AK75" s="1388"/>
      <c r="AL75" s="1386">
        <v>6.4462510608179008E-2</v>
      </c>
      <c r="AM75" s="1387">
        <v>4.6768601193442054E-2</v>
      </c>
      <c r="AN75" s="1387">
        <v>7.5500611275035087E-2</v>
      </c>
      <c r="AO75" s="1387">
        <v>5.165447085234727E-2</v>
      </c>
      <c r="AP75" s="1388">
        <v>5.0111668239141059E-2</v>
      </c>
      <c r="AQ75" s="1413">
        <f>AV75/AV107</f>
        <v>7.8744609479429378E-2</v>
      </c>
      <c r="AV75" s="1357">
        <v>98562181.239999995</v>
      </c>
    </row>
    <row r="76" spans="1:48" x14ac:dyDescent="0.25">
      <c r="B76" s="1357" t="s">
        <v>36</v>
      </c>
      <c r="C76" s="1386"/>
      <c r="D76" s="1387"/>
      <c r="E76" s="1387"/>
      <c r="F76" s="1388"/>
      <c r="G76" s="1386"/>
      <c r="H76" s="1387"/>
      <c r="I76" s="1387"/>
      <c r="J76" s="1387"/>
      <c r="K76" s="1387"/>
      <c r="L76" s="1388"/>
      <c r="M76" s="1386"/>
      <c r="N76" s="1387"/>
      <c r="O76" s="1387"/>
      <c r="P76" s="1387"/>
      <c r="Q76" s="1387"/>
      <c r="R76" s="1387"/>
      <c r="S76" s="1387"/>
      <c r="T76" s="1387"/>
      <c r="U76" s="1387"/>
      <c r="V76" s="1388"/>
      <c r="W76" s="1386"/>
      <c r="X76" s="1387"/>
      <c r="Y76" s="1387"/>
      <c r="Z76" s="1387"/>
      <c r="AA76" s="1387"/>
      <c r="AB76" s="1387"/>
      <c r="AC76" s="1388"/>
      <c r="AD76" s="1386"/>
      <c r="AE76" s="1387"/>
      <c r="AF76" s="1387"/>
      <c r="AG76" s="1387"/>
      <c r="AH76" s="1387"/>
      <c r="AI76" s="1388"/>
      <c r="AJ76" s="1386"/>
      <c r="AK76" s="1388"/>
      <c r="AL76" s="1386"/>
      <c r="AM76" s="1387"/>
      <c r="AN76" s="1387">
        <v>5.5010715732170118E-2</v>
      </c>
      <c r="AO76" s="1387">
        <v>1.2783453079210159E-2</v>
      </c>
      <c r="AP76" s="1388"/>
      <c r="AQ76" s="1413">
        <f>AV76/AV107</f>
        <v>7.4646904320115125E-4</v>
      </c>
      <c r="AV76" s="1357">
        <v>934332.11</v>
      </c>
    </row>
    <row r="77" spans="1:48" x14ac:dyDescent="0.25">
      <c r="B77" s="1357" t="s">
        <v>58</v>
      </c>
      <c r="C77" s="1386">
        <v>7.2820802279647767E-2</v>
      </c>
      <c r="D77" s="1387">
        <v>3.0105256133608747E-3</v>
      </c>
      <c r="E77" s="1387">
        <v>1.0285066098614758E-2</v>
      </c>
      <c r="F77" s="1388">
        <v>6.1320783703578158E-2</v>
      </c>
      <c r="G77" s="1386"/>
      <c r="H77" s="1387"/>
      <c r="I77" s="1387"/>
      <c r="J77" s="1387">
        <v>2.0664800714713695E-2</v>
      </c>
      <c r="K77" s="1387">
        <v>1.6984098103090386E-2</v>
      </c>
      <c r="L77" s="1388"/>
      <c r="M77" s="1386"/>
      <c r="N77" s="1387"/>
      <c r="O77" s="1387"/>
      <c r="P77" s="1387">
        <v>9.2022794453155823E-2</v>
      </c>
      <c r="Q77" s="1387"/>
      <c r="R77" s="1387">
        <v>0.17844945323177092</v>
      </c>
      <c r="S77" s="1387"/>
      <c r="T77" s="1387">
        <v>0.10987040738584533</v>
      </c>
      <c r="U77" s="1387">
        <v>4.0633627131666843E-2</v>
      </c>
      <c r="V77" s="1388"/>
      <c r="W77" s="1386"/>
      <c r="X77" s="1387">
        <v>1.6969699123235307E-3</v>
      </c>
      <c r="Y77" s="1387"/>
      <c r="Z77" s="1387">
        <v>6.6654876700714917E-3</v>
      </c>
      <c r="AA77" s="1387"/>
      <c r="AB77" s="1387">
        <v>2.3067689474325196E-2</v>
      </c>
      <c r="AC77" s="1388">
        <v>1.5475257713316589E-2</v>
      </c>
      <c r="AD77" s="1386"/>
      <c r="AE77" s="1387">
        <v>3.2816688444607778E-2</v>
      </c>
      <c r="AF77" s="1387"/>
      <c r="AG77" s="1387">
        <v>4.6101208783354788E-2</v>
      </c>
      <c r="AH77" s="1387">
        <v>3.3848470733926821E-2</v>
      </c>
      <c r="AI77" s="1388">
        <v>2.6731530467405148E-3</v>
      </c>
      <c r="AJ77" s="1386"/>
      <c r="AK77" s="1388"/>
      <c r="AL77" s="1386"/>
      <c r="AM77" s="1387">
        <v>1.8457331998361488E-2</v>
      </c>
      <c r="AN77" s="1387"/>
      <c r="AO77" s="1387"/>
      <c r="AP77" s="1388">
        <v>6.5753240061030595E-3</v>
      </c>
      <c r="AQ77" s="1413">
        <f>AV77/AV107</f>
        <v>2.3096294733557888E-2</v>
      </c>
      <c r="AV77" s="1357">
        <v>28908914.559999999</v>
      </c>
    </row>
    <row r="78" spans="1:48" x14ac:dyDescent="0.25">
      <c r="B78" s="1357" t="s">
        <v>141</v>
      </c>
      <c r="C78" s="1386"/>
      <c r="D78" s="1387"/>
      <c r="E78" s="1387"/>
      <c r="F78" s="1388"/>
      <c r="G78" s="1386"/>
      <c r="H78" s="1387"/>
      <c r="I78" s="1387"/>
      <c r="J78" s="1387"/>
      <c r="K78" s="1387"/>
      <c r="L78" s="1388"/>
      <c r="M78" s="1386"/>
      <c r="N78" s="1387"/>
      <c r="O78" s="1387"/>
      <c r="P78" s="1387"/>
      <c r="Q78" s="1387"/>
      <c r="R78" s="1387"/>
      <c r="S78" s="1387"/>
      <c r="T78" s="1387"/>
      <c r="U78" s="1387"/>
      <c r="V78" s="1388"/>
      <c r="W78" s="1386"/>
      <c r="X78" s="1387">
        <v>1.7225109274344784E-3</v>
      </c>
      <c r="Y78" s="1387">
        <v>9.968749303734932E-3</v>
      </c>
      <c r="Z78" s="1387">
        <v>4.9599452030797955E-3</v>
      </c>
      <c r="AA78" s="1387"/>
      <c r="AB78" s="1387"/>
      <c r="AC78" s="1388">
        <v>8.0714470163047551E-3</v>
      </c>
      <c r="AD78" s="1386"/>
      <c r="AE78" s="1387"/>
      <c r="AF78" s="1387"/>
      <c r="AG78" s="1387"/>
      <c r="AH78" s="1387"/>
      <c r="AI78" s="1388"/>
      <c r="AJ78" s="1386"/>
      <c r="AK78" s="1388"/>
      <c r="AL78" s="1386"/>
      <c r="AM78" s="1387">
        <v>6.4797478376574902E-2</v>
      </c>
      <c r="AN78" s="1387"/>
      <c r="AO78" s="1387"/>
      <c r="AP78" s="1388"/>
      <c r="AQ78" s="1413">
        <f>AV78/AV107</f>
        <v>3.2605710631523903E-3</v>
      </c>
      <c r="AV78" s="1357">
        <v>4081155.5</v>
      </c>
    </row>
    <row r="79" spans="1:48" x14ac:dyDescent="0.25">
      <c r="B79" s="1357" t="s">
        <v>64</v>
      </c>
      <c r="C79" s="1386">
        <v>1.7304697118457044E-2</v>
      </c>
      <c r="D79" s="1387">
        <v>8.4969220591386424E-3</v>
      </c>
      <c r="E79" s="1387">
        <v>1.9335949728746374E-2</v>
      </c>
      <c r="F79" s="1388">
        <v>1.0619772251109359E-2</v>
      </c>
      <c r="G79" s="1386">
        <v>5.4125445149891892E-2</v>
      </c>
      <c r="H79" s="1387">
        <v>4.7305024088241908E-3</v>
      </c>
      <c r="I79" s="1387">
        <v>9.2726392347700026E-2</v>
      </c>
      <c r="J79" s="1387">
        <v>1.3018169709812946E-2</v>
      </c>
      <c r="K79" s="1387">
        <v>7.5130080990466405E-2</v>
      </c>
      <c r="L79" s="1388"/>
      <c r="M79" s="1386"/>
      <c r="N79" s="1387"/>
      <c r="O79" s="1387"/>
      <c r="P79" s="1387">
        <v>5.1859701619130685E-2</v>
      </c>
      <c r="Q79" s="1387">
        <v>4.7909747744367494E-2</v>
      </c>
      <c r="R79" s="1387">
        <v>1.3453660819315465E-2</v>
      </c>
      <c r="S79" s="1387"/>
      <c r="T79" s="1387"/>
      <c r="U79" s="1387"/>
      <c r="V79" s="1388">
        <v>2.9841474098142015E-2</v>
      </c>
      <c r="W79" s="1386">
        <v>9.7835753327967123E-2</v>
      </c>
      <c r="X79" s="1387">
        <v>3.383781155219736E-2</v>
      </c>
      <c r="Y79" s="1387">
        <v>3.8326147170239966E-2</v>
      </c>
      <c r="Z79" s="1387">
        <v>1.9362508238515239E-2</v>
      </c>
      <c r="AA79" s="1387">
        <v>0.10446846861337099</v>
      </c>
      <c r="AB79" s="1387">
        <v>2.3471199400855337E-2</v>
      </c>
      <c r="AC79" s="1388">
        <v>3.2713852030094227E-2</v>
      </c>
      <c r="AD79" s="1386"/>
      <c r="AE79" s="1387">
        <v>1.0949495149792926E-2</v>
      </c>
      <c r="AF79" s="1387"/>
      <c r="AG79" s="1387">
        <v>2.8824749620758067E-2</v>
      </c>
      <c r="AH79" s="1387">
        <v>3.1390842757941108E-2</v>
      </c>
      <c r="AI79" s="1388">
        <v>3.3931086920864282E-3</v>
      </c>
      <c r="AJ79" s="1386"/>
      <c r="AK79" s="1388"/>
      <c r="AL79" s="1386">
        <v>3.7742158496504627E-2</v>
      </c>
      <c r="AM79" s="1387">
        <v>8.6358059066151002E-2</v>
      </c>
      <c r="AN79" s="1387">
        <v>1.1752948420628163E-2</v>
      </c>
      <c r="AO79" s="1387">
        <v>4.3395682739493173E-2</v>
      </c>
      <c r="AP79" s="1388">
        <v>0.1246550271755979</v>
      </c>
      <c r="AQ79" s="1413">
        <f>AV79/AV107</f>
        <v>2.9213214795141468E-2</v>
      </c>
      <c r="AV79" s="1357">
        <v>36565273.359999999</v>
      </c>
    </row>
    <row r="80" spans="1:48" x14ac:dyDescent="0.25">
      <c r="B80" s="1357" t="s">
        <v>65</v>
      </c>
      <c r="C80" s="1386">
        <v>5.8330001303704406E-3</v>
      </c>
      <c r="D80" s="1387">
        <v>8.6799508159092036E-3</v>
      </c>
      <c r="E80" s="1387">
        <v>3.8828273338987634E-3</v>
      </c>
      <c r="F80" s="1388">
        <v>5.1473985070205883E-2</v>
      </c>
      <c r="G80" s="1386"/>
      <c r="H80" s="1387">
        <v>4.6064898356491385E-2</v>
      </c>
      <c r="I80" s="1387">
        <v>7.9638029968428406E-2</v>
      </c>
      <c r="J80" s="1387">
        <v>2.6278586724926289E-2</v>
      </c>
      <c r="K80" s="1387">
        <v>2.343164730363302E-3</v>
      </c>
      <c r="L80" s="1388"/>
      <c r="M80" s="1386"/>
      <c r="N80" s="1387"/>
      <c r="O80" s="1387"/>
      <c r="P80" s="1387">
        <v>3.5435193054113794E-2</v>
      </c>
      <c r="Q80" s="1387"/>
      <c r="R80" s="1387">
        <v>3.2185339256526529E-2</v>
      </c>
      <c r="S80" s="1387"/>
      <c r="T80" s="1387"/>
      <c r="U80" s="1387">
        <v>0.13486511407289878</v>
      </c>
      <c r="V80" s="1388"/>
      <c r="W80" s="1386">
        <v>2.9685542762480588E-2</v>
      </c>
      <c r="X80" s="1387">
        <v>6.0598686706197363E-3</v>
      </c>
      <c r="Y80" s="1387">
        <v>1.1612976521195827E-2</v>
      </c>
      <c r="Z80" s="1387">
        <v>1.7947701904569513E-2</v>
      </c>
      <c r="AA80" s="1387"/>
      <c r="AB80" s="1387">
        <v>1.2203908357912243E-2</v>
      </c>
      <c r="AC80" s="1388">
        <v>5.3645590127207781E-3</v>
      </c>
      <c r="AD80" s="1386"/>
      <c r="AE80" s="1387">
        <v>1.8414835227222658E-2</v>
      </c>
      <c r="AF80" s="1387"/>
      <c r="AG80" s="1387">
        <v>0.1292464216392909</v>
      </c>
      <c r="AH80" s="1387">
        <v>4.455794498927091E-2</v>
      </c>
      <c r="AI80" s="1388">
        <v>1.311433355710477E-3</v>
      </c>
      <c r="AJ80" s="1386"/>
      <c r="AK80" s="1388"/>
      <c r="AL80" s="1386">
        <v>5.2747280916397524E-3</v>
      </c>
      <c r="AM80" s="1387">
        <v>6.3174571577579247E-2</v>
      </c>
      <c r="AN80" s="1387">
        <v>4.5471218659544572E-2</v>
      </c>
      <c r="AO80" s="1387">
        <v>4.8711015420964968E-2</v>
      </c>
      <c r="AP80" s="1388">
        <v>5.1590234618482174E-2</v>
      </c>
      <c r="AQ80" s="1413">
        <f>AV80/AV107</f>
        <v>2.6115322444235221E-2</v>
      </c>
      <c r="AV80" s="1357">
        <v>32687737.75</v>
      </c>
    </row>
    <row r="81" spans="1:48" x14ac:dyDescent="0.25">
      <c r="B81" s="1357" t="s">
        <v>59</v>
      </c>
      <c r="C81" s="1386">
        <v>7.0004257939442149E-2</v>
      </c>
      <c r="D81" s="1387">
        <v>7.2166980515737056E-2</v>
      </c>
      <c r="E81" s="1387">
        <v>8.6499397357014438E-2</v>
      </c>
      <c r="F81" s="1388">
        <v>0.10196813031043435</v>
      </c>
      <c r="G81" s="1386">
        <v>0.12413218930796924</v>
      </c>
      <c r="H81" s="1387">
        <v>1.3727281345243766E-3</v>
      </c>
      <c r="I81" s="1387">
        <v>5.4031976239767236E-2</v>
      </c>
      <c r="J81" s="1387">
        <v>2.3049863224192967E-3</v>
      </c>
      <c r="K81" s="1387">
        <v>0.12053170086042109</v>
      </c>
      <c r="L81" s="1388"/>
      <c r="M81" s="1386">
        <v>0.25748326518811765</v>
      </c>
      <c r="N81" s="1387">
        <v>0.13690442888468607</v>
      </c>
      <c r="O81" s="1387"/>
      <c r="P81" s="1387">
        <v>0.103555603917224</v>
      </c>
      <c r="Q81" s="1387">
        <v>6.2516708768476689E-2</v>
      </c>
      <c r="R81" s="1387">
        <v>3.8932893036690503E-3</v>
      </c>
      <c r="S81" s="1387">
        <v>6.6517371808831301E-3</v>
      </c>
      <c r="T81" s="1387">
        <v>1.0565778314641243E-2</v>
      </c>
      <c r="U81" s="1387">
        <v>9.2654503394116877E-2</v>
      </c>
      <c r="V81" s="1388">
        <v>1.6841072479809181E-2</v>
      </c>
      <c r="W81" s="1386"/>
      <c r="X81" s="1387">
        <v>2.3836308149964781E-2</v>
      </c>
      <c r="Y81" s="1387">
        <v>1.9686169185178987E-3</v>
      </c>
      <c r="Z81" s="1387">
        <v>8.5058595982281261E-3</v>
      </c>
      <c r="AA81" s="1387"/>
      <c r="AB81" s="1387"/>
      <c r="AC81" s="1388">
        <v>1.4816011509263599E-2</v>
      </c>
      <c r="AD81" s="1386"/>
      <c r="AE81" s="1387">
        <v>2.1735265374049562E-2</v>
      </c>
      <c r="AF81" s="1387">
        <v>3.4974975154380826E-2</v>
      </c>
      <c r="AG81" s="1387">
        <v>0.11103414714666811</v>
      </c>
      <c r="AH81" s="1387">
        <v>8.3902932344542977E-2</v>
      </c>
      <c r="AI81" s="1388">
        <v>5.2895931407157259E-2</v>
      </c>
      <c r="AJ81" s="1386"/>
      <c r="AK81" s="1388"/>
      <c r="AL81" s="1386">
        <v>8.2698725204710777E-2</v>
      </c>
      <c r="AM81" s="1387">
        <v>1.7301711787821195E-2</v>
      </c>
      <c r="AN81" s="1387"/>
      <c r="AO81" s="1387"/>
      <c r="AP81" s="1388">
        <v>5.7126620763921457E-2</v>
      </c>
      <c r="AQ81" s="1413">
        <f>AV81/AV107</f>
        <v>4.8261561791985222E-2</v>
      </c>
      <c r="AV81" s="1357">
        <v>60407497.5</v>
      </c>
    </row>
    <row r="82" spans="1:48" x14ac:dyDescent="0.25">
      <c r="B82" s="1357" t="s">
        <v>60</v>
      </c>
      <c r="C82" s="1386">
        <v>1.3731121721111376E-2</v>
      </c>
      <c r="D82" s="1387">
        <v>2.4528620716569604E-3</v>
      </c>
      <c r="E82" s="1387">
        <v>1.0932342838100446E-2</v>
      </c>
      <c r="F82" s="1388">
        <v>7.5265975209903961E-3</v>
      </c>
      <c r="G82" s="1386"/>
      <c r="H82" s="1387">
        <v>2.3540576828078542E-3</v>
      </c>
      <c r="I82" s="1387">
        <v>1.8071904057287316E-3</v>
      </c>
      <c r="J82" s="1387">
        <v>3.822988659348223E-3</v>
      </c>
      <c r="K82" s="1387">
        <v>1.5170660330546109E-2</v>
      </c>
      <c r="L82" s="1388"/>
      <c r="M82" s="1386"/>
      <c r="N82" s="1387"/>
      <c r="O82" s="1387"/>
      <c r="P82" s="1387">
        <v>0.10547069495438528</v>
      </c>
      <c r="Q82" s="1387"/>
      <c r="R82" s="1387"/>
      <c r="S82" s="1387"/>
      <c r="T82" s="1387"/>
      <c r="U82" s="1387">
        <v>8.6132694388779935E-2</v>
      </c>
      <c r="V82" s="1388"/>
      <c r="W82" s="1386">
        <v>1.1798410512039241E-2</v>
      </c>
      <c r="X82" s="1387">
        <v>6.5732163889755425E-3</v>
      </c>
      <c r="Y82" s="1387"/>
      <c r="Z82" s="1387">
        <v>3.2699387740924737E-3</v>
      </c>
      <c r="AA82" s="1387"/>
      <c r="AB82" s="1387">
        <v>7.2452389231433844E-4</v>
      </c>
      <c r="AC82" s="1388"/>
      <c r="AD82" s="1386">
        <v>1.858140980107938E-2</v>
      </c>
      <c r="AE82" s="1387"/>
      <c r="AF82" s="1387">
        <v>0.12707951452665678</v>
      </c>
      <c r="AG82" s="1387">
        <v>4.9557355297221273E-2</v>
      </c>
      <c r="AH82" s="1387">
        <v>3.3091764585610327E-2</v>
      </c>
      <c r="AI82" s="1388">
        <v>4.2672032895305384E-2</v>
      </c>
      <c r="AJ82" s="1386"/>
      <c r="AK82" s="1388"/>
      <c r="AL82" s="1386">
        <v>2.009911802939883E-2</v>
      </c>
      <c r="AM82" s="1387">
        <v>5.6387014678773759E-2</v>
      </c>
      <c r="AN82" s="1387"/>
      <c r="AO82" s="1387"/>
      <c r="AP82" s="1388">
        <v>1.3158382469212866E-2</v>
      </c>
      <c r="AQ82" s="1413">
        <f>AV82/AV107</f>
        <v>1.76126310785201E-2</v>
      </c>
      <c r="AV82" s="1357">
        <v>22045183.129999999</v>
      </c>
    </row>
    <row r="83" spans="1:48" x14ac:dyDescent="0.25">
      <c r="B83" s="1357" t="s">
        <v>52</v>
      </c>
      <c r="C83" s="1386">
        <v>2.8614781947766441E-2</v>
      </c>
      <c r="D83" s="1387"/>
      <c r="E83" s="1387"/>
      <c r="F83" s="1388">
        <v>2.1955393737632414E-2</v>
      </c>
      <c r="G83" s="1386"/>
      <c r="H83" s="1387"/>
      <c r="I83" s="1387"/>
      <c r="J83" s="1387"/>
      <c r="K83" s="1387"/>
      <c r="L83" s="1388"/>
      <c r="M83" s="1386"/>
      <c r="N83" s="1387"/>
      <c r="O83" s="1387"/>
      <c r="P83" s="1387"/>
      <c r="Q83" s="1387">
        <v>8.1646552019749592E-3</v>
      </c>
      <c r="R83" s="1387"/>
      <c r="S83" s="1387"/>
      <c r="T83" s="1387"/>
      <c r="U83" s="1387"/>
      <c r="V83" s="1388"/>
      <c r="W83" s="1386"/>
      <c r="X83" s="1387"/>
      <c r="Y83" s="1387"/>
      <c r="Z83" s="1387"/>
      <c r="AA83" s="1387"/>
      <c r="AB83" s="1387"/>
      <c r="AC83" s="1388"/>
      <c r="AD83" s="1386"/>
      <c r="AE83" s="1387"/>
      <c r="AF83" s="1387"/>
      <c r="AG83" s="1387"/>
      <c r="AH83" s="1387"/>
      <c r="AI83" s="1388"/>
      <c r="AJ83" s="1386"/>
      <c r="AK83" s="1388">
        <v>0.1436195552553417</v>
      </c>
      <c r="AL83" s="1386">
        <v>3.3409419800084654E-2</v>
      </c>
      <c r="AM83" s="1387">
        <v>2.4921218221600382E-2</v>
      </c>
      <c r="AN83" s="1387">
        <v>3.866505708878433E-2</v>
      </c>
      <c r="AO83" s="1387">
        <v>1.9216654004055169E-2</v>
      </c>
      <c r="AP83" s="1388">
        <v>1.3600637251437935E-2</v>
      </c>
      <c r="AQ83" s="1413">
        <f>AV83/AV107</f>
        <v>4.2353363776097414E-3</v>
      </c>
      <c r="AV83" s="1357">
        <v>5301238.96</v>
      </c>
    </row>
    <row r="84" spans="1:48" ht="15.75" thickBot="1" x14ac:dyDescent="0.3">
      <c r="B84" s="1357" t="s">
        <v>128</v>
      </c>
      <c r="C84" s="1386"/>
      <c r="D84" s="1387"/>
      <c r="E84" s="1387"/>
      <c r="F84" s="1388">
        <v>1.571856087902529E-2</v>
      </c>
      <c r="G84" s="1386"/>
      <c r="H84" s="1387"/>
      <c r="I84" s="1387"/>
      <c r="J84" s="1387"/>
      <c r="K84" s="1387"/>
      <c r="L84" s="1388"/>
      <c r="M84" s="1386">
        <v>0.15842417614188106</v>
      </c>
      <c r="N84" s="1387">
        <v>2.9198547675848611E-2</v>
      </c>
      <c r="O84" s="1387"/>
      <c r="P84" s="1387"/>
      <c r="Q84" s="1387"/>
      <c r="R84" s="1387"/>
      <c r="S84" s="1387">
        <v>2.2128200469354754E-2</v>
      </c>
      <c r="T84" s="1387"/>
      <c r="U84" s="1387">
        <v>1.1865480924532833E-3</v>
      </c>
      <c r="V84" s="1388"/>
      <c r="W84" s="1386">
        <v>7.9544104119127088E-2</v>
      </c>
      <c r="X84" s="1387">
        <v>2.1411115235062186E-2</v>
      </c>
      <c r="Y84" s="1387">
        <v>3.8173598665527317E-3</v>
      </c>
      <c r="Z84" s="1387">
        <v>3.2102883411781486E-3</v>
      </c>
      <c r="AA84" s="1387"/>
      <c r="AB84" s="1387">
        <v>2.1336440141019653E-3</v>
      </c>
      <c r="AC84" s="1388">
        <v>4.5423803762919449E-2</v>
      </c>
      <c r="AD84" s="1386"/>
      <c r="AE84" s="1387"/>
      <c r="AF84" s="1387"/>
      <c r="AG84" s="1387"/>
      <c r="AH84" s="1387"/>
      <c r="AI84" s="1388"/>
      <c r="AJ84" s="1386"/>
      <c r="AK84" s="1388"/>
      <c r="AL84" s="1386">
        <v>2.1044761827843678E-2</v>
      </c>
      <c r="AM84" s="1387"/>
      <c r="AN84" s="1387"/>
      <c r="AO84" s="1387"/>
      <c r="AP84" s="1388"/>
      <c r="AQ84" s="1413">
        <f>AV84/AV107</f>
        <v>6.6479906051265629E-3</v>
      </c>
      <c r="AV84" s="1357">
        <v>8321083.2999999998</v>
      </c>
    </row>
    <row r="85" spans="1:48" ht="15.75" thickBot="1" x14ac:dyDescent="0.3">
      <c r="A85" s="1396" t="s">
        <v>459</v>
      </c>
      <c r="B85" s="1390"/>
      <c r="C85" s="1391">
        <f t="shared" ref="C85:AQ85" si="8">SUM(C86:C86)</f>
        <v>0</v>
      </c>
      <c r="D85" s="1390">
        <f t="shared" si="8"/>
        <v>2.5016196312894052E-2</v>
      </c>
      <c r="E85" s="1390">
        <f t="shared" si="8"/>
        <v>2.9684752415628044E-2</v>
      </c>
      <c r="F85" s="1392">
        <f t="shared" si="8"/>
        <v>0</v>
      </c>
      <c r="G85" s="1391">
        <f t="shared" si="8"/>
        <v>0</v>
      </c>
      <c r="H85" s="1390">
        <f t="shared" si="8"/>
        <v>0</v>
      </c>
      <c r="I85" s="1390">
        <f t="shared" si="8"/>
        <v>0</v>
      </c>
      <c r="J85" s="1390">
        <f t="shared" si="8"/>
        <v>0</v>
      </c>
      <c r="K85" s="1390">
        <f t="shared" si="8"/>
        <v>0</v>
      </c>
      <c r="L85" s="1392">
        <f t="shared" si="8"/>
        <v>9.6375815554600106E-2</v>
      </c>
      <c r="M85" s="1391">
        <f t="shared" si="8"/>
        <v>0</v>
      </c>
      <c r="N85" s="1390">
        <f t="shared" si="8"/>
        <v>0</v>
      </c>
      <c r="O85" s="1390">
        <f t="shared" si="8"/>
        <v>0</v>
      </c>
      <c r="P85" s="1390">
        <f t="shared" si="8"/>
        <v>0</v>
      </c>
      <c r="Q85" s="1390">
        <f t="shared" si="8"/>
        <v>0</v>
      </c>
      <c r="R85" s="1390">
        <f t="shared" si="8"/>
        <v>0</v>
      </c>
      <c r="S85" s="1390">
        <f t="shared" si="8"/>
        <v>0</v>
      </c>
      <c r="T85" s="1390">
        <f t="shared" si="8"/>
        <v>0</v>
      </c>
      <c r="U85" s="1390">
        <f t="shared" si="8"/>
        <v>0</v>
      </c>
      <c r="V85" s="1392">
        <f t="shared" si="8"/>
        <v>0</v>
      </c>
      <c r="W85" s="1391">
        <f t="shared" si="8"/>
        <v>0</v>
      </c>
      <c r="X85" s="1390">
        <f t="shared" si="8"/>
        <v>0</v>
      </c>
      <c r="Y85" s="1390">
        <f t="shared" si="8"/>
        <v>0</v>
      </c>
      <c r="Z85" s="1390">
        <f t="shared" si="8"/>
        <v>0</v>
      </c>
      <c r="AA85" s="1390">
        <f t="shared" si="8"/>
        <v>0</v>
      </c>
      <c r="AB85" s="1390">
        <f t="shared" si="8"/>
        <v>0</v>
      </c>
      <c r="AC85" s="1392">
        <f t="shared" si="8"/>
        <v>0</v>
      </c>
      <c r="AD85" s="1391">
        <f t="shared" si="8"/>
        <v>0</v>
      </c>
      <c r="AE85" s="1390">
        <f t="shared" si="8"/>
        <v>4.792000879948409E-2</v>
      </c>
      <c r="AF85" s="1390">
        <f t="shared" si="8"/>
        <v>0</v>
      </c>
      <c r="AG85" s="1390">
        <f t="shared" si="8"/>
        <v>0</v>
      </c>
      <c r="AH85" s="1390">
        <f t="shared" si="8"/>
        <v>0</v>
      </c>
      <c r="AI85" s="1392">
        <f t="shared" si="8"/>
        <v>1.397374704820056E-2</v>
      </c>
      <c r="AJ85" s="1391">
        <f t="shared" si="8"/>
        <v>0</v>
      </c>
      <c r="AK85" s="1392">
        <f t="shared" si="8"/>
        <v>0</v>
      </c>
      <c r="AL85" s="1391">
        <f t="shared" si="8"/>
        <v>0</v>
      </c>
      <c r="AM85" s="1390">
        <f t="shared" si="8"/>
        <v>0</v>
      </c>
      <c r="AN85" s="1390">
        <f t="shared" si="8"/>
        <v>1.5220082975414098E-2</v>
      </c>
      <c r="AO85" s="1390">
        <f t="shared" si="8"/>
        <v>4.4375741172493148E-2</v>
      </c>
      <c r="AP85" s="1392">
        <f t="shared" si="8"/>
        <v>0</v>
      </c>
      <c r="AQ85" s="1412">
        <f t="shared" si="8"/>
        <v>5.8913973272519795E-3</v>
      </c>
    </row>
    <row r="86" spans="1:48" ht="15.75" thickBot="1" x14ac:dyDescent="0.3">
      <c r="B86" s="1357" t="s">
        <v>163</v>
      </c>
      <c r="C86" s="1386"/>
      <c r="D86" s="1387">
        <v>2.5016196312894052E-2</v>
      </c>
      <c r="E86" s="1387">
        <v>2.9684752415628044E-2</v>
      </c>
      <c r="F86" s="1388"/>
      <c r="G86" s="1386"/>
      <c r="H86" s="1387"/>
      <c r="I86" s="1387"/>
      <c r="J86" s="1387"/>
      <c r="K86" s="1387"/>
      <c r="L86" s="1388">
        <v>9.6375815554600106E-2</v>
      </c>
      <c r="M86" s="1386"/>
      <c r="N86" s="1387"/>
      <c r="O86" s="1387"/>
      <c r="P86" s="1387"/>
      <c r="Q86" s="1387"/>
      <c r="R86" s="1387"/>
      <c r="S86" s="1387"/>
      <c r="T86" s="1387"/>
      <c r="U86" s="1387"/>
      <c r="V86" s="1388"/>
      <c r="W86" s="1386"/>
      <c r="X86" s="1387"/>
      <c r="Y86" s="1387"/>
      <c r="Z86" s="1387"/>
      <c r="AA86" s="1387"/>
      <c r="AB86" s="1387"/>
      <c r="AC86" s="1388"/>
      <c r="AD86" s="1386"/>
      <c r="AE86" s="1387">
        <v>4.792000879948409E-2</v>
      </c>
      <c r="AF86" s="1387"/>
      <c r="AG86" s="1387"/>
      <c r="AH86" s="1348"/>
      <c r="AI86" s="1388">
        <v>1.397374704820056E-2</v>
      </c>
      <c r="AJ86" s="1386"/>
      <c r="AK86" s="1388"/>
      <c r="AL86" s="1386"/>
      <c r="AM86" s="1387"/>
      <c r="AN86" s="1387">
        <v>1.5220082975414098E-2</v>
      </c>
      <c r="AO86" s="1387">
        <v>4.4375741172493148E-2</v>
      </c>
      <c r="AP86" s="1388"/>
      <c r="AQ86" s="1413">
        <f>AV86/AV107</f>
        <v>5.8913973272519795E-3</v>
      </c>
      <c r="AV86" s="1357">
        <v>7374079</v>
      </c>
    </row>
    <row r="87" spans="1:48" ht="15.75" thickBot="1" x14ac:dyDescent="0.3">
      <c r="A87" s="1400" t="s">
        <v>486</v>
      </c>
      <c r="B87" s="1390"/>
      <c r="C87" s="1391">
        <f t="shared" ref="C87:AQ87" si="9">SUM(C88:C98)</f>
        <v>5.1166285535547598E-2</v>
      </c>
      <c r="D87" s="1390">
        <f t="shared" si="9"/>
        <v>3.4990387170507143E-5</v>
      </c>
      <c r="E87" s="1390">
        <f t="shared" si="9"/>
        <v>3.6202112849783659E-5</v>
      </c>
      <c r="F87" s="1392">
        <f t="shared" si="9"/>
        <v>5.1010002953935804E-2</v>
      </c>
      <c r="G87" s="1391">
        <f t="shared" si="9"/>
        <v>2.4175585995950363E-2</v>
      </c>
      <c r="H87" s="1390">
        <f t="shared" si="9"/>
        <v>0</v>
      </c>
      <c r="I87" s="1390">
        <f t="shared" si="9"/>
        <v>4.4974389718771574E-2</v>
      </c>
      <c r="J87" s="1390">
        <f t="shared" si="9"/>
        <v>0</v>
      </c>
      <c r="K87" s="1390">
        <f t="shared" si="9"/>
        <v>2.1275013295551155E-2</v>
      </c>
      <c r="L87" s="1392">
        <f t="shared" si="9"/>
        <v>0</v>
      </c>
      <c r="M87" s="1391">
        <f t="shared" si="9"/>
        <v>0</v>
      </c>
      <c r="N87" s="1390">
        <f t="shared" si="9"/>
        <v>0</v>
      </c>
      <c r="O87" s="1390">
        <f t="shared" si="9"/>
        <v>0</v>
      </c>
      <c r="P87" s="1390">
        <f t="shared" si="9"/>
        <v>0</v>
      </c>
      <c r="Q87" s="1390">
        <f t="shared" si="9"/>
        <v>0</v>
      </c>
      <c r="R87" s="1390">
        <f t="shared" si="9"/>
        <v>0</v>
      </c>
      <c r="S87" s="1390">
        <f t="shared" si="9"/>
        <v>0</v>
      </c>
      <c r="T87" s="1390">
        <f t="shared" si="9"/>
        <v>0</v>
      </c>
      <c r="U87" s="1390">
        <f t="shared" si="9"/>
        <v>0</v>
      </c>
      <c r="V87" s="1392">
        <f t="shared" si="9"/>
        <v>0</v>
      </c>
      <c r="W87" s="1391">
        <f t="shared" si="9"/>
        <v>1.6955492439044712E-3</v>
      </c>
      <c r="X87" s="1390">
        <f t="shared" si="9"/>
        <v>8.8810890679815197E-3</v>
      </c>
      <c r="Y87" s="1390">
        <f t="shared" si="9"/>
        <v>0</v>
      </c>
      <c r="Z87" s="1390">
        <f t="shared" si="9"/>
        <v>0</v>
      </c>
      <c r="AA87" s="1390">
        <f t="shared" si="9"/>
        <v>0</v>
      </c>
      <c r="AB87" s="1390">
        <f t="shared" si="9"/>
        <v>0</v>
      </c>
      <c r="AC87" s="1392">
        <f t="shared" si="9"/>
        <v>1.8283388429486926E-2</v>
      </c>
      <c r="AD87" s="1391">
        <f t="shared" si="9"/>
        <v>7.6838101566594008E-3</v>
      </c>
      <c r="AE87" s="1390">
        <f t="shared" si="9"/>
        <v>7.368461681631109E-3</v>
      </c>
      <c r="AF87" s="1390">
        <f t="shared" si="9"/>
        <v>0.12785367873380662</v>
      </c>
      <c r="AG87" s="1390">
        <f t="shared" si="9"/>
        <v>2.8462990683094127E-2</v>
      </c>
      <c r="AH87" s="1390">
        <f t="shared" si="9"/>
        <v>3.8785341860738315E-2</v>
      </c>
      <c r="AI87" s="1392">
        <f t="shared" si="9"/>
        <v>7.7161274014415134E-3</v>
      </c>
      <c r="AJ87" s="1391">
        <f t="shared" si="9"/>
        <v>0</v>
      </c>
      <c r="AK87" s="1392">
        <f t="shared" si="9"/>
        <v>0</v>
      </c>
      <c r="AL87" s="1391">
        <f t="shared" si="9"/>
        <v>0</v>
      </c>
      <c r="AM87" s="1390">
        <f t="shared" si="9"/>
        <v>2.1269328527145633E-2</v>
      </c>
      <c r="AN87" s="1390">
        <f t="shared" si="9"/>
        <v>1.0038953453132602E-2</v>
      </c>
      <c r="AO87" s="1390">
        <f t="shared" si="9"/>
        <v>1.826934828185868E-2</v>
      </c>
      <c r="AP87" s="1392">
        <f t="shared" si="9"/>
        <v>5.7579582754376489E-3</v>
      </c>
      <c r="AQ87" s="1412">
        <f t="shared" si="9"/>
        <v>1.2330963784945246E-2</v>
      </c>
    </row>
    <row r="88" spans="1:48" x14ac:dyDescent="0.25">
      <c r="B88" s="1357" t="s">
        <v>487</v>
      </c>
      <c r="C88" s="1386"/>
      <c r="D88" s="1387"/>
      <c r="E88" s="1387"/>
      <c r="F88" s="1388"/>
      <c r="G88" s="1386"/>
      <c r="H88" s="1387"/>
      <c r="I88" s="1387"/>
      <c r="J88" s="1387"/>
      <c r="K88" s="1387"/>
      <c r="L88" s="1388"/>
      <c r="M88" s="1386"/>
      <c r="N88" s="1387"/>
      <c r="O88" s="1387"/>
      <c r="P88" s="1387"/>
      <c r="Q88" s="1387"/>
      <c r="R88" s="1387"/>
      <c r="S88" s="1387"/>
      <c r="T88" s="1387"/>
      <c r="U88" s="1387"/>
      <c r="V88" s="1388"/>
      <c r="W88" s="1386"/>
      <c r="X88" s="1387"/>
      <c r="Y88" s="1387"/>
      <c r="Z88" s="1387"/>
      <c r="AA88" s="1387"/>
      <c r="AB88" s="1387"/>
      <c r="AC88" s="1388"/>
      <c r="AD88" s="1386"/>
      <c r="AE88" s="1387"/>
      <c r="AF88" s="1387"/>
      <c r="AG88" s="1387"/>
      <c r="AH88" s="1387"/>
      <c r="AI88" s="1388"/>
      <c r="AJ88" s="1386"/>
      <c r="AK88" s="1388"/>
      <c r="AL88" s="1386"/>
      <c r="AM88" s="1387">
        <v>8.6323104665019424E-4</v>
      </c>
      <c r="AN88" s="1387"/>
      <c r="AO88" s="1387"/>
      <c r="AP88" s="1388"/>
      <c r="AQ88" s="1413">
        <f>AV88/AV107</f>
        <v>3.1838538917401084E-5</v>
      </c>
      <c r="AV88" s="1357">
        <v>39851.31</v>
      </c>
    </row>
    <row r="89" spans="1:48" x14ac:dyDescent="0.25">
      <c r="B89" s="1357" t="s">
        <v>1380</v>
      </c>
      <c r="C89" s="1386"/>
      <c r="D89" s="1387"/>
      <c r="E89" s="1387"/>
      <c r="F89" s="1388"/>
      <c r="G89" s="1386"/>
      <c r="H89" s="1387"/>
      <c r="I89" s="1387"/>
      <c r="J89" s="1387"/>
      <c r="K89" s="1387"/>
      <c r="L89" s="1388"/>
      <c r="M89" s="1386"/>
      <c r="N89" s="1387"/>
      <c r="O89" s="1387"/>
      <c r="P89" s="1387"/>
      <c r="Q89" s="1387"/>
      <c r="R89" s="1387"/>
      <c r="S89" s="1387"/>
      <c r="T89" s="1387"/>
      <c r="U89" s="1387"/>
      <c r="V89" s="1388"/>
      <c r="W89" s="1386"/>
      <c r="X89" s="1387">
        <v>1.6838482544248501E-3</v>
      </c>
      <c r="Y89" s="1387"/>
      <c r="Z89" s="1387"/>
      <c r="AA89" s="1387"/>
      <c r="AB89" s="1387"/>
      <c r="AC89" s="1388">
        <v>3.8317029863035095E-3</v>
      </c>
      <c r="AD89" s="1386"/>
      <c r="AE89" s="1387"/>
      <c r="AF89" s="1387"/>
      <c r="AG89" s="1387"/>
      <c r="AH89" s="1387"/>
      <c r="AI89" s="1388"/>
      <c r="AJ89" s="1386"/>
      <c r="AK89" s="1388"/>
      <c r="AL89" s="1386"/>
      <c r="AM89" s="1387">
        <v>3.8396953022895182E-3</v>
      </c>
      <c r="AN89" s="1387">
        <v>5.5054120318586272E-3</v>
      </c>
      <c r="AO89" s="1387">
        <v>4.5484080640644216E-3</v>
      </c>
      <c r="AP89" s="1388"/>
      <c r="AQ89" s="1413">
        <f>AV89/AV107</f>
        <v>4.9426346235254025E-4</v>
      </c>
      <c r="AV89" s="1357">
        <v>618654.22</v>
      </c>
    </row>
    <row r="90" spans="1:48" x14ac:dyDescent="0.25">
      <c r="B90" s="1357" t="s">
        <v>1415</v>
      </c>
      <c r="C90" s="1386">
        <v>7.9666871119090411E-3</v>
      </c>
      <c r="D90" s="1387"/>
      <c r="E90" s="1387"/>
      <c r="F90" s="1387">
        <v>1.7218035753371674E-2</v>
      </c>
      <c r="G90" s="1386">
        <v>3.7918723151397393E-3</v>
      </c>
      <c r="H90" s="1387"/>
      <c r="I90" s="1387">
        <v>1.9291796861174795E-2</v>
      </c>
      <c r="J90" s="1387"/>
      <c r="K90" s="1387">
        <v>1.5352552940205636E-2</v>
      </c>
      <c r="L90" s="1388"/>
      <c r="M90" s="1386"/>
      <c r="N90" s="1387"/>
      <c r="O90" s="1387"/>
      <c r="P90" s="1387"/>
      <c r="Q90" s="1387"/>
      <c r="R90" s="1387"/>
      <c r="S90" s="1387"/>
      <c r="T90" s="1387"/>
      <c r="U90" s="1387"/>
      <c r="V90" s="1388"/>
      <c r="W90" s="1386"/>
      <c r="X90" s="1387">
        <v>2.3301758839080465E-3</v>
      </c>
      <c r="Y90" s="1387"/>
      <c r="Z90" s="1387"/>
      <c r="AA90" s="1387"/>
      <c r="AB90" s="1387"/>
      <c r="AC90" s="1388">
        <v>5.3024623029541288E-3</v>
      </c>
      <c r="AD90" s="1386"/>
      <c r="AE90" s="1387"/>
      <c r="AF90" s="1387"/>
      <c r="AG90" s="1387"/>
      <c r="AH90" s="1387"/>
      <c r="AI90" s="1388"/>
      <c r="AJ90" s="1386"/>
      <c r="AK90" s="1388"/>
      <c r="AL90" s="1386"/>
      <c r="AM90" s="1387"/>
      <c r="AN90" s="1387"/>
      <c r="AO90" s="1387"/>
      <c r="AP90" s="1388"/>
      <c r="AQ90" s="1413">
        <f>AV90/AV107</f>
        <v>2.3952509674015979E-3</v>
      </c>
      <c r="AV90" s="1357">
        <v>2998061.22</v>
      </c>
    </row>
    <row r="91" spans="1:48" x14ac:dyDescent="0.25">
      <c r="B91" s="1357" t="s">
        <v>1985</v>
      </c>
      <c r="C91" s="1386">
        <v>4.3085589128567553E-2</v>
      </c>
      <c r="D91" s="1387"/>
      <c r="E91" s="1387"/>
      <c r="F91" s="1387">
        <v>2.9103833290826296E-2</v>
      </c>
      <c r="G91" s="1386">
        <v>2.0383713680810624E-2</v>
      </c>
      <c r="H91" s="1387"/>
      <c r="I91" s="1387"/>
      <c r="J91" s="1387"/>
      <c r="K91" s="1387">
        <v>5.7575039066195214E-3</v>
      </c>
      <c r="L91" s="1388"/>
      <c r="M91" s="1386"/>
      <c r="N91" s="1387"/>
      <c r="O91" s="1387"/>
      <c r="P91" s="1387"/>
      <c r="Q91" s="1387"/>
      <c r="R91" s="1387"/>
      <c r="S91" s="1387"/>
      <c r="T91" s="1387"/>
      <c r="U91" s="1387"/>
      <c r="V91" s="1388"/>
      <c r="W91" s="1386"/>
      <c r="X91" s="1387"/>
      <c r="Y91" s="1387"/>
      <c r="Z91" s="1387"/>
      <c r="AA91" s="1387"/>
      <c r="AB91" s="1387"/>
      <c r="AC91" s="1388"/>
      <c r="AD91" s="1386"/>
      <c r="AE91" s="1387"/>
      <c r="AF91" s="1387"/>
      <c r="AG91" s="1387"/>
      <c r="AH91" s="1387"/>
      <c r="AI91" s="1388"/>
      <c r="AJ91" s="1386"/>
      <c r="AK91" s="1388"/>
      <c r="AL91" s="1386"/>
      <c r="AM91" s="1387"/>
      <c r="AN91" s="1387"/>
      <c r="AO91" s="1387"/>
      <c r="AP91" s="1388"/>
      <c r="AQ91" s="1413">
        <f>AV91/AV107</f>
        <v>2.7316703026333219E-3</v>
      </c>
      <c r="AV91" s="1357">
        <v>3419146.85</v>
      </c>
    </row>
    <row r="92" spans="1:48" x14ac:dyDescent="0.25">
      <c r="B92" s="1357" t="s">
        <v>789</v>
      </c>
      <c r="C92" s="1386">
        <v>1.1400929507101066E-4</v>
      </c>
      <c r="D92" s="1387">
        <v>3.4990387170507143E-5</v>
      </c>
      <c r="E92" s="1387">
        <v>3.6202112849783659E-5</v>
      </c>
      <c r="F92" s="1387">
        <v>6.2493224885772696E-5</v>
      </c>
      <c r="G92" s="1386"/>
      <c r="H92" s="1387"/>
      <c r="I92" s="1387"/>
      <c r="J92" s="1387"/>
      <c r="K92" s="1387">
        <v>1.6495644872599929E-4</v>
      </c>
      <c r="L92" s="1388"/>
      <c r="M92" s="1386"/>
      <c r="N92" s="1387"/>
      <c r="O92" s="1387"/>
      <c r="P92" s="1387"/>
      <c r="Q92" s="1387"/>
      <c r="R92" s="1387"/>
      <c r="S92" s="1387"/>
      <c r="T92" s="1387"/>
      <c r="U92" s="1387"/>
      <c r="V92" s="1388"/>
      <c r="W92" s="1386"/>
      <c r="X92" s="1387"/>
      <c r="Y92" s="1387"/>
      <c r="Z92" s="1387"/>
      <c r="AA92" s="1387"/>
      <c r="AB92" s="1387"/>
      <c r="AC92" s="1388"/>
      <c r="AD92" s="1386"/>
      <c r="AE92" s="1387"/>
      <c r="AF92" s="1387"/>
      <c r="AG92" s="1387"/>
      <c r="AH92" s="1387"/>
      <c r="AI92" s="1388"/>
      <c r="AJ92" s="1386"/>
      <c r="AK92" s="1388"/>
      <c r="AL92" s="1386"/>
      <c r="AM92" s="1387"/>
      <c r="AN92" s="1387"/>
      <c r="AO92" s="1387"/>
      <c r="AP92" s="1388"/>
      <c r="AQ92" s="1413">
        <f>AV92/AV107</f>
        <v>1.3245906786895139E-5</v>
      </c>
      <c r="AV92" s="1357">
        <v>16579.490000000002</v>
      </c>
    </row>
    <row r="93" spans="1:48" x14ac:dyDescent="0.25">
      <c r="B93" s="1357" t="s">
        <v>1240</v>
      </c>
      <c r="C93" s="1386"/>
      <c r="D93" s="1387"/>
      <c r="E93" s="1387"/>
      <c r="F93" s="1387"/>
      <c r="G93" s="1386"/>
      <c r="H93" s="1387"/>
      <c r="I93" s="1387"/>
      <c r="J93" s="1387"/>
      <c r="K93" s="1387"/>
      <c r="L93" s="1388"/>
      <c r="M93" s="1386"/>
      <c r="N93" s="1387"/>
      <c r="O93" s="1387"/>
      <c r="P93" s="1387"/>
      <c r="Q93" s="1387"/>
      <c r="R93" s="1387"/>
      <c r="S93" s="1387"/>
      <c r="T93" s="1387"/>
      <c r="U93" s="1387"/>
      <c r="V93" s="1388"/>
      <c r="W93" s="1386">
        <v>1.6955492439044712E-3</v>
      </c>
      <c r="X93" s="1387">
        <v>1.6657126871458888E-3</v>
      </c>
      <c r="Y93" s="1387"/>
      <c r="Z93" s="1387"/>
      <c r="AA93" s="1387"/>
      <c r="AB93" s="1387"/>
      <c r="AC93" s="1388">
        <v>1.5161738470600126E-3</v>
      </c>
      <c r="AD93" s="1386"/>
      <c r="AE93" s="1387"/>
      <c r="AF93" s="1387">
        <v>2.1277600549674352E-2</v>
      </c>
      <c r="AG93" s="1387">
        <v>1.3432660201861938E-2</v>
      </c>
      <c r="AH93" s="1387">
        <v>1.3093677701422236E-2</v>
      </c>
      <c r="AI93" s="1388"/>
      <c r="AJ93" s="1386"/>
      <c r="AK93" s="1388"/>
      <c r="AL93" s="1386"/>
      <c r="AM93" s="1387">
        <v>9.8712803138587771E-4</v>
      </c>
      <c r="AN93" s="1387"/>
      <c r="AO93" s="1387"/>
      <c r="AP93" s="1388"/>
      <c r="AQ93" s="1413">
        <f>AV93/AV107</f>
        <v>1.3243888042213058E-3</v>
      </c>
      <c r="AV93" s="1357">
        <v>1657696.32</v>
      </c>
    </row>
    <row r="94" spans="1:48" x14ac:dyDescent="0.25">
      <c r="B94" s="1357" t="s">
        <v>984</v>
      </c>
      <c r="C94" s="1386"/>
      <c r="D94" s="1387"/>
      <c r="E94" s="1387"/>
      <c r="F94" s="1387"/>
      <c r="G94" s="1386"/>
      <c r="H94" s="1387"/>
      <c r="I94" s="1387"/>
      <c r="J94" s="1387"/>
      <c r="K94" s="1387"/>
      <c r="L94" s="1388"/>
      <c r="M94" s="1386"/>
      <c r="N94" s="1387"/>
      <c r="O94" s="1387"/>
      <c r="P94" s="1387"/>
      <c r="Q94" s="1387"/>
      <c r="R94" s="1387"/>
      <c r="S94" s="1387"/>
      <c r="T94" s="1387"/>
      <c r="U94" s="1387"/>
      <c r="V94" s="1388"/>
      <c r="W94" s="1386"/>
      <c r="X94" s="1387"/>
      <c r="Y94" s="1387"/>
      <c r="Z94" s="1387"/>
      <c r="AA94" s="1387"/>
      <c r="AB94" s="1387"/>
      <c r="AC94" s="1388"/>
      <c r="AD94" s="1386"/>
      <c r="AE94" s="1387"/>
      <c r="AF94" s="1387"/>
      <c r="AG94" s="1387"/>
      <c r="AH94" s="1387"/>
      <c r="AI94" s="1388"/>
      <c r="AJ94" s="1386"/>
      <c r="AK94" s="1388"/>
      <c r="AL94" s="1386"/>
      <c r="AM94" s="1387">
        <v>9.8413671462898398E-3</v>
      </c>
      <c r="AN94" s="1387">
        <v>4.5335414212739752E-3</v>
      </c>
      <c r="AO94" s="1387"/>
      <c r="AP94" s="1388"/>
      <c r="AQ94" s="1413">
        <f>AV94/AV107</f>
        <v>4.1099210573127746E-4</v>
      </c>
      <c r="AV94" s="1357">
        <v>514426.05</v>
      </c>
    </row>
    <row r="95" spans="1:48" x14ac:dyDescent="0.25">
      <c r="B95" s="1357" t="s">
        <v>1696</v>
      </c>
      <c r="C95" s="1386"/>
      <c r="D95" s="1387"/>
      <c r="E95" s="1387"/>
      <c r="F95" s="1387"/>
      <c r="G95" s="1386"/>
      <c r="H95" s="1387"/>
      <c r="I95" s="1387"/>
      <c r="J95" s="1387"/>
      <c r="K95" s="1387"/>
      <c r="L95" s="1388"/>
      <c r="M95" s="1386"/>
      <c r="N95" s="1387"/>
      <c r="O95" s="1387"/>
      <c r="P95" s="1387"/>
      <c r="Q95" s="1387"/>
      <c r="R95" s="1387"/>
      <c r="S95" s="1387"/>
      <c r="T95" s="1387"/>
      <c r="U95" s="1387"/>
      <c r="V95" s="1388"/>
      <c r="W95" s="1386"/>
      <c r="X95" s="1387">
        <v>7.0228974324446146E-4</v>
      </c>
      <c r="Y95" s="1387"/>
      <c r="Z95" s="1387"/>
      <c r="AA95" s="1387"/>
      <c r="AB95" s="1387"/>
      <c r="AC95" s="1388">
        <v>4.9792212136129223E-3</v>
      </c>
      <c r="AD95" s="1386">
        <v>7.6838101566594008E-3</v>
      </c>
      <c r="AE95" s="1387">
        <v>5.0257682335091989E-3</v>
      </c>
      <c r="AF95" s="1387">
        <v>4.4106861927302142E-2</v>
      </c>
      <c r="AG95" s="1387">
        <v>1.408910669123729E-2</v>
      </c>
      <c r="AH95" s="1387">
        <v>2.9930822444145071E-3</v>
      </c>
      <c r="AI95" s="1388">
        <v>2.5884973687403984E-3</v>
      </c>
      <c r="AJ95" s="1386"/>
      <c r="AK95" s="1388"/>
      <c r="AL95" s="1386"/>
      <c r="AM95" s="1387"/>
      <c r="AN95" s="1387"/>
      <c r="AO95" s="1387"/>
      <c r="AP95" s="1388"/>
      <c r="AQ95" s="1413">
        <f>AV95/AV107</f>
        <v>1.5124781016384993E-3</v>
      </c>
      <c r="AV95" s="1357">
        <v>1893121.85</v>
      </c>
    </row>
    <row r="96" spans="1:48" x14ac:dyDescent="0.25">
      <c r="B96" s="1357" t="s">
        <v>1416</v>
      </c>
      <c r="C96" s="1386"/>
      <c r="D96" s="1387"/>
      <c r="E96" s="1387"/>
      <c r="F96" s="1387"/>
      <c r="G96" s="1386"/>
      <c r="H96" s="1387"/>
      <c r="I96" s="1387"/>
      <c r="J96" s="1387"/>
      <c r="K96" s="1387"/>
      <c r="L96" s="1388"/>
      <c r="M96" s="1386"/>
      <c r="N96" s="1387"/>
      <c r="O96" s="1387"/>
      <c r="P96" s="1387"/>
      <c r="Q96" s="1387"/>
      <c r="R96" s="1387"/>
      <c r="S96" s="1387"/>
      <c r="T96" s="1387"/>
      <c r="U96" s="1387"/>
      <c r="V96" s="1388"/>
      <c r="W96" s="1386"/>
      <c r="X96" s="1387">
        <v>2.4990624992582726E-3</v>
      </c>
      <c r="Y96" s="1387"/>
      <c r="Z96" s="1387"/>
      <c r="AA96" s="1387"/>
      <c r="AB96" s="1387"/>
      <c r="AC96" s="1388">
        <v>2.6538280795563524E-3</v>
      </c>
      <c r="AD96" s="1386"/>
      <c r="AE96" s="1387"/>
      <c r="AF96" s="1387">
        <v>5.8541819074667531E-2</v>
      </c>
      <c r="AG96" s="1387"/>
      <c r="AH96" s="1387">
        <v>2.269858191490157E-2</v>
      </c>
      <c r="AI96" s="1388"/>
      <c r="AJ96" s="1386"/>
      <c r="AK96" s="1388"/>
      <c r="AL96" s="1386"/>
      <c r="AM96" s="1387"/>
      <c r="AN96" s="1387"/>
      <c r="AO96" s="1387"/>
      <c r="AP96" s="1388"/>
      <c r="AQ96" s="1413">
        <f>AV96/AV107</f>
        <v>1.3924607422781713E-3</v>
      </c>
      <c r="AV96" s="1357">
        <v>1742899.85</v>
      </c>
    </row>
    <row r="97" spans="1:48" x14ac:dyDescent="0.25">
      <c r="B97" s="1357" t="s">
        <v>1180</v>
      </c>
      <c r="C97" s="1386"/>
      <c r="D97" s="1387"/>
      <c r="E97" s="1387"/>
      <c r="F97" s="1387">
        <v>3.1123279883737039E-3</v>
      </c>
      <c r="G97" s="1386"/>
      <c r="H97" s="1387"/>
      <c r="I97" s="1387">
        <v>2.5682592857596782E-2</v>
      </c>
      <c r="J97" s="1387"/>
      <c r="K97" s="1387"/>
      <c r="L97" s="1388"/>
      <c r="M97" s="1386"/>
      <c r="N97" s="1387"/>
      <c r="O97" s="1387"/>
      <c r="P97" s="1387"/>
      <c r="Q97" s="1387"/>
      <c r="R97" s="1387"/>
      <c r="S97" s="1387"/>
      <c r="T97" s="1387"/>
      <c r="U97" s="1387"/>
      <c r="V97" s="1388"/>
      <c r="W97" s="1386"/>
      <c r="X97" s="1387"/>
      <c r="Y97" s="1387"/>
      <c r="Z97" s="1387"/>
      <c r="AA97" s="1387"/>
      <c r="AB97" s="1387"/>
      <c r="AC97" s="1388"/>
      <c r="AD97" s="1386"/>
      <c r="AE97" s="1387"/>
      <c r="AF97" s="1387"/>
      <c r="AG97" s="1387"/>
      <c r="AH97" s="1387"/>
      <c r="AI97" s="1388"/>
      <c r="AJ97" s="1386"/>
      <c r="AK97" s="1388"/>
      <c r="AL97" s="1386"/>
      <c r="AM97" s="1387">
        <v>5.7379070005302039E-3</v>
      </c>
      <c r="AN97" s="1387"/>
      <c r="AO97" s="1387"/>
      <c r="AP97" s="1388">
        <v>5.7579582754376489E-3</v>
      </c>
      <c r="AQ97" s="1413">
        <f>AV97/AV107</f>
        <v>1.2062975212686908E-3</v>
      </c>
      <c r="AV97" s="1357">
        <v>1509885.13</v>
      </c>
    </row>
    <row r="98" spans="1:48" ht="15.75" thickBot="1" x14ac:dyDescent="0.3">
      <c r="B98" s="1357" t="s">
        <v>985</v>
      </c>
      <c r="C98" s="1386"/>
      <c r="D98" s="1387"/>
      <c r="E98" s="1387"/>
      <c r="F98" s="1388">
        <v>1.513312696478366E-3</v>
      </c>
      <c r="G98" s="1386"/>
      <c r="H98" s="1387"/>
      <c r="I98" s="1387"/>
      <c r="J98" s="1387"/>
      <c r="K98" s="1387"/>
      <c r="L98" s="1388"/>
      <c r="M98" s="1386"/>
      <c r="N98" s="1387"/>
      <c r="O98" s="1387"/>
      <c r="P98" s="1387"/>
      <c r="Q98" s="1387"/>
      <c r="R98" s="1387"/>
      <c r="S98" s="1387"/>
      <c r="T98" s="1387"/>
      <c r="U98" s="1387"/>
      <c r="V98" s="1388"/>
      <c r="W98" s="1386"/>
      <c r="X98" s="1387"/>
      <c r="Y98" s="1387"/>
      <c r="Z98" s="1387"/>
      <c r="AA98" s="1387"/>
      <c r="AB98" s="1387"/>
      <c r="AC98" s="1388"/>
      <c r="AD98" s="1386"/>
      <c r="AE98" s="1387">
        <v>2.3426934481219097E-3</v>
      </c>
      <c r="AF98" s="1387">
        <v>3.9273971821626027E-3</v>
      </c>
      <c r="AG98" s="1387">
        <v>9.4122378999489614E-4</v>
      </c>
      <c r="AH98" s="1387"/>
      <c r="AI98" s="1388">
        <v>5.1276300327011155E-3</v>
      </c>
      <c r="AJ98" s="1386"/>
      <c r="AK98" s="1388"/>
      <c r="AL98" s="1386"/>
      <c r="AM98" s="1387"/>
      <c r="AN98" s="1387"/>
      <c r="AO98" s="1387">
        <v>1.3720940217794259E-2</v>
      </c>
      <c r="AP98" s="1388"/>
      <c r="AQ98" s="1413">
        <f>AV98/AV107</f>
        <v>8.1807733171554637E-4</v>
      </c>
      <c r="AV98" s="1357">
        <v>1023961.98</v>
      </c>
    </row>
    <row r="99" spans="1:48" ht="15.75" thickBot="1" x14ac:dyDescent="0.3">
      <c r="A99" s="1401" t="s">
        <v>179</v>
      </c>
      <c r="B99" s="1390"/>
      <c r="C99" s="1391">
        <f t="shared" ref="C99:AQ99" si="10">SUM(C8 + C22 + C35 + C58 + C60 + C62 + C64 + C66 + C85 + C87)</f>
        <v>0.63636831482851053</v>
      </c>
      <c r="D99" s="1390">
        <f t="shared" si="10"/>
        <v>0.55608836067920198</v>
      </c>
      <c r="E99" s="1390">
        <f t="shared" si="10"/>
        <v>0.54321991561696581</v>
      </c>
      <c r="F99" s="1392">
        <f t="shared" si="10"/>
        <v>0.82715669508645073</v>
      </c>
      <c r="G99" s="1391">
        <f t="shared" si="10"/>
        <v>0.78371973626158831</v>
      </c>
      <c r="H99" s="1390">
        <f t="shared" si="10"/>
        <v>0.46512992920066726</v>
      </c>
      <c r="I99" s="1390">
        <f t="shared" si="10"/>
        <v>0.95644639419265898</v>
      </c>
      <c r="J99" s="1390">
        <f t="shared" si="10"/>
        <v>0.58701574255577993</v>
      </c>
      <c r="K99" s="1390">
        <f t="shared" si="10"/>
        <v>0.89017697590376454</v>
      </c>
      <c r="L99" s="1392">
        <f t="shared" si="10"/>
        <v>0.35827212414852172</v>
      </c>
      <c r="M99" s="1391">
        <f t="shared" si="10"/>
        <v>0.62491423975380256</v>
      </c>
      <c r="N99" s="1390">
        <f t="shared" si="10"/>
        <v>0.93768254376126381</v>
      </c>
      <c r="O99" s="1390">
        <f t="shared" si="10"/>
        <v>0.26748664932922916</v>
      </c>
      <c r="P99" s="1390">
        <f t="shared" si="10"/>
        <v>0.83768349852966029</v>
      </c>
      <c r="Q99" s="1390">
        <f t="shared" si="10"/>
        <v>0.40625365652810846</v>
      </c>
      <c r="R99" s="1390">
        <f t="shared" si="10"/>
        <v>0.78183647120125288</v>
      </c>
      <c r="S99" s="1390">
        <f t="shared" si="10"/>
        <v>0.84266011656629436</v>
      </c>
      <c r="T99" s="1390">
        <f t="shared" si="10"/>
        <v>0.65124890275525638</v>
      </c>
      <c r="U99" s="1390">
        <f t="shared" si="10"/>
        <v>0.86210768708462071</v>
      </c>
      <c r="V99" s="1392">
        <f t="shared" si="10"/>
        <v>0.6897418616995028</v>
      </c>
      <c r="W99" s="1391">
        <f t="shared" si="10"/>
        <v>0.95922319733982686</v>
      </c>
      <c r="X99" s="1390">
        <f t="shared" si="10"/>
        <v>0.85116173573002973</v>
      </c>
      <c r="Y99" s="1390">
        <f t="shared" si="10"/>
        <v>0.74408749713711586</v>
      </c>
      <c r="Z99" s="1390">
        <f t="shared" si="10"/>
        <v>0.71135247376546951</v>
      </c>
      <c r="AA99" s="1390">
        <f t="shared" si="10"/>
        <v>0.93743071442894643</v>
      </c>
      <c r="AB99" s="1390">
        <f t="shared" si="10"/>
        <v>0.73393952211091673</v>
      </c>
      <c r="AC99" s="1392">
        <f t="shared" si="10"/>
        <v>0.89219518957498722</v>
      </c>
      <c r="AD99" s="1391">
        <f t="shared" si="10"/>
        <v>0.56852497024846738</v>
      </c>
      <c r="AE99" s="1390">
        <f t="shared" si="10"/>
        <v>0.65199762733806854</v>
      </c>
      <c r="AF99" s="1390">
        <f t="shared" si="10"/>
        <v>0.90690189172012026</v>
      </c>
      <c r="AG99" s="1390">
        <f t="shared" si="10"/>
        <v>0.87757643013811792</v>
      </c>
      <c r="AH99" s="1390">
        <f t="shared" si="10"/>
        <v>0.83415759373957366</v>
      </c>
      <c r="AI99" s="1392">
        <f t="shared" si="10"/>
        <v>0.779693148479773</v>
      </c>
      <c r="AJ99" s="1391">
        <f t="shared" si="10"/>
        <v>0</v>
      </c>
      <c r="AK99" s="1392">
        <f t="shared" si="10"/>
        <v>0.46726069719629981</v>
      </c>
      <c r="AL99" s="1391">
        <f t="shared" si="10"/>
        <v>0.93405393738033693</v>
      </c>
      <c r="AM99" s="1390">
        <f t="shared" si="10"/>
        <v>0.90156327355265597</v>
      </c>
      <c r="AN99" s="1390">
        <f t="shared" si="10"/>
        <v>0.77936564368573547</v>
      </c>
      <c r="AO99" s="1390">
        <f t="shared" si="10"/>
        <v>0.66604223886113223</v>
      </c>
      <c r="AP99" s="1392">
        <f t="shared" si="10"/>
        <v>0.88940117268019048</v>
      </c>
      <c r="AQ99" s="1412">
        <f t="shared" si="10"/>
        <v>0.77079709584665124</v>
      </c>
    </row>
    <row r="100" spans="1:48" x14ac:dyDescent="0.25">
      <c r="A100" s="1353" t="s">
        <v>641</v>
      </c>
      <c r="B100" s="1384"/>
      <c r="C100" s="1402">
        <f t="shared" ref="C100:AQ100" si="11">SUM(C101:C101)</f>
        <v>0</v>
      </c>
      <c r="D100" s="1403">
        <f t="shared" si="11"/>
        <v>3.8496718541815057E-2</v>
      </c>
      <c r="E100" s="1403">
        <f t="shared" si="11"/>
        <v>4.1039080246410259E-2</v>
      </c>
      <c r="F100" s="1404">
        <f t="shared" si="11"/>
        <v>0</v>
      </c>
      <c r="G100" s="1402">
        <f t="shared" si="11"/>
        <v>0</v>
      </c>
      <c r="H100" s="1403">
        <f t="shared" si="11"/>
        <v>0.26609137320670245</v>
      </c>
      <c r="I100" s="1403">
        <f t="shared" si="11"/>
        <v>0</v>
      </c>
      <c r="J100" s="1403">
        <f t="shared" si="11"/>
        <v>0.28679723500005044</v>
      </c>
      <c r="K100" s="1403">
        <f t="shared" si="11"/>
        <v>0</v>
      </c>
      <c r="L100" s="1404">
        <f t="shared" si="11"/>
        <v>0.21126844117953997</v>
      </c>
      <c r="M100" s="1402">
        <f t="shared" si="11"/>
        <v>0</v>
      </c>
      <c r="N100" s="1403">
        <f t="shared" si="11"/>
        <v>0</v>
      </c>
      <c r="O100" s="1403">
        <f t="shared" si="11"/>
        <v>0.24712249332582431</v>
      </c>
      <c r="P100" s="1403">
        <f t="shared" si="11"/>
        <v>0</v>
      </c>
      <c r="Q100" s="1403">
        <f t="shared" si="11"/>
        <v>0.17654006013774054</v>
      </c>
      <c r="R100" s="1403">
        <f t="shared" si="11"/>
        <v>0.15189334595222248</v>
      </c>
      <c r="S100" s="1403">
        <f t="shared" si="11"/>
        <v>0</v>
      </c>
      <c r="T100" s="1403">
        <f t="shared" si="11"/>
        <v>0.26149113952764347</v>
      </c>
      <c r="U100" s="1403">
        <f t="shared" si="11"/>
        <v>0</v>
      </c>
      <c r="V100" s="1404">
        <f t="shared" si="11"/>
        <v>0.11120046600481662</v>
      </c>
      <c r="W100" s="1402">
        <f t="shared" si="11"/>
        <v>0</v>
      </c>
      <c r="X100" s="1403">
        <f t="shared" si="11"/>
        <v>0</v>
      </c>
      <c r="Y100" s="1403">
        <f t="shared" si="11"/>
        <v>0.15964027366759695</v>
      </c>
      <c r="Z100" s="1403">
        <f t="shared" si="11"/>
        <v>0.17498269289938237</v>
      </c>
      <c r="AA100" s="1403">
        <f t="shared" si="11"/>
        <v>0</v>
      </c>
      <c r="AB100" s="1403">
        <f t="shared" si="11"/>
        <v>0.13598636368477668</v>
      </c>
      <c r="AC100" s="1404">
        <f t="shared" si="11"/>
        <v>0</v>
      </c>
      <c r="AD100" s="1402">
        <f t="shared" si="11"/>
        <v>0.32057803197187706</v>
      </c>
      <c r="AE100" s="1403">
        <f t="shared" si="11"/>
        <v>9.1094451191475426E-2</v>
      </c>
      <c r="AF100" s="1403">
        <f t="shared" si="11"/>
        <v>0</v>
      </c>
      <c r="AG100" s="1403">
        <f t="shared" si="11"/>
        <v>0</v>
      </c>
      <c r="AH100" s="1387">
        <f t="shared" si="11"/>
        <v>0</v>
      </c>
      <c r="AI100" s="1388">
        <f t="shared" si="11"/>
        <v>0.12683279547018989</v>
      </c>
      <c r="AJ100" s="1386">
        <f t="shared" si="11"/>
        <v>0</v>
      </c>
      <c r="AK100" s="1388">
        <f t="shared" si="11"/>
        <v>0</v>
      </c>
      <c r="AL100" s="1386">
        <f t="shared" si="11"/>
        <v>0</v>
      </c>
      <c r="AM100" s="1387">
        <f t="shared" si="11"/>
        <v>4.5058607100897867E-2</v>
      </c>
      <c r="AN100" s="1387">
        <f t="shared" si="11"/>
        <v>0.13911977959525643</v>
      </c>
      <c r="AO100" s="1387">
        <f t="shared" si="11"/>
        <v>0.2528856227648123</v>
      </c>
      <c r="AP100" s="1388">
        <f t="shared" si="11"/>
        <v>4.1192578564741421E-2</v>
      </c>
      <c r="AQ100" s="1413">
        <f t="shared" si="11"/>
        <v>7.6225701651930558E-2</v>
      </c>
    </row>
    <row r="101" spans="1:48" ht="15" hidden="1" customHeight="1" x14ac:dyDescent="0.25">
      <c r="B101" s="1357" t="s">
        <v>641</v>
      </c>
      <c r="C101" s="1386">
        <v>0</v>
      </c>
      <c r="D101" s="1387">
        <v>3.8496718541815057E-2</v>
      </c>
      <c r="E101" s="1387">
        <v>4.1039080246410259E-2</v>
      </c>
      <c r="F101" s="1388">
        <v>0</v>
      </c>
      <c r="G101" s="1386">
        <v>0</v>
      </c>
      <c r="H101" s="1387">
        <v>0.26609137320670245</v>
      </c>
      <c r="I101" s="1387">
        <v>0</v>
      </c>
      <c r="J101" s="1387">
        <v>0.28679723500005044</v>
      </c>
      <c r="K101" s="1387">
        <v>0</v>
      </c>
      <c r="L101" s="1388">
        <v>0.21126844117953997</v>
      </c>
      <c r="M101" s="1386">
        <v>0</v>
      </c>
      <c r="N101" s="1387">
        <v>0</v>
      </c>
      <c r="O101" s="1387">
        <v>0.24712249332582431</v>
      </c>
      <c r="P101" s="1387">
        <v>0</v>
      </c>
      <c r="Q101" s="1387">
        <v>0.17654006013774054</v>
      </c>
      <c r="R101" s="1387">
        <v>0.15189334595222248</v>
      </c>
      <c r="S101" s="1387">
        <v>0</v>
      </c>
      <c r="T101" s="1387">
        <v>0.26149113952764347</v>
      </c>
      <c r="U101" s="1387">
        <v>0</v>
      </c>
      <c r="V101" s="1388">
        <v>0.11120046600481662</v>
      </c>
      <c r="W101" s="1386">
        <v>0</v>
      </c>
      <c r="X101" s="1387">
        <v>0</v>
      </c>
      <c r="Y101" s="1387">
        <v>0.15964027366759695</v>
      </c>
      <c r="Z101" s="1387">
        <v>0.17498269289938237</v>
      </c>
      <c r="AA101" s="1387">
        <v>0</v>
      </c>
      <c r="AB101" s="1387">
        <v>0.13598636368477668</v>
      </c>
      <c r="AC101" s="1388">
        <v>0</v>
      </c>
      <c r="AD101" s="1386">
        <v>0.32057803197187706</v>
      </c>
      <c r="AE101" s="1387">
        <v>9.1094451191475426E-2</v>
      </c>
      <c r="AF101" s="1387">
        <v>0</v>
      </c>
      <c r="AG101" s="1387">
        <v>0</v>
      </c>
      <c r="AH101" s="1387">
        <v>0</v>
      </c>
      <c r="AI101" s="1388">
        <v>0.12683279547018989</v>
      </c>
      <c r="AJ101" s="1386">
        <v>0</v>
      </c>
      <c r="AK101" s="1388">
        <v>0</v>
      </c>
      <c r="AL101" s="1386">
        <v>0</v>
      </c>
      <c r="AM101" s="1387">
        <v>4.5058607100897867E-2</v>
      </c>
      <c r="AN101" s="1387">
        <v>0.13911977959525643</v>
      </c>
      <c r="AO101" s="1387">
        <v>0.2528856227648123</v>
      </c>
      <c r="AP101" s="1388">
        <v>4.1192578564741421E-2</v>
      </c>
      <c r="AQ101" s="1413">
        <f>AV101/AV107</f>
        <v>7.6225701651930558E-2</v>
      </c>
      <c r="AV101" s="1357">
        <v>95409342.569999993</v>
      </c>
    </row>
    <row r="102" spans="1:48" ht="15.75" thickBot="1" x14ac:dyDescent="0.3">
      <c r="A102" s="1385" t="s">
        <v>1181</v>
      </c>
      <c r="B102" s="1384"/>
      <c r="C102" s="1402">
        <f t="shared" ref="C102:AQ102" si="12">SUM(C103:C105)</f>
        <v>0.36363168517148942</v>
      </c>
      <c r="D102" s="1403">
        <f t="shared" si="12"/>
        <v>0.405414920778983</v>
      </c>
      <c r="E102" s="1403">
        <f t="shared" si="12"/>
        <v>0.41574100413662407</v>
      </c>
      <c r="F102" s="1404">
        <f t="shared" si="12"/>
        <v>0.17284330491354935</v>
      </c>
      <c r="G102" s="1402">
        <f t="shared" si="12"/>
        <v>0.21628026373841164</v>
      </c>
      <c r="H102" s="1403">
        <f t="shared" si="12"/>
        <v>0.26877869759263029</v>
      </c>
      <c r="I102" s="1403">
        <f t="shared" si="12"/>
        <v>4.3553605807341002E-2</v>
      </c>
      <c r="J102" s="1403">
        <f t="shared" si="12"/>
        <v>0.12618702244416963</v>
      </c>
      <c r="K102" s="1403">
        <f t="shared" si="12"/>
        <v>0.1098230240962355</v>
      </c>
      <c r="L102" s="1404">
        <f t="shared" si="12"/>
        <v>0.43045943467193837</v>
      </c>
      <c r="M102" s="1402">
        <f t="shared" si="12"/>
        <v>0.37508576024619761</v>
      </c>
      <c r="N102" s="1403">
        <f t="shared" si="12"/>
        <v>6.2317456238736219E-2</v>
      </c>
      <c r="O102" s="1403">
        <f t="shared" si="12"/>
        <v>0.48539085734494658</v>
      </c>
      <c r="P102" s="1403">
        <f t="shared" si="12"/>
        <v>0.16231650147033982</v>
      </c>
      <c r="Q102" s="1403">
        <f t="shared" si="12"/>
        <v>0.41720628333415105</v>
      </c>
      <c r="R102" s="1403">
        <f t="shared" si="12"/>
        <v>6.6270182846524694E-2</v>
      </c>
      <c r="S102" s="1403">
        <f t="shared" si="12"/>
        <v>0.15733988343370556</v>
      </c>
      <c r="T102" s="1403">
        <f t="shared" si="12"/>
        <v>8.7259957717100128E-2</v>
      </c>
      <c r="U102" s="1403">
        <f t="shared" si="12"/>
        <v>0.1378923129153794</v>
      </c>
      <c r="V102" s="1404">
        <f t="shared" si="12"/>
        <v>0.19905767229568053</v>
      </c>
      <c r="W102" s="1402">
        <f t="shared" si="12"/>
        <v>4.077680266017325E-2</v>
      </c>
      <c r="X102" s="1403">
        <f t="shared" si="12"/>
        <v>0.14883826426997029</v>
      </c>
      <c r="Y102" s="1403">
        <f t="shared" si="12"/>
        <v>9.6272229195287218E-2</v>
      </c>
      <c r="Z102" s="1403">
        <f t="shared" si="12"/>
        <v>0.11366483333514811</v>
      </c>
      <c r="AA102" s="1403">
        <f t="shared" si="12"/>
        <v>6.2569285571053651E-2</v>
      </c>
      <c r="AB102" s="1403">
        <f t="shared" si="12"/>
        <v>0.13007411420430662</v>
      </c>
      <c r="AC102" s="1404">
        <f t="shared" si="12"/>
        <v>0.10780481042501285</v>
      </c>
      <c r="AD102" s="1402">
        <f t="shared" si="12"/>
        <v>0.11089699777965566</v>
      </c>
      <c r="AE102" s="1403">
        <f t="shared" si="12"/>
        <v>0.25690792147045605</v>
      </c>
      <c r="AF102" s="1403">
        <f t="shared" si="12"/>
        <v>9.3098108279879715E-2</v>
      </c>
      <c r="AG102" s="1403">
        <f t="shared" si="12"/>
        <v>0.12242356986188213</v>
      </c>
      <c r="AH102" s="1387">
        <f t="shared" si="12"/>
        <v>0.16584240626042657</v>
      </c>
      <c r="AI102" s="1388">
        <f t="shared" si="12"/>
        <v>9.3474056050037169E-2</v>
      </c>
      <c r="AJ102" s="1386">
        <f t="shared" si="12"/>
        <v>1</v>
      </c>
      <c r="AK102" s="1388">
        <f t="shared" si="12"/>
        <v>0.53273930280370019</v>
      </c>
      <c r="AL102" s="1386">
        <f t="shared" si="12"/>
        <v>6.5946062619663029E-2</v>
      </c>
      <c r="AM102" s="1387">
        <f t="shared" si="12"/>
        <v>5.3378119346446262E-2</v>
      </c>
      <c r="AN102" s="1387">
        <f t="shared" si="12"/>
        <v>8.1514576719008136E-2</v>
      </c>
      <c r="AO102" s="1387">
        <f t="shared" si="12"/>
        <v>8.1072138374055469E-2</v>
      </c>
      <c r="AP102" s="1388">
        <f t="shared" si="12"/>
        <v>6.9406248755068053E-2</v>
      </c>
      <c r="AQ102" s="1413">
        <f t="shared" si="12"/>
        <v>0.15297720250141808</v>
      </c>
    </row>
    <row r="103" spans="1:48" ht="15" hidden="1" customHeight="1" x14ac:dyDescent="0.25">
      <c r="B103" s="1357" t="s">
        <v>355</v>
      </c>
      <c r="C103" s="1386">
        <v>0.36316870694618797</v>
      </c>
      <c r="D103" s="1387">
        <v>0.40536417696682314</v>
      </c>
      <c r="E103" s="1387">
        <v>0.41565628849969732</v>
      </c>
      <c r="F103" s="1388">
        <v>0.17284330491354935</v>
      </c>
      <c r="G103" s="1386">
        <v>0.21543142958862777</v>
      </c>
      <c r="H103" s="1387">
        <v>0.26594571586348792</v>
      </c>
      <c r="I103" s="1387">
        <v>4.0475072477913487E-2</v>
      </c>
      <c r="J103" s="1387">
        <v>0.12424117465422753</v>
      </c>
      <c r="K103" s="1387">
        <v>9.4674181560768025E-2</v>
      </c>
      <c r="L103" s="1388">
        <v>0.43045943467193837</v>
      </c>
      <c r="M103" s="1386">
        <v>0.3751544571172849</v>
      </c>
      <c r="N103" s="1387">
        <v>6.2823912537859489E-2</v>
      </c>
      <c r="O103" s="1387">
        <v>0.48656606117879969</v>
      </c>
      <c r="P103" s="1387">
        <v>0.16290830466288536</v>
      </c>
      <c r="Q103" s="1387">
        <v>0.41898655417931918</v>
      </c>
      <c r="R103" s="1387">
        <v>6.6373822113688613E-2</v>
      </c>
      <c r="S103" s="1387">
        <v>0.15746944789238579</v>
      </c>
      <c r="T103" s="1387">
        <v>9.3100044453851422E-2</v>
      </c>
      <c r="U103" s="1387">
        <v>0.13771063366165828</v>
      </c>
      <c r="V103" s="1388">
        <v>0.19969252494685288</v>
      </c>
      <c r="W103" s="1386">
        <v>4.077680266017325E-2</v>
      </c>
      <c r="X103" s="1387">
        <v>0.14879032532314826</v>
      </c>
      <c r="Y103" s="1387">
        <v>9.6272229195287218E-2</v>
      </c>
      <c r="Z103" s="1387">
        <v>0.11364814623536276</v>
      </c>
      <c r="AA103" s="1387">
        <v>6.2497302274342588E-2</v>
      </c>
      <c r="AB103" s="1387">
        <v>0.12970909700335553</v>
      </c>
      <c r="AC103" s="1388">
        <v>0.10780481042501285</v>
      </c>
      <c r="AD103" s="1386">
        <v>0.11486866600599734</v>
      </c>
      <c r="AE103" s="1387">
        <v>0.25665705570893438</v>
      </c>
      <c r="AF103" s="1387">
        <v>9.3098108279879715E-2</v>
      </c>
      <c r="AG103" s="1387">
        <v>0.12240986422288024</v>
      </c>
      <c r="AH103" s="1348">
        <v>0.16613620712740576</v>
      </c>
      <c r="AI103" s="1347">
        <v>9.3471666728103031E-2</v>
      </c>
      <c r="AJ103" s="1349">
        <v>1</v>
      </c>
      <c r="AK103" s="1347">
        <v>0.53273930280370019</v>
      </c>
      <c r="AL103" s="1349">
        <v>6.5946062619663029E-2</v>
      </c>
      <c r="AM103" s="1348">
        <v>5.3378119346446262E-2</v>
      </c>
      <c r="AN103" s="1348">
        <v>8.1514576719008136E-2</v>
      </c>
      <c r="AO103" s="1348">
        <v>8.1072138374055469E-2</v>
      </c>
      <c r="AP103" s="1347">
        <v>6.9406248755068053E-2</v>
      </c>
      <c r="AQ103" s="1411">
        <f>AV103/AV107</f>
        <v>0.15235664060984749</v>
      </c>
      <c r="AV103" s="1357">
        <v>190700073.62</v>
      </c>
    </row>
    <row r="104" spans="1:48" ht="15" hidden="1" customHeight="1" x14ac:dyDescent="0.25">
      <c r="A104" s="1357" t="s">
        <v>642</v>
      </c>
      <c r="C104" s="1386"/>
      <c r="D104" s="1387"/>
      <c r="E104" s="1387"/>
      <c r="F104" s="1388"/>
      <c r="G104" s="1386"/>
      <c r="H104" s="1387"/>
      <c r="I104" s="1387"/>
      <c r="J104" s="1387"/>
      <c r="K104" s="1387"/>
      <c r="L104" s="1388"/>
      <c r="M104" s="1386"/>
      <c r="N104" s="1387"/>
      <c r="O104" s="1387"/>
      <c r="P104" s="1387"/>
      <c r="Q104" s="1387"/>
      <c r="R104" s="1387"/>
      <c r="S104" s="1387"/>
      <c r="T104" s="1387"/>
      <c r="U104" s="1387"/>
      <c r="V104" s="1388"/>
      <c r="W104" s="1386"/>
      <c r="X104" s="1387"/>
      <c r="Y104" s="1387"/>
      <c r="Z104" s="1387"/>
      <c r="AA104" s="1387"/>
      <c r="AB104" s="1387"/>
      <c r="AC104" s="1388"/>
      <c r="AD104" s="1386"/>
      <c r="AE104" s="1387"/>
      <c r="AF104" s="1387"/>
      <c r="AG104" s="1387"/>
      <c r="AH104" s="1348"/>
      <c r="AI104" s="1347"/>
      <c r="AJ104" s="1349"/>
      <c r="AK104" s="1347"/>
      <c r="AL104" s="1349"/>
      <c r="AM104" s="1348"/>
      <c r="AN104" s="1348"/>
      <c r="AO104" s="1348"/>
      <c r="AP104" s="1347"/>
      <c r="AQ104" s="1411"/>
    </row>
    <row r="105" spans="1:48" ht="15" hidden="1" customHeight="1" x14ac:dyDescent="0.25">
      <c r="B105" s="1357" t="s">
        <v>642</v>
      </c>
      <c r="C105" s="1386">
        <v>4.6297822530145822E-4</v>
      </c>
      <c r="D105" s="1387">
        <v>5.0743812159837733E-5</v>
      </c>
      <c r="E105" s="1387">
        <v>8.471563692672526E-5</v>
      </c>
      <c r="F105" s="1388">
        <v>0</v>
      </c>
      <c r="G105" s="1386">
        <v>8.4883414978387966E-4</v>
      </c>
      <c r="H105" s="1387">
        <v>2.8329817291423438E-3</v>
      </c>
      <c r="I105" s="1387">
        <v>3.0785333294275114E-3</v>
      </c>
      <c r="J105" s="1387">
        <v>1.9458477899421051E-3</v>
      </c>
      <c r="K105" s="1387">
        <v>1.514884253546747E-2</v>
      </c>
      <c r="L105" s="1388">
        <v>0</v>
      </c>
      <c r="M105" s="1386">
        <v>-6.8696871087307342E-5</v>
      </c>
      <c r="N105" s="1387">
        <v>-5.0645629912326985E-4</v>
      </c>
      <c r="O105" s="1387">
        <v>-1.175203833853131E-3</v>
      </c>
      <c r="P105" s="1387">
        <v>-5.9180319254555037E-4</v>
      </c>
      <c r="Q105" s="1387">
        <v>-1.7802708451681469E-3</v>
      </c>
      <c r="R105" s="1387">
        <v>-1.0363926716391424E-4</v>
      </c>
      <c r="S105" s="1387">
        <v>-1.2956445868022418E-4</v>
      </c>
      <c r="T105" s="1387">
        <v>-5.8400867367513001E-3</v>
      </c>
      <c r="U105" s="1387">
        <v>1.8167925372112204E-4</v>
      </c>
      <c r="V105" s="1388">
        <v>-6.3485265117236146E-4</v>
      </c>
      <c r="W105" s="1386">
        <v>0</v>
      </c>
      <c r="X105" s="1387">
        <v>4.7938946822043492E-5</v>
      </c>
      <c r="Y105" s="1387">
        <v>0</v>
      </c>
      <c r="Z105" s="1387">
        <v>1.6687099785342713E-5</v>
      </c>
      <c r="AA105" s="1387">
        <v>7.198329671106207E-5</v>
      </c>
      <c r="AB105" s="1387">
        <v>3.6501720095109325E-4</v>
      </c>
      <c r="AC105" s="1388">
        <v>0</v>
      </c>
      <c r="AD105" s="1386">
        <v>-3.9716682263416835E-3</v>
      </c>
      <c r="AE105" s="1387">
        <v>2.5086576152167777E-4</v>
      </c>
      <c r="AF105" s="1387">
        <v>0</v>
      </c>
      <c r="AG105" s="1387">
        <v>1.3705639001901741E-5</v>
      </c>
      <c r="AH105" s="1348">
        <v>-2.9380086697918298E-4</v>
      </c>
      <c r="AI105" s="1347">
        <v>2.3893219341335401E-6</v>
      </c>
      <c r="AJ105" s="1349">
        <v>0</v>
      </c>
      <c r="AK105" s="1347">
        <v>0</v>
      </c>
      <c r="AL105" s="1349">
        <v>0</v>
      </c>
      <c r="AM105" s="1348">
        <v>0</v>
      </c>
      <c r="AN105" s="1348">
        <v>0</v>
      </c>
      <c r="AO105" s="1348">
        <v>0</v>
      </c>
      <c r="AP105" s="1347">
        <v>0</v>
      </c>
      <c r="AQ105" s="1411">
        <f>AV105/AV107</f>
        <v>6.2056189157058683E-4</v>
      </c>
      <c r="AV105" s="1357">
        <v>776738.04</v>
      </c>
    </row>
    <row r="106" spans="1:48" ht="15.75" thickBot="1" x14ac:dyDescent="0.3">
      <c r="A106" s="1405" t="s">
        <v>443</v>
      </c>
      <c r="B106" s="1390"/>
      <c r="C106" s="1391">
        <f t="shared" ref="C106:AP106" si="13">SUM(C99+C100+C102)</f>
        <v>1</v>
      </c>
      <c r="D106" s="1390">
        <f t="shared" si="13"/>
        <v>1</v>
      </c>
      <c r="E106" s="1390">
        <f t="shared" si="13"/>
        <v>1</v>
      </c>
      <c r="F106" s="1392">
        <f t="shared" si="13"/>
        <v>1</v>
      </c>
      <c r="G106" s="1391">
        <f t="shared" si="13"/>
        <v>1</v>
      </c>
      <c r="H106" s="1390">
        <f t="shared" si="13"/>
        <v>1</v>
      </c>
      <c r="I106" s="1390">
        <f t="shared" si="13"/>
        <v>1</v>
      </c>
      <c r="J106" s="1390">
        <f t="shared" si="13"/>
        <v>1</v>
      </c>
      <c r="K106" s="1390">
        <f t="shared" si="13"/>
        <v>1</v>
      </c>
      <c r="L106" s="1392">
        <f t="shared" si="13"/>
        <v>1</v>
      </c>
      <c r="M106" s="1391">
        <f t="shared" si="13"/>
        <v>1.0000000000000002</v>
      </c>
      <c r="N106" s="1390">
        <f t="shared" si="13"/>
        <v>1</v>
      </c>
      <c r="O106" s="1390">
        <f t="shared" si="13"/>
        <v>1</v>
      </c>
      <c r="P106" s="1390">
        <f t="shared" si="13"/>
        <v>1</v>
      </c>
      <c r="Q106" s="1390">
        <f t="shared" si="13"/>
        <v>1</v>
      </c>
      <c r="R106" s="1390">
        <f t="shared" si="13"/>
        <v>1</v>
      </c>
      <c r="S106" s="1390">
        <f t="shared" si="13"/>
        <v>0.99999999999999989</v>
      </c>
      <c r="T106" s="1390">
        <f t="shared" si="13"/>
        <v>1</v>
      </c>
      <c r="U106" s="1390">
        <f t="shared" si="13"/>
        <v>1</v>
      </c>
      <c r="V106" s="1392">
        <f t="shared" si="13"/>
        <v>0.99999999999999989</v>
      </c>
      <c r="W106" s="1391">
        <f t="shared" si="13"/>
        <v>1</v>
      </c>
      <c r="X106" s="1390">
        <f t="shared" si="13"/>
        <v>1</v>
      </c>
      <c r="Y106" s="1390">
        <f t="shared" si="13"/>
        <v>1</v>
      </c>
      <c r="Z106" s="1390">
        <f t="shared" si="13"/>
        <v>1</v>
      </c>
      <c r="AA106" s="1390">
        <f t="shared" si="13"/>
        <v>1</v>
      </c>
      <c r="AB106" s="1390">
        <f t="shared" si="13"/>
        <v>1</v>
      </c>
      <c r="AC106" s="1392">
        <f t="shared" si="13"/>
        <v>1</v>
      </c>
      <c r="AD106" s="1391">
        <f t="shared" si="13"/>
        <v>1</v>
      </c>
      <c r="AE106" s="1390">
        <f t="shared" si="13"/>
        <v>1</v>
      </c>
      <c r="AF106" s="1390">
        <f t="shared" si="13"/>
        <v>1</v>
      </c>
      <c r="AG106" s="1390">
        <f t="shared" si="13"/>
        <v>1</v>
      </c>
      <c r="AH106" s="1390">
        <f t="shared" si="13"/>
        <v>1.0000000000000002</v>
      </c>
      <c r="AI106" s="1392">
        <f t="shared" si="13"/>
        <v>1</v>
      </c>
      <c r="AJ106" s="1391">
        <f t="shared" si="13"/>
        <v>1</v>
      </c>
      <c r="AK106" s="1392">
        <f t="shared" si="13"/>
        <v>1</v>
      </c>
      <c r="AL106" s="1391">
        <f t="shared" si="13"/>
        <v>1</v>
      </c>
      <c r="AM106" s="1390">
        <f t="shared" si="13"/>
        <v>1</v>
      </c>
      <c r="AN106" s="1390">
        <f t="shared" si="13"/>
        <v>1</v>
      </c>
      <c r="AO106" s="1390">
        <f t="shared" si="13"/>
        <v>1</v>
      </c>
      <c r="AP106" s="1392">
        <f t="shared" si="13"/>
        <v>1</v>
      </c>
      <c r="AQ106" s="1412">
        <f>SUM(AQ99+AQ100+AQ102)</f>
        <v>0.99999999999999989</v>
      </c>
    </row>
    <row r="107" spans="1:48" x14ac:dyDescent="0.25">
      <c r="C107" s="1383"/>
      <c r="D107" s="1383"/>
      <c r="E107" s="1383"/>
      <c r="F107" s="1383"/>
      <c r="G107" s="1383"/>
      <c r="H107" s="1383"/>
      <c r="I107" s="1383"/>
      <c r="J107" s="1383"/>
      <c r="K107" s="1383"/>
      <c r="L107" s="1383"/>
      <c r="M107" s="1383"/>
      <c r="N107" s="1383"/>
      <c r="O107" s="1383"/>
      <c r="P107" s="1383"/>
      <c r="Q107" s="1383"/>
      <c r="R107" s="1383"/>
      <c r="S107" s="1383"/>
      <c r="T107" s="1383"/>
      <c r="U107" s="1383"/>
      <c r="V107" s="1383"/>
      <c r="W107" s="1383"/>
      <c r="X107" s="1383"/>
      <c r="Y107" s="1383"/>
      <c r="Z107" s="1383"/>
      <c r="AA107" s="1383"/>
      <c r="AB107" s="1383"/>
      <c r="AC107" s="1383"/>
      <c r="AD107" s="1383"/>
      <c r="AE107" s="1383"/>
      <c r="AF107" s="1383"/>
      <c r="AG107" s="1383"/>
      <c r="AV107" s="1357">
        <v>1251668931.9000001</v>
      </c>
    </row>
    <row r="108" spans="1:48" x14ac:dyDescent="0.25">
      <c r="A108" s="1754" t="s">
        <v>1182</v>
      </c>
      <c r="B108" s="1754"/>
      <c r="C108" s="1754"/>
      <c r="D108" s="1754"/>
      <c r="E108" s="1754"/>
      <c r="F108" s="1754"/>
      <c r="G108" s="1754"/>
      <c r="H108" s="1754"/>
      <c r="I108" s="1754"/>
      <c r="J108" s="1754"/>
      <c r="K108" s="1383"/>
      <c r="L108" s="1383"/>
      <c r="M108" s="1383"/>
      <c r="N108" s="1383"/>
      <c r="O108" s="1383"/>
      <c r="P108" s="1383"/>
      <c r="Q108" s="1383"/>
      <c r="R108" s="1383"/>
      <c r="S108" s="1383"/>
      <c r="T108" s="1383"/>
      <c r="U108" s="1383"/>
      <c r="V108" s="1383"/>
      <c r="W108" s="1383"/>
      <c r="X108" s="1383"/>
      <c r="Y108" s="1383"/>
      <c r="Z108" s="1383"/>
      <c r="AA108" s="1383"/>
      <c r="AB108" s="1383"/>
      <c r="AC108" s="1383"/>
      <c r="AD108" s="1383"/>
      <c r="AE108" s="1383"/>
      <c r="AF108" s="1383"/>
      <c r="AG108" s="1383"/>
    </row>
    <row r="109" spans="1:48" x14ac:dyDescent="0.25">
      <c r="C109" s="1383"/>
      <c r="D109" s="1383"/>
      <c r="E109" s="1383"/>
      <c r="F109" s="1383"/>
      <c r="G109" s="1383"/>
      <c r="H109" s="1383"/>
      <c r="I109" s="1383"/>
      <c r="J109" s="1383"/>
      <c r="K109" s="1383"/>
      <c r="L109" s="1383"/>
      <c r="M109" s="1383"/>
      <c r="N109" s="1383"/>
      <c r="O109" s="1383"/>
      <c r="P109" s="1383"/>
      <c r="Q109" s="1383"/>
      <c r="R109" s="1383"/>
      <c r="S109" s="1383"/>
      <c r="T109" s="1383"/>
      <c r="U109" s="1383"/>
      <c r="V109" s="1383"/>
      <c r="W109" s="1383"/>
      <c r="X109" s="1383"/>
      <c r="Y109" s="1383"/>
      <c r="Z109" s="1383"/>
      <c r="AA109" s="1383"/>
      <c r="AB109" s="1383"/>
      <c r="AC109" s="1383"/>
      <c r="AD109" s="1383"/>
      <c r="AE109" s="1383"/>
      <c r="AF109" s="1383"/>
      <c r="AG109" s="1383"/>
    </row>
    <row r="110" spans="1:48" x14ac:dyDescent="0.25">
      <c r="C110" s="1383"/>
      <c r="D110" s="1383"/>
      <c r="E110" s="1383"/>
      <c r="F110" s="1383"/>
      <c r="G110" s="1383"/>
      <c r="H110" s="1383"/>
      <c r="I110" s="1383"/>
      <c r="J110" s="1383"/>
      <c r="K110" s="1383"/>
      <c r="L110" s="1383"/>
      <c r="M110" s="1383"/>
      <c r="N110" s="1383"/>
      <c r="O110" s="1383"/>
      <c r="P110" s="1383"/>
      <c r="Q110" s="1383"/>
      <c r="R110" s="1383"/>
      <c r="S110" s="1383"/>
      <c r="T110" s="1383"/>
      <c r="U110" s="1383"/>
      <c r="V110" s="1383"/>
      <c r="W110" s="1383"/>
      <c r="X110" s="1383"/>
      <c r="Y110" s="1383"/>
      <c r="Z110" s="1383"/>
      <c r="AA110" s="1383"/>
      <c r="AB110" s="1383"/>
      <c r="AC110" s="1383"/>
      <c r="AD110" s="1383"/>
      <c r="AE110" s="1383"/>
      <c r="AF110" s="1383"/>
      <c r="AG110" s="1383"/>
    </row>
    <row r="111" spans="1:48" x14ac:dyDescent="0.25">
      <c r="C111" s="1383"/>
      <c r="D111" s="1383"/>
      <c r="E111" s="1383"/>
      <c r="F111" s="1383"/>
      <c r="G111" s="1383"/>
      <c r="H111" s="1383"/>
      <c r="I111" s="1383"/>
      <c r="J111" s="1383"/>
      <c r="K111" s="1383"/>
      <c r="L111" s="1383"/>
      <c r="M111" s="1383"/>
      <c r="N111" s="1383"/>
      <c r="O111" s="1383"/>
      <c r="P111" s="1383"/>
      <c r="Q111" s="1383"/>
      <c r="R111" s="1383"/>
      <c r="S111" s="1383"/>
      <c r="T111" s="1383"/>
      <c r="U111" s="1383"/>
      <c r="V111" s="1383"/>
      <c r="W111" s="1383"/>
      <c r="X111" s="1383"/>
      <c r="Y111" s="1383"/>
      <c r="Z111" s="1383"/>
      <c r="AA111" s="1383"/>
      <c r="AB111" s="1383"/>
      <c r="AC111" s="1383"/>
      <c r="AD111" s="1383"/>
      <c r="AE111" s="1383"/>
      <c r="AF111" s="1383"/>
      <c r="AG111" s="1383"/>
    </row>
    <row r="112" spans="1:48" x14ac:dyDescent="0.25">
      <c r="C112" s="1383"/>
      <c r="D112" s="1383"/>
      <c r="E112" s="1383"/>
      <c r="F112" s="1383"/>
      <c r="G112" s="1383"/>
      <c r="H112" s="1383"/>
      <c r="I112" s="1383"/>
      <c r="J112" s="1383"/>
      <c r="K112" s="1383"/>
      <c r="L112" s="1383"/>
      <c r="M112" s="1383"/>
      <c r="N112" s="1383"/>
      <c r="O112" s="1383"/>
      <c r="P112" s="1383"/>
      <c r="Q112" s="1383"/>
      <c r="R112" s="1383"/>
      <c r="S112" s="1383"/>
      <c r="T112" s="1383"/>
      <c r="U112" s="1383"/>
      <c r="V112" s="1383"/>
      <c r="W112" s="1383"/>
      <c r="X112" s="1383"/>
      <c r="Y112" s="1383"/>
      <c r="Z112" s="1383"/>
      <c r="AA112" s="1383"/>
      <c r="AB112" s="1383"/>
      <c r="AC112" s="1383"/>
      <c r="AD112" s="1383"/>
      <c r="AE112" s="1383"/>
      <c r="AF112" s="1383"/>
      <c r="AG112" s="1383"/>
    </row>
    <row r="113" spans="3:33" x14ac:dyDescent="0.25">
      <c r="C113" s="1383"/>
      <c r="D113" s="1383"/>
      <c r="E113" s="1383"/>
      <c r="F113" s="1383"/>
      <c r="G113" s="1383"/>
      <c r="H113" s="1383"/>
      <c r="I113" s="1383"/>
      <c r="J113" s="1383"/>
      <c r="K113" s="1383"/>
      <c r="L113" s="1383"/>
      <c r="M113" s="1383"/>
      <c r="N113" s="1383"/>
      <c r="O113" s="1383"/>
      <c r="P113" s="1383"/>
      <c r="Q113" s="1383"/>
      <c r="R113" s="1383"/>
      <c r="S113" s="1383"/>
      <c r="T113" s="1383"/>
      <c r="U113" s="1383"/>
      <c r="V113" s="1383"/>
      <c r="W113" s="1383"/>
      <c r="X113" s="1383"/>
      <c r="Y113" s="1383"/>
      <c r="Z113" s="1383"/>
      <c r="AA113" s="1383"/>
      <c r="AB113" s="1383"/>
      <c r="AC113" s="1383"/>
      <c r="AD113" s="1383"/>
      <c r="AE113" s="1383"/>
      <c r="AF113" s="1383"/>
      <c r="AG113" s="1383"/>
    </row>
    <row r="114" spans="3:33" x14ac:dyDescent="0.25">
      <c r="C114" s="1383"/>
      <c r="D114" s="1383"/>
      <c r="E114" s="1383"/>
      <c r="F114" s="1383"/>
      <c r="G114" s="1383"/>
      <c r="H114" s="1383"/>
      <c r="I114" s="1383"/>
      <c r="J114" s="1383"/>
      <c r="K114" s="1383"/>
      <c r="L114" s="1383"/>
      <c r="M114" s="1383"/>
      <c r="N114" s="1383"/>
      <c r="O114" s="1383"/>
      <c r="P114" s="1383"/>
      <c r="Q114" s="1383"/>
      <c r="R114" s="1383"/>
      <c r="S114" s="1383"/>
      <c r="T114" s="1383"/>
      <c r="U114" s="1383"/>
      <c r="V114" s="1383"/>
      <c r="W114" s="1383"/>
      <c r="X114" s="1383"/>
      <c r="Y114" s="1383"/>
      <c r="Z114" s="1383"/>
      <c r="AA114" s="1383"/>
      <c r="AB114" s="1383"/>
      <c r="AC114" s="1383"/>
      <c r="AD114" s="1383"/>
      <c r="AE114" s="1383"/>
      <c r="AF114" s="1383"/>
      <c r="AG114" s="1383"/>
    </row>
    <row r="115" spans="3:33" x14ac:dyDescent="0.25">
      <c r="C115" s="1383"/>
      <c r="D115" s="1383"/>
      <c r="E115" s="1383"/>
      <c r="F115" s="1383"/>
      <c r="G115" s="1383"/>
      <c r="H115" s="1383"/>
      <c r="I115" s="1383"/>
      <c r="J115" s="1383"/>
      <c r="K115" s="1383"/>
      <c r="L115" s="1383"/>
      <c r="M115" s="1383"/>
      <c r="N115" s="1383"/>
      <c r="O115" s="1383"/>
      <c r="P115" s="1383"/>
      <c r="Q115" s="1383"/>
      <c r="R115" s="1383"/>
      <c r="S115" s="1383"/>
      <c r="T115" s="1383"/>
      <c r="U115" s="1383"/>
      <c r="V115" s="1383"/>
      <c r="W115" s="1383"/>
      <c r="X115" s="1383"/>
      <c r="Y115" s="1383"/>
      <c r="Z115" s="1383"/>
      <c r="AA115" s="1383"/>
      <c r="AB115" s="1383"/>
      <c r="AC115" s="1383"/>
      <c r="AD115" s="1383"/>
      <c r="AE115" s="1383"/>
      <c r="AF115" s="1383"/>
      <c r="AG115" s="1383"/>
    </row>
    <row r="116" spans="3:33" x14ac:dyDescent="0.25">
      <c r="C116" s="1383"/>
      <c r="D116" s="1383"/>
      <c r="E116" s="1383"/>
      <c r="F116" s="1383"/>
      <c r="G116" s="1383"/>
      <c r="H116" s="1383"/>
      <c r="I116" s="1383"/>
      <c r="J116" s="1383"/>
      <c r="K116" s="1383"/>
      <c r="L116" s="1383"/>
      <c r="M116" s="1383"/>
      <c r="N116" s="1383"/>
      <c r="O116" s="1383"/>
      <c r="P116" s="1383"/>
      <c r="Q116" s="1383"/>
      <c r="R116" s="1383"/>
      <c r="S116" s="1383"/>
      <c r="T116" s="1383"/>
      <c r="U116" s="1383"/>
      <c r="V116" s="1383"/>
      <c r="W116" s="1383"/>
      <c r="X116" s="1383"/>
      <c r="Y116" s="1383"/>
      <c r="Z116" s="1383"/>
      <c r="AA116" s="1383"/>
      <c r="AB116" s="1383"/>
      <c r="AC116" s="1383"/>
      <c r="AD116" s="1383"/>
      <c r="AE116" s="1383"/>
      <c r="AF116" s="1383"/>
      <c r="AG116" s="1383"/>
    </row>
    <row r="117" spans="3:33" x14ac:dyDescent="0.25">
      <c r="C117" s="1383"/>
      <c r="D117" s="1383"/>
      <c r="E117" s="1383"/>
      <c r="F117" s="1383"/>
      <c r="G117" s="1383"/>
      <c r="H117" s="1383"/>
      <c r="I117" s="1383"/>
      <c r="J117" s="1383"/>
      <c r="K117" s="1383"/>
      <c r="L117" s="1383"/>
      <c r="M117" s="1383"/>
      <c r="N117" s="1383"/>
      <c r="O117" s="1383"/>
      <c r="P117" s="1383"/>
      <c r="Q117" s="1383"/>
      <c r="R117" s="1383"/>
      <c r="S117" s="1383"/>
      <c r="T117" s="1383"/>
      <c r="U117" s="1383"/>
      <c r="V117" s="1383"/>
      <c r="W117" s="1383"/>
      <c r="X117" s="1383"/>
      <c r="Y117" s="1383"/>
      <c r="Z117" s="1383"/>
      <c r="AA117" s="1383"/>
      <c r="AB117" s="1383"/>
      <c r="AC117" s="1383"/>
      <c r="AD117" s="1383"/>
      <c r="AE117" s="1383"/>
      <c r="AF117" s="1383"/>
      <c r="AG117" s="1383"/>
    </row>
    <row r="118" spans="3:33" x14ac:dyDescent="0.25">
      <c r="C118" s="1383"/>
      <c r="D118" s="1383"/>
      <c r="E118" s="1383"/>
      <c r="F118" s="1383"/>
      <c r="G118" s="1383"/>
      <c r="H118" s="1383"/>
      <c r="I118" s="1383"/>
      <c r="J118" s="1383"/>
      <c r="K118" s="1383"/>
      <c r="L118" s="1383"/>
      <c r="M118" s="1383"/>
      <c r="N118" s="1383"/>
      <c r="O118" s="1383"/>
      <c r="P118" s="1383"/>
      <c r="Q118" s="1383"/>
      <c r="R118" s="1383"/>
      <c r="S118" s="1383"/>
      <c r="T118" s="1383"/>
      <c r="U118" s="1383"/>
      <c r="V118" s="1383"/>
      <c r="W118" s="1383"/>
      <c r="X118" s="1383"/>
      <c r="Y118" s="1383"/>
      <c r="Z118" s="1383"/>
      <c r="AA118" s="1383"/>
      <c r="AB118" s="1383"/>
      <c r="AC118" s="1383"/>
      <c r="AD118" s="1383"/>
      <c r="AE118" s="1383"/>
      <c r="AF118" s="1383"/>
      <c r="AG118" s="1383"/>
    </row>
    <row r="119" spans="3:33" x14ac:dyDescent="0.25">
      <c r="C119" s="1383"/>
      <c r="D119" s="1383"/>
      <c r="E119" s="1383"/>
      <c r="F119" s="1383"/>
      <c r="G119" s="1383"/>
      <c r="H119" s="1383"/>
      <c r="I119" s="1383"/>
      <c r="J119" s="1383"/>
      <c r="K119" s="1383"/>
      <c r="L119" s="1383"/>
      <c r="M119" s="1383"/>
      <c r="N119" s="1383"/>
      <c r="O119" s="1383"/>
      <c r="P119" s="1383"/>
      <c r="Q119" s="1383"/>
      <c r="R119" s="1383"/>
      <c r="S119" s="1383"/>
      <c r="T119" s="1383"/>
      <c r="U119" s="1383"/>
      <c r="V119" s="1383"/>
      <c r="W119" s="1383"/>
      <c r="X119" s="1383"/>
      <c r="Y119" s="1383"/>
      <c r="Z119" s="1383"/>
      <c r="AA119" s="1383"/>
      <c r="AB119" s="1383"/>
      <c r="AC119" s="1383"/>
      <c r="AD119" s="1383"/>
      <c r="AE119" s="1383"/>
      <c r="AF119" s="1383"/>
      <c r="AG119" s="1383"/>
    </row>
    <row r="120" spans="3:33" x14ac:dyDescent="0.25">
      <c r="C120" s="1383"/>
      <c r="D120" s="1383"/>
      <c r="E120" s="1383"/>
      <c r="F120" s="1383"/>
      <c r="G120" s="1383"/>
      <c r="H120" s="1383"/>
      <c r="I120" s="1383"/>
      <c r="J120" s="1383"/>
      <c r="K120" s="1383"/>
      <c r="L120" s="1383"/>
      <c r="M120" s="1383"/>
      <c r="N120" s="1383"/>
      <c r="O120" s="1383"/>
      <c r="P120" s="1383"/>
      <c r="Q120" s="1383"/>
      <c r="R120" s="1383"/>
      <c r="S120" s="1383"/>
      <c r="T120" s="1383"/>
      <c r="U120" s="1383"/>
      <c r="V120" s="1383"/>
      <c r="W120" s="1383"/>
      <c r="X120" s="1383"/>
      <c r="Y120" s="1383"/>
      <c r="Z120" s="1383"/>
      <c r="AA120" s="1383"/>
      <c r="AB120" s="1383"/>
      <c r="AC120" s="1383"/>
      <c r="AD120" s="1383"/>
      <c r="AE120" s="1383"/>
      <c r="AF120" s="1383"/>
      <c r="AG120" s="1383"/>
    </row>
    <row r="121" spans="3:33" x14ac:dyDescent="0.25">
      <c r="C121" s="1383"/>
      <c r="D121" s="1383"/>
      <c r="E121" s="1383"/>
      <c r="F121" s="1383"/>
      <c r="G121" s="1383"/>
      <c r="H121" s="1383"/>
      <c r="I121" s="1383"/>
      <c r="J121" s="1383"/>
      <c r="K121" s="1383"/>
      <c r="L121" s="1383"/>
      <c r="M121" s="1383"/>
      <c r="N121" s="1383"/>
      <c r="O121" s="1383"/>
      <c r="P121" s="1383"/>
      <c r="Q121" s="1383"/>
      <c r="R121" s="1383"/>
      <c r="S121" s="1383"/>
      <c r="T121" s="1383"/>
      <c r="U121" s="1383"/>
      <c r="V121" s="1383"/>
      <c r="W121" s="1383"/>
      <c r="X121" s="1383"/>
      <c r="Y121" s="1383"/>
      <c r="Z121" s="1383"/>
      <c r="AA121" s="1383"/>
      <c r="AB121" s="1383"/>
      <c r="AC121" s="1383"/>
      <c r="AD121" s="1383"/>
      <c r="AE121" s="1383"/>
      <c r="AF121" s="1383"/>
      <c r="AG121" s="1383"/>
    </row>
    <row r="122" spans="3:33" x14ac:dyDescent="0.25">
      <c r="C122" s="1383"/>
      <c r="D122" s="1383"/>
      <c r="E122" s="1383"/>
      <c r="F122" s="1383"/>
      <c r="G122" s="1383"/>
      <c r="H122" s="1383"/>
      <c r="I122" s="1383"/>
      <c r="J122" s="1383"/>
      <c r="K122" s="1383"/>
      <c r="L122" s="1383"/>
      <c r="M122" s="1383"/>
      <c r="N122" s="1383"/>
      <c r="O122" s="1383"/>
      <c r="P122" s="1383"/>
      <c r="Q122" s="1383"/>
      <c r="R122" s="1383"/>
      <c r="S122" s="1383"/>
      <c r="T122" s="1383"/>
      <c r="U122" s="1383"/>
      <c r="V122" s="1383"/>
      <c r="W122" s="1383"/>
      <c r="X122" s="1383"/>
      <c r="Y122" s="1383"/>
      <c r="Z122" s="1383"/>
      <c r="AA122" s="1383"/>
      <c r="AB122" s="1383"/>
      <c r="AC122" s="1383"/>
      <c r="AD122" s="1383"/>
      <c r="AE122" s="1383"/>
      <c r="AF122" s="1383"/>
      <c r="AG122" s="1383"/>
    </row>
    <row r="123" spans="3:33" x14ac:dyDescent="0.25">
      <c r="C123" s="1383"/>
      <c r="D123" s="1383"/>
      <c r="E123" s="1383"/>
      <c r="F123" s="1383"/>
      <c r="G123" s="1383"/>
      <c r="H123" s="1383"/>
      <c r="I123" s="1383"/>
      <c r="J123" s="1383"/>
      <c r="K123" s="1383"/>
      <c r="L123" s="1383"/>
      <c r="M123" s="1383"/>
      <c r="N123" s="1383"/>
      <c r="O123" s="1383"/>
      <c r="P123" s="1383"/>
      <c r="Q123" s="1383"/>
      <c r="R123" s="1383"/>
      <c r="S123" s="1383"/>
      <c r="T123" s="1383"/>
      <c r="U123" s="1383"/>
      <c r="V123" s="1383"/>
      <c r="W123" s="1383"/>
      <c r="X123" s="1383"/>
      <c r="Y123" s="1383"/>
      <c r="Z123" s="1383"/>
      <c r="AA123" s="1383"/>
      <c r="AB123" s="1383"/>
      <c r="AC123" s="1383"/>
      <c r="AD123" s="1383"/>
      <c r="AE123" s="1383"/>
      <c r="AF123" s="1383"/>
      <c r="AG123" s="1383"/>
    </row>
    <row r="124" spans="3:33" x14ac:dyDescent="0.25">
      <c r="C124" s="1383"/>
      <c r="D124" s="1383"/>
      <c r="E124" s="1383"/>
      <c r="F124" s="1383"/>
      <c r="G124" s="1383"/>
      <c r="H124" s="1383"/>
      <c r="I124" s="1383"/>
      <c r="J124" s="1383"/>
      <c r="K124" s="1383"/>
      <c r="L124" s="1383"/>
      <c r="M124" s="1383"/>
      <c r="N124" s="1383"/>
      <c r="O124" s="1383"/>
      <c r="P124" s="1383"/>
      <c r="Q124" s="1383"/>
      <c r="R124" s="1383"/>
      <c r="S124" s="1383"/>
      <c r="T124" s="1383"/>
      <c r="U124" s="1383"/>
      <c r="V124" s="1383"/>
      <c r="W124" s="1383"/>
      <c r="X124" s="1383"/>
      <c r="Y124" s="1383"/>
      <c r="Z124" s="1383"/>
      <c r="AA124" s="1383"/>
      <c r="AB124" s="1383"/>
      <c r="AC124" s="1383"/>
      <c r="AD124" s="1383"/>
      <c r="AE124" s="1383"/>
      <c r="AF124" s="1383"/>
      <c r="AG124" s="1383"/>
    </row>
    <row r="125" spans="3:33" x14ac:dyDescent="0.25">
      <c r="C125" s="1383"/>
      <c r="D125" s="1383"/>
      <c r="E125" s="1383"/>
      <c r="F125" s="1383"/>
      <c r="G125" s="1383"/>
      <c r="H125" s="1383"/>
      <c r="I125" s="1383"/>
      <c r="J125" s="1383"/>
      <c r="K125" s="1383"/>
      <c r="L125" s="1383"/>
      <c r="M125" s="1383"/>
      <c r="N125" s="1383"/>
      <c r="O125" s="1383"/>
      <c r="P125" s="1383"/>
      <c r="Q125" s="1383"/>
      <c r="R125" s="1383"/>
      <c r="S125" s="1383"/>
      <c r="T125" s="1383"/>
      <c r="U125" s="1383"/>
      <c r="V125" s="1383"/>
      <c r="W125" s="1383"/>
      <c r="X125" s="1383"/>
      <c r="Y125" s="1383"/>
      <c r="Z125" s="1383"/>
      <c r="AA125" s="1383"/>
      <c r="AB125" s="1383"/>
      <c r="AC125" s="1383"/>
      <c r="AD125" s="1383"/>
      <c r="AE125" s="1383"/>
      <c r="AF125" s="1383"/>
      <c r="AG125" s="1383"/>
    </row>
    <row r="126" spans="3:33" x14ac:dyDescent="0.25">
      <c r="C126" s="1383"/>
      <c r="D126" s="1383"/>
      <c r="E126" s="1383"/>
      <c r="F126" s="1383"/>
      <c r="G126" s="1383"/>
      <c r="H126" s="1383"/>
      <c r="I126" s="1383"/>
      <c r="J126" s="1383"/>
      <c r="K126" s="1383"/>
      <c r="L126" s="1383"/>
      <c r="M126" s="1383"/>
      <c r="N126" s="1383"/>
      <c r="O126" s="1383"/>
      <c r="P126" s="1383"/>
      <c r="Q126" s="1383"/>
      <c r="R126" s="1383"/>
      <c r="S126" s="1383"/>
      <c r="T126" s="1383"/>
      <c r="U126" s="1383"/>
      <c r="V126" s="1383"/>
      <c r="W126" s="1383"/>
      <c r="X126" s="1383"/>
      <c r="Y126" s="1383"/>
      <c r="Z126" s="1383"/>
      <c r="AA126" s="1383"/>
      <c r="AB126" s="1383"/>
      <c r="AC126" s="1383"/>
      <c r="AD126" s="1383"/>
      <c r="AE126" s="1383"/>
      <c r="AF126" s="1383"/>
      <c r="AG126" s="1383"/>
    </row>
    <row r="127" spans="3:33" x14ac:dyDescent="0.25">
      <c r="C127" s="1383"/>
      <c r="D127" s="1383"/>
      <c r="E127" s="1383"/>
      <c r="F127" s="1383"/>
      <c r="G127" s="1383"/>
      <c r="H127" s="1383"/>
      <c r="I127" s="1383"/>
      <c r="J127" s="1383"/>
      <c r="K127" s="1383"/>
      <c r="L127" s="1383"/>
      <c r="M127" s="1383"/>
      <c r="N127" s="1383"/>
      <c r="O127" s="1383"/>
      <c r="P127" s="1383"/>
      <c r="Q127" s="1383"/>
      <c r="R127" s="1383"/>
      <c r="S127" s="1383"/>
      <c r="T127" s="1383"/>
      <c r="U127" s="1383"/>
      <c r="V127" s="1383"/>
      <c r="W127" s="1383"/>
      <c r="X127" s="1383"/>
      <c r="Y127" s="1383"/>
      <c r="Z127" s="1383"/>
      <c r="AA127" s="1383"/>
      <c r="AB127" s="1383"/>
      <c r="AC127" s="1383"/>
      <c r="AD127" s="1383"/>
      <c r="AE127" s="1383"/>
      <c r="AF127" s="1383"/>
      <c r="AG127" s="1383"/>
    </row>
    <row r="128" spans="3:33" x14ac:dyDescent="0.25">
      <c r="C128" s="1383"/>
      <c r="D128" s="1383"/>
      <c r="E128" s="1383"/>
      <c r="F128" s="1383"/>
      <c r="G128" s="1383"/>
      <c r="H128" s="1383"/>
      <c r="I128" s="1383"/>
      <c r="J128" s="1383"/>
      <c r="K128" s="1383"/>
      <c r="L128" s="1383"/>
      <c r="M128" s="1383"/>
      <c r="N128" s="1383"/>
      <c r="O128" s="1383"/>
      <c r="P128" s="1383"/>
      <c r="Q128" s="1383"/>
      <c r="R128" s="1383"/>
      <c r="S128" s="1383"/>
      <c r="T128" s="1383"/>
      <c r="U128" s="1383"/>
      <c r="V128" s="1383"/>
      <c r="W128" s="1383"/>
      <c r="X128" s="1383"/>
      <c r="Y128" s="1383"/>
      <c r="Z128" s="1383"/>
      <c r="AA128" s="1383"/>
      <c r="AB128" s="1383"/>
      <c r="AC128" s="1383"/>
      <c r="AD128" s="1383"/>
      <c r="AE128" s="1383"/>
      <c r="AF128" s="1383"/>
      <c r="AG128" s="1383"/>
    </row>
    <row r="129" spans="3:33" x14ac:dyDescent="0.25">
      <c r="C129" s="1383"/>
      <c r="D129" s="1383"/>
      <c r="E129" s="1383"/>
      <c r="F129" s="1383"/>
      <c r="G129" s="1383"/>
      <c r="H129" s="1383"/>
      <c r="I129" s="1383"/>
      <c r="J129" s="1383"/>
      <c r="K129" s="1383"/>
      <c r="L129" s="1383"/>
      <c r="M129" s="1383"/>
      <c r="N129" s="1383"/>
      <c r="O129" s="1383"/>
      <c r="P129" s="1383"/>
      <c r="Q129" s="1383"/>
      <c r="R129" s="1383"/>
      <c r="S129" s="1383"/>
      <c r="T129" s="1383"/>
      <c r="U129" s="1383"/>
      <c r="V129" s="1383"/>
      <c r="W129" s="1383"/>
      <c r="X129" s="1383"/>
      <c r="Y129" s="1383"/>
      <c r="Z129" s="1383"/>
      <c r="AA129" s="1383"/>
      <c r="AB129" s="1383"/>
      <c r="AC129" s="1383"/>
      <c r="AD129" s="1383"/>
      <c r="AE129" s="1383"/>
      <c r="AF129" s="1383"/>
      <c r="AG129" s="1383"/>
    </row>
    <row r="130" spans="3:33" x14ac:dyDescent="0.25">
      <c r="C130" s="1383"/>
      <c r="D130" s="1383"/>
      <c r="E130" s="1383"/>
      <c r="F130" s="1383"/>
      <c r="G130" s="1383"/>
      <c r="H130" s="1383"/>
      <c r="I130" s="1383"/>
      <c r="J130" s="1383"/>
      <c r="K130" s="1383"/>
      <c r="L130" s="1383"/>
      <c r="M130" s="1383"/>
      <c r="N130" s="1383"/>
      <c r="O130" s="1383"/>
      <c r="P130" s="1383"/>
      <c r="Q130" s="1383"/>
      <c r="R130" s="1383"/>
      <c r="S130" s="1383"/>
      <c r="T130" s="1383"/>
      <c r="U130" s="1383"/>
      <c r="V130" s="1383"/>
      <c r="W130" s="1383"/>
      <c r="X130" s="1383"/>
      <c r="Y130" s="1383"/>
      <c r="Z130" s="1383"/>
      <c r="AA130" s="1383"/>
      <c r="AB130" s="1383"/>
      <c r="AC130" s="1383"/>
      <c r="AD130" s="1383"/>
      <c r="AE130" s="1383"/>
      <c r="AF130" s="1383"/>
      <c r="AG130" s="1383"/>
    </row>
    <row r="131" spans="3:33" x14ac:dyDescent="0.25">
      <c r="C131" s="1383"/>
      <c r="D131" s="1383"/>
      <c r="E131" s="1383"/>
      <c r="F131" s="1383"/>
      <c r="G131" s="1383"/>
      <c r="H131" s="1383"/>
      <c r="I131" s="1383"/>
      <c r="J131" s="1383"/>
      <c r="K131" s="1383"/>
      <c r="L131" s="1383"/>
      <c r="M131" s="1383"/>
      <c r="N131" s="1383"/>
      <c r="O131" s="1383"/>
      <c r="P131" s="1383"/>
      <c r="Q131" s="1383"/>
      <c r="R131" s="1383"/>
      <c r="S131" s="1383"/>
      <c r="T131" s="1383"/>
      <c r="U131" s="1383"/>
      <c r="V131" s="1383"/>
      <c r="W131" s="1383"/>
      <c r="X131" s="1383"/>
      <c r="Y131" s="1383"/>
      <c r="Z131" s="1383"/>
      <c r="AA131" s="1383"/>
      <c r="AB131" s="1383"/>
      <c r="AC131" s="1383"/>
      <c r="AD131" s="1383"/>
      <c r="AE131" s="1383"/>
      <c r="AF131" s="1383"/>
      <c r="AG131" s="1383"/>
    </row>
    <row r="132" spans="3:33" x14ac:dyDescent="0.25">
      <c r="C132" s="1383"/>
      <c r="D132" s="1383"/>
      <c r="E132" s="1383"/>
      <c r="F132" s="1383"/>
      <c r="G132" s="1383"/>
      <c r="H132" s="1383"/>
      <c r="I132" s="1383"/>
      <c r="J132" s="1383"/>
      <c r="K132" s="1383"/>
      <c r="L132" s="1383"/>
      <c r="M132" s="1383"/>
      <c r="N132" s="1383"/>
      <c r="O132" s="1383"/>
      <c r="P132" s="1383"/>
      <c r="Q132" s="1383"/>
      <c r="R132" s="1383"/>
      <c r="S132" s="1383"/>
      <c r="T132" s="1383"/>
      <c r="U132" s="1383"/>
      <c r="V132" s="1383"/>
      <c r="W132" s="1383"/>
      <c r="X132" s="1383"/>
      <c r="Y132" s="1383"/>
      <c r="Z132" s="1383"/>
      <c r="AA132" s="1383"/>
      <c r="AB132" s="1383"/>
      <c r="AC132" s="1383"/>
      <c r="AD132" s="1383"/>
      <c r="AE132" s="1383"/>
      <c r="AF132" s="1383"/>
      <c r="AG132" s="1383"/>
    </row>
    <row r="133" spans="3:33" x14ac:dyDescent="0.25">
      <c r="C133" s="1383"/>
      <c r="D133" s="1383"/>
      <c r="E133" s="1383"/>
      <c r="F133" s="1383"/>
      <c r="G133" s="1383"/>
      <c r="H133" s="1383"/>
      <c r="I133" s="1383"/>
      <c r="J133" s="1383"/>
      <c r="K133" s="1383"/>
      <c r="L133" s="1383"/>
      <c r="M133" s="1383"/>
      <c r="N133" s="1383"/>
      <c r="O133" s="1383"/>
      <c r="P133" s="1383"/>
      <c r="Q133" s="1383"/>
      <c r="R133" s="1383"/>
      <c r="S133" s="1383"/>
      <c r="T133" s="1383"/>
      <c r="U133" s="1383"/>
      <c r="V133" s="1383"/>
      <c r="W133" s="1383"/>
      <c r="X133" s="1383"/>
      <c r="Y133" s="1383"/>
      <c r="Z133" s="1383"/>
      <c r="AA133" s="1383"/>
      <c r="AB133" s="1383"/>
      <c r="AC133" s="1383"/>
      <c r="AD133" s="1383"/>
      <c r="AE133" s="1383"/>
      <c r="AF133" s="1383"/>
      <c r="AG133" s="1383"/>
    </row>
    <row r="134" spans="3:33" x14ac:dyDescent="0.25">
      <c r="C134" s="1383"/>
      <c r="D134" s="1383"/>
      <c r="E134" s="1383"/>
      <c r="F134" s="1383"/>
      <c r="G134" s="1383"/>
      <c r="H134" s="1383"/>
      <c r="I134" s="1383"/>
      <c r="J134" s="1383"/>
      <c r="K134" s="1383"/>
      <c r="L134" s="1383"/>
      <c r="M134" s="1383"/>
      <c r="N134" s="1383"/>
      <c r="O134" s="1383"/>
      <c r="P134" s="1383"/>
      <c r="Q134" s="1383"/>
      <c r="R134" s="1383"/>
      <c r="S134" s="1383"/>
      <c r="T134" s="1383"/>
      <c r="U134" s="1383"/>
      <c r="V134" s="1383"/>
      <c r="W134" s="1383"/>
      <c r="X134" s="1383"/>
      <c r="Y134" s="1383"/>
      <c r="Z134" s="1383"/>
      <c r="AA134" s="1383"/>
      <c r="AB134" s="1383"/>
      <c r="AC134" s="1383"/>
      <c r="AD134" s="1383"/>
      <c r="AE134" s="1383"/>
      <c r="AF134" s="1383"/>
      <c r="AG134" s="1383"/>
    </row>
    <row r="135" spans="3:33" x14ac:dyDescent="0.25">
      <c r="C135" s="1383"/>
      <c r="D135" s="1383"/>
      <c r="E135" s="1383"/>
      <c r="F135" s="1383"/>
      <c r="G135" s="1383"/>
      <c r="H135" s="1383"/>
      <c r="I135" s="1383"/>
      <c r="J135" s="1383"/>
      <c r="K135" s="1383"/>
      <c r="L135" s="1383"/>
      <c r="M135" s="1383"/>
      <c r="N135" s="1383"/>
      <c r="O135" s="1383"/>
      <c r="P135" s="1383"/>
      <c r="Q135" s="1383"/>
      <c r="R135" s="1383"/>
      <c r="S135" s="1383"/>
      <c r="T135" s="1383"/>
      <c r="U135" s="1383"/>
      <c r="V135" s="1383"/>
      <c r="W135" s="1383"/>
      <c r="X135" s="1383"/>
      <c r="Y135" s="1383"/>
      <c r="Z135" s="1383"/>
      <c r="AA135" s="1383"/>
      <c r="AB135" s="1383"/>
      <c r="AC135" s="1383"/>
      <c r="AD135" s="1383"/>
      <c r="AE135" s="1383"/>
      <c r="AF135" s="1383"/>
      <c r="AG135" s="1383"/>
    </row>
    <row r="136" spans="3:33" x14ac:dyDescent="0.25">
      <c r="C136" s="1383"/>
      <c r="D136" s="1383"/>
      <c r="E136" s="1383"/>
      <c r="F136" s="1383"/>
      <c r="G136" s="1383"/>
      <c r="H136" s="1383"/>
      <c r="I136" s="1383"/>
      <c r="J136" s="1383"/>
      <c r="K136" s="1383"/>
      <c r="L136" s="1383"/>
      <c r="M136" s="1383"/>
      <c r="N136" s="1383"/>
      <c r="O136" s="1383"/>
      <c r="P136" s="1383"/>
      <c r="Q136" s="1383"/>
      <c r="R136" s="1383"/>
      <c r="S136" s="1383"/>
      <c r="T136" s="1383"/>
      <c r="U136" s="1383"/>
      <c r="V136" s="1383"/>
      <c r="W136" s="1383"/>
      <c r="X136" s="1383"/>
      <c r="Y136" s="1383"/>
      <c r="Z136" s="1383"/>
      <c r="AA136" s="1383"/>
      <c r="AB136" s="1383"/>
      <c r="AC136" s="1383"/>
      <c r="AD136" s="1383"/>
      <c r="AE136" s="1383"/>
      <c r="AF136" s="1383"/>
      <c r="AG136" s="1383"/>
    </row>
    <row r="137" spans="3:33" x14ac:dyDescent="0.25">
      <c r="C137" s="1383"/>
      <c r="D137" s="1383"/>
      <c r="E137" s="1383"/>
      <c r="F137" s="1383"/>
      <c r="G137" s="1383"/>
      <c r="H137" s="1383"/>
      <c r="I137" s="1383"/>
      <c r="J137" s="1383"/>
      <c r="K137" s="1383"/>
      <c r="L137" s="1383"/>
      <c r="M137" s="1383"/>
      <c r="N137" s="1383"/>
      <c r="O137" s="1383"/>
      <c r="P137" s="1383"/>
      <c r="Q137" s="1383"/>
      <c r="R137" s="1383"/>
      <c r="S137" s="1383"/>
      <c r="T137" s="1383"/>
      <c r="U137" s="1383"/>
      <c r="V137" s="1383"/>
      <c r="W137" s="1383"/>
      <c r="X137" s="1383"/>
      <c r="Y137" s="1383"/>
      <c r="Z137" s="1383"/>
      <c r="AA137" s="1383"/>
      <c r="AB137" s="1383"/>
      <c r="AC137" s="1383"/>
      <c r="AD137" s="1383"/>
      <c r="AE137" s="1383"/>
      <c r="AF137" s="1383"/>
      <c r="AG137" s="1383"/>
    </row>
    <row r="138" spans="3:33" x14ac:dyDescent="0.25">
      <c r="C138" s="1383"/>
      <c r="D138" s="1383"/>
      <c r="E138" s="1383"/>
      <c r="F138" s="1383"/>
      <c r="G138" s="1383"/>
      <c r="H138" s="1383"/>
      <c r="I138" s="1383"/>
      <c r="J138" s="1383"/>
      <c r="K138" s="1383"/>
      <c r="L138" s="1383"/>
      <c r="M138" s="1383"/>
      <c r="N138" s="1383"/>
      <c r="O138" s="1383"/>
      <c r="P138" s="1383"/>
      <c r="Q138" s="1383"/>
      <c r="R138" s="1383"/>
      <c r="S138" s="1383"/>
      <c r="T138" s="1383"/>
      <c r="U138" s="1383"/>
      <c r="V138" s="1383"/>
      <c r="W138" s="1383"/>
      <c r="X138" s="1383"/>
      <c r="Y138" s="1383"/>
      <c r="Z138" s="1383"/>
      <c r="AA138" s="1383"/>
      <c r="AB138" s="1383"/>
      <c r="AC138" s="1383"/>
      <c r="AD138" s="1383"/>
      <c r="AE138" s="1383"/>
      <c r="AF138" s="1383"/>
      <c r="AG138" s="1383"/>
    </row>
    <row r="139" spans="3:33" x14ac:dyDescent="0.25">
      <c r="C139" s="1383"/>
      <c r="D139" s="1383"/>
      <c r="E139" s="1383"/>
      <c r="F139" s="1383"/>
      <c r="G139" s="1383"/>
      <c r="H139" s="1383"/>
      <c r="I139" s="1383"/>
      <c r="J139" s="1383"/>
      <c r="K139" s="1383"/>
      <c r="L139" s="1383"/>
      <c r="M139" s="1383"/>
      <c r="N139" s="1383"/>
      <c r="O139" s="1383"/>
      <c r="P139" s="1383"/>
      <c r="Q139" s="1383"/>
      <c r="R139" s="1383"/>
      <c r="S139" s="1383"/>
      <c r="T139" s="1383"/>
      <c r="U139" s="1383"/>
      <c r="V139" s="1383"/>
      <c r="W139" s="1383"/>
      <c r="X139" s="1383"/>
      <c r="Y139" s="1383"/>
      <c r="Z139" s="1383"/>
      <c r="AA139" s="1383"/>
      <c r="AB139" s="1383"/>
      <c r="AC139" s="1383"/>
      <c r="AD139" s="1383"/>
      <c r="AE139" s="1383"/>
      <c r="AF139" s="1383"/>
      <c r="AG139" s="1383"/>
    </row>
    <row r="140" spans="3:33" x14ac:dyDescent="0.25">
      <c r="C140" s="1383"/>
      <c r="D140" s="1383"/>
      <c r="E140" s="1383"/>
      <c r="F140" s="1383"/>
      <c r="G140" s="1383"/>
      <c r="H140" s="1383"/>
      <c r="I140" s="1383"/>
      <c r="J140" s="1383"/>
      <c r="K140" s="1383"/>
      <c r="L140" s="1383"/>
      <c r="M140" s="1383"/>
      <c r="N140" s="1383"/>
      <c r="O140" s="1383"/>
      <c r="P140" s="1383"/>
      <c r="Q140" s="1383"/>
      <c r="R140" s="1383"/>
      <c r="S140" s="1383"/>
      <c r="T140" s="1383"/>
      <c r="U140" s="1383"/>
      <c r="V140" s="1383"/>
      <c r="W140" s="1383"/>
      <c r="X140" s="1383"/>
      <c r="Y140" s="1383"/>
      <c r="Z140" s="1383"/>
      <c r="AA140" s="1383"/>
      <c r="AB140" s="1383"/>
      <c r="AC140" s="1383"/>
      <c r="AD140" s="1383"/>
      <c r="AE140" s="1383"/>
      <c r="AF140" s="1383"/>
      <c r="AG140" s="1383"/>
    </row>
    <row r="141" spans="3:33" x14ac:dyDescent="0.25">
      <c r="C141" s="1383"/>
      <c r="D141" s="1383"/>
      <c r="E141" s="1383"/>
      <c r="F141" s="1383"/>
      <c r="G141" s="1383"/>
      <c r="H141" s="1383"/>
      <c r="I141" s="1383"/>
      <c r="J141" s="1383"/>
      <c r="K141" s="1383"/>
      <c r="L141" s="1383"/>
      <c r="M141" s="1383"/>
      <c r="N141" s="1383"/>
      <c r="O141" s="1383"/>
      <c r="P141" s="1383"/>
      <c r="Q141" s="1383"/>
      <c r="R141" s="1383"/>
      <c r="S141" s="1383"/>
      <c r="T141" s="1383"/>
      <c r="U141" s="1383"/>
      <c r="V141" s="1383"/>
      <c r="W141" s="1383"/>
      <c r="X141" s="1383"/>
      <c r="Y141" s="1383"/>
      <c r="Z141" s="1383"/>
      <c r="AA141" s="1383"/>
      <c r="AB141" s="1383"/>
      <c r="AC141" s="1383"/>
      <c r="AD141" s="1383"/>
      <c r="AE141" s="1383"/>
      <c r="AF141" s="1383"/>
      <c r="AG141" s="1383"/>
    </row>
    <row r="142" spans="3:33" x14ac:dyDescent="0.25">
      <c r="C142" s="1383"/>
      <c r="D142" s="1383"/>
      <c r="E142" s="1383"/>
      <c r="F142" s="1383"/>
      <c r="G142" s="1383"/>
      <c r="H142" s="1383"/>
      <c r="I142" s="1383"/>
      <c r="J142" s="1383"/>
      <c r="K142" s="1383"/>
      <c r="L142" s="1383"/>
      <c r="M142" s="1383"/>
      <c r="N142" s="1383"/>
      <c r="O142" s="1383"/>
      <c r="P142" s="1383"/>
      <c r="Q142" s="1383"/>
      <c r="R142" s="1383"/>
      <c r="S142" s="1383"/>
      <c r="T142" s="1383"/>
      <c r="U142" s="1383"/>
      <c r="V142" s="1383"/>
      <c r="W142" s="1383"/>
      <c r="X142" s="1383"/>
      <c r="Y142" s="1383"/>
      <c r="Z142" s="1383"/>
      <c r="AA142" s="1383"/>
      <c r="AB142" s="1383"/>
      <c r="AC142" s="1383"/>
      <c r="AD142" s="1383"/>
      <c r="AE142" s="1383"/>
      <c r="AF142" s="1383"/>
      <c r="AG142" s="1383"/>
    </row>
    <row r="143" spans="3:33" x14ac:dyDescent="0.25">
      <c r="C143" s="1383"/>
      <c r="D143" s="1383"/>
      <c r="E143" s="1383"/>
      <c r="F143" s="1383"/>
      <c r="G143" s="1383"/>
      <c r="H143" s="1383"/>
      <c r="I143" s="1383"/>
      <c r="J143" s="1383"/>
      <c r="K143" s="1383"/>
      <c r="L143" s="1383"/>
      <c r="M143" s="1383"/>
      <c r="N143" s="1383"/>
      <c r="O143" s="1383"/>
      <c r="P143" s="1383"/>
      <c r="Q143" s="1383"/>
      <c r="R143" s="1383"/>
      <c r="S143" s="1383"/>
      <c r="T143" s="1383"/>
      <c r="U143" s="1383"/>
      <c r="V143" s="1383"/>
      <c r="W143" s="1383"/>
      <c r="X143" s="1383"/>
      <c r="Y143" s="1383"/>
      <c r="Z143" s="1383"/>
      <c r="AA143" s="1383"/>
      <c r="AB143" s="1383"/>
      <c r="AC143" s="1383"/>
      <c r="AD143" s="1383"/>
      <c r="AE143" s="1383"/>
      <c r="AF143" s="1383"/>
      <c r="AG143" s="1383"/>
    </row>
    <row r="144" spans="3:33" x14ac:dyDescent="0.25">
      <c r="C144" s="1383"/>
      <c r="D144" s="1383"/>
      <c r="E144" s="1383"/>
      <c r="F144" s="1383"/>
      <c r="G144" s="1383"/>
      <c r="H144" s="1383"/>
      <c r="I144" s="1383"/>
      <c r="J144" s="1383"/>
      <c r="K144" s="1383"/>
      <c r="L144" s="1383"/>
      <c r="M144" s="1383"/>
      <c r="N144" s="1383"/>
      <c r="O144" s="1383"/>
      <c r="P144" s="1383"/>
      <c r="Q144" s="1383"/>
      <c r="R144" s="1383"/>
      <c r="S144" s="1383"/>
      <c r="T144" s="1383"/>
      <c r="U144" s="1383"/>
      <c r="V144" s="1383"/>
      <c r="W144" s="1383"/>
      <c r="X144" s="1383"/>
      <c r="Y144" s="1383"/>
      <c r="Z144" s="1383"/>
      <c r="AA144" s="1383"/>
      <c r="AB144" s="1383"/>
      <c r="AC144" s="1383"/>
      <c r="AD144" s="1383"/>
      <c r="AE144" s="1383"/>
      <c r="AF144" s="1383"/>
      <c r="AG144" s="1383"/>
    </row>
    <row r="145" spans="3:33" x14ac:dyDescent="0.25">
      <c r="C145" s="1383"/>
      <c r="D145" s="1383"/>
      <c r="E145" s="1383"/>
      <c r="F145" s="1383"/>
      <c r="G145" s="1383"/>
      <c r="H145" s="1383"/>
      <c r="I145" s="1383"/>
      <c r="J145" s="1383"/>
      <c r="K145" s="1383"/>
      <c r="L145" s="1383"/>
      <c r="M145" s="1383"/>
      <c r="N145" s="1383"/>
      <c r="O145" s="1383"/>
      <c r="P145" s="1383"/>
      <c r="Q145" s="1383"/>
      <c r="R145" s="1383"/>
      <c r="S145" s="1383"/>
      <c r="T145" s="1383"/>
      <c r="U145" s="1383"/>
      <c r="V145" s="1383"/>
      <c r="W145" s="1383"/>
      <c r="X145" s="1383"/>
      <c r="Y145" s="1383"/>
      <c r="Z145" s="1383"/>
      <c r="AA145" s="1383"/>
      <c r="AB145" s="1383"/>
      <c r="AC145" s="1383"/>
      <c r="AD145" s="1383"/>
      <c r="AE145" s="1383"/>
      <c r="AF145" s="1383"/>
      <c r="AG145" s="1383"/>
    </row>
    <row r="146" spans="3:33" x14ac:dyDescent="0.25">
      <c r="C146" s="1383"/>
      <c r="D146" s="1383"/>
      <c r="E146" s="1383"/>
      <c r="F146" s="1383"/>
      <c r="G146" s="1383"/>
      <c r="H146" s="1383"/>
      <c r="I146" s="1383"/>
      <c r="J146" s="1383"/>
      <c r="K146" s="1383"/>
      <c r="L146" s="1383"/>
      <c r="M146" s="1383"/>
      <c r="N146" s="1383"/>
      <c r="O146" s="1383"/>
      <c r="P146" s="1383"/>
      <c r="Q146" s="1383"/>
      <c r="R146" s="1383"/>
      <c r="S146" s="1383"/>
      <c r="T146" s="1383"/>
      <c r="U146" s="1383"/>
      <c r="V146" s="1383"/>
      <c r="W146" s="1383"/>
      <c r="X146" s="1383"/>
      <c r="Y146" s="1383"/>
      <c r="Z146" s="1383"/>
      <c r="AA146" s="1383"/>
      <c r="AB146" s="1383"/>
      <c r="AC146" s="1383"/>
      <c r="AD146" s="1383"/>
      <c r="AE146" s="1383"/>
      <c r="AF146" s="1383"/>
      <c r="AG146" s="1383"/>
    </row>
    <row r="147" spans="3:33" x14ac:dyDescent="0.25">
      <c r="C147" s="1383"/>
      <c r="D147" s="1383"/>
      <c r="E147" s="1383"/>
      <c r="F147" s="1383"/>
      <c r="G147" s="1383"/>
      <c r="H147" s="1383"/>
      <c r="I147" s="1383"/>
      <c r="J147" s="1383"/>
      <c r="K147" s="1383"/>
      <c r="L147" s="1383"/>
      <c r="M147" s="1383"/>
      <c r="N147" s="1383"/>
      <c r="O147" s="1383"/>
      <c r="P147" s="1383"/>
      <c r="Q147" s="1383"/>
      <c r="R147" s="1383"/>
      <c r="S147" s="1383"/>
      <c r="T147" s="1383"/>
      <c r="U147" s="1383"/>
      <c r="V147" s="1383"/>
      <c r="W147" s="1383"/>
      <c r="X147" s="1383"/>
      <c r="Y147" s="1383"/>
      <c r="Z147" s="1383"/>
      <c r="AA147" s="1383"/>
      <c r="AB147" s="1383"/>
      <c r="AC147" s="1383"/>
      <c r="AD147" s="1383"/>
      <c r="AE147" s="1383"/>
      <c r="AF147" s="1383"/>
      <c r="AG147" s="1383"/>
    </row>
    <row r="148" spans="3:33" x14ac:dyDescent="0.25">
      <c r="C148" s="1383"/>
      <c r="D148" s="1383"/>
      <c r="E148" s="1383"/>
      <c r="F148" s="1383"/>
      <c r="G148" s="1383"/>
      <c r="H148" s="1383"/>
      <c r="I148" s="1383"/>
      <c r="J148" s="1383"/>
      <c r="K148" s="1383"/>
      <c r="L148" s="1383"/>
      <c r="M148" s="1383"/>
      <c r="N148" s="1383"/>
      <c r="O148" s="1383"/>
      <c r="P148" s="1383"/>
      <c r="Q148" s="1383"/>
      <c r="R148" s="1383"/>
      <c r="S148" s="1383"/>
      <c r="T148" s="1383"/>
      <c r="U148" s="1383"/>
      <c r="V148" s="1383"/>
      <c r="W148" s="1383"/>
      <c r="X148" s="1383"/>
      <c r="Y148" s="1383"/>
      <c r="Z148" s="1383"/>
      <c r="AA148" s="1383"/>
      <c r="AB148" s="1383"/>
      <c r="AC148" s="1383"/>
      <c r="AD148" s="1383"/>
      <c r="AE148" s="1383"/>
      <c r="AF148" s="1383"/>
      <c r="AG148" s="1383"/>
    </row>
    <row r="149" spans="3:33" x14ac:dyDescent="0.25">
      <c r="C149" s="1383"/>
      <c r="D149" s="1383"/>
      <c r="E149" s="1383"/>
      <c r="F149" s="1383"/>
      <c r="G149" s="1383"/>
      <c r="H149" s="1383"/>
      <c r="I149" s="1383"/>
      <c r="J149" s="1383"/>
      <c r="K149" s="1383"/>
      <c r="L149" s="1383"/>
      <c r="M149" s="1383"/>
      <c r="N149" s="1383"/>
      <c r="O149" s="1383"/>
      <c r="P149" s="1383"/>
      <c r="Q149" s="1383"/>
      <c r="R149" s="1383"/>
      <c r="S149" s="138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</row>
    <row r="150" spans="3:33" x14ac:dyDescent="0.25">
      <c r="C150" s="1383"/>
      <c r="D150" s="1383"/>
      <c r="E150" s="1383"/>
      <c r="F150" s="1383"/>
      <c r="G150" s="1383"/>
      <c r="H150" s="1383"/>
      <c r="I150" s="1383"/>
      <c r="J150" s="1383"/>
      <c r="K150" s="1383"/>
      <c r="L150" s="1383"/>
      <c r="M150" s="1383"/>
      <c r="N150" s="1383"/>
      <c r="O150" s="1383"/>
      <c r="P150" s="1383"/>
      <c r="Q150" s="1383"/>
      <c r="R150" s="1383"/>
      <c r="S150" s="138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</row>
    <row r="151" spans="3:33" x14ac:dyDescent="0.25">
      <c r="C151" s="1383"/>
      <c r="D151" s="1383"/>
      <c r="E151" s="1383"/>
      <c r="F151" s="1383"/>
      <c r="G151" s="1383"/>
      <c r="H151" s="1383"/>
      <c r="I151" s="1383"/>
      <c r="J151" s="1383"/>
      <c r="K151" s="1383"/>
      <c r="L151" s="1383"/>
      <c r="M151" s="1383"/>
      <c r="N151" s="1383"/>
      <c r="O151" s="1383"/>
      <c r="P151" s="1383"/>
      <c r="Q151" s="1383"/>
      <c r="R151" s="1383"/>
      <c r="S151" s="1383"/>
      <c r="T151" s="1383"/>
      <c r="U151" s="1383"/>
      <c r="V151" s="1383"/>
      <c r="W151" s="1383"/>
      <c r="X151" s="1383"/>
      <c r="Y151" s="1383"/>
      <c r="Z151" s="1383"/>
      <c r="AA151" s="1383"/>
      <c r="AB151" s="1383"/>
      <c r="AC151" s="1383"/>
      <c r="AD151" s="1383"/>
      <c r="AE151" s="1383"/>
      <c r="AF151" s="1383"/>
      <c r="AG151" s="1383"/>
    </row>
    <row r="152" spans="3:33" x14ac:dyDescent="0.25">
      <c r="C152" s="1383"/>
      <c r="D152" s="1383"/>
      <c r="E152" s="1383"/>
      <c r="F152" s="1383"/>
      <c r="G152" s="1383"/>
      <c r="H152" s="1383"/>
      <c r="I152" s="1383"/>
      <c r="J152" s="1383"/>
      <c r="K152" s="1383"/>
      <c r="L152" s="1383"/>
      <c r="M152" s="1383"/>
      <c r="N152" s="1383"/>
      <c r="O152" s="1383"/>
      <c r="P152" s="1383"/>
      <c r="Q152" s="1383"/>
      <c r="R152" s="1383"/>
      <c r="S152" s="1383"/>
      <c r="T152" s="1383"/>
      <c r="U152" s="1383"/>
      <c r="V152" s="1383"/>
      <c r="W152" s="1383"/>
      <c r="X152" s="1383"/>
      <c r="Y152" s="1383"/>
      <c r="Z152" s="1383"/>
      <c r="AA152" s="1383"/>
      <c r="AB152" s="1383"/>
      <c r="AC152" s="1383"/>
      <c r="AD152" s="1383"/>
      <c r="AE152" s="1383"/>
      <c r="AF152" s="1383"/>
      <c r="AG152" s="1383"/>
    </row>
    <row r="153" spans="3:33" x14ac:dyDescent="0.25">
      <c r="C153" s="1383"/>
      <c r="D153" s="1383"/>
      <c r="E153" s="1383"/>
      <c r="F153" s="1383"/>
      <c r="G153" s="1383"/>
      <c r="H153" s="1383"/>
      <c r="I153" s="1383"/>
      <c r="J153" s="1383"/>
      <c r="K153" s="1383"/>
      <c r="L153" s="1383"/>
      <c r="M153" s="1383"/>
      <c r="N153" s="1383"/>
      <c r="O153" s="1383"/>
      <c r="P153" s="1383"/>
      <c r="Q153" s="1383"/>
      <c r="R153" s="1383"/>
      <c r="S153" s="1383"/>
      <c r="T153" s="1383"/>
      <c r="U153" s="1383"/>
      <c r="V153" s="1383"/>
      <c r="W153" s="1383"/>
      <c r="X153" s="1383"/>
      <c r="Y153" s="1383"/>
      <c r="Z153" s="1383"/>
      <c r="AA153" s="1383"/>
      <c r="AB153" s="1383"/>
      <c r="AC153" s="1383"/>
      <c r="AD153" s="1383"/>
      <c r="AE153" s="1383"/>
      <c r="AF153" s="1383"/>
      <c r="AG153" s="1383"/>
    </row>
    <row r="154" spans="3:33" x14ac:dyDescent="0.25">
      <c r="C154" s="1383"/>
      <c r="D154" s="1383"/>
      <c r="E154" s="1383"/>
      <c r="F154" s="1383"/>
      <c r="G154" s="1383"/>
      <c r="H154" s="1383"/>
      <c r="I154" s="1383"/>
      <c r="J154" s="1383"/>
      <c r="K154" s="1383"/>
      <c r="L154" s="1383"/>
      <c r="M154" s="1383"/>
      <c r="N154" s="1383"/>
      <c r="O154" s="1383"/>
      <c r="P154" s="1383"/>
      <c r="Q154" s="1383"/>
      <c r="R154" s="1383"/>
      <c r="S154" s="1383"/>
      <c r="T154" s="1383"/>
      <c r="U154" s="1383"/>
      <c r="V154" s="1383"/>
      <c r="W154" s="1383"/>
      <c r="X154" s="1383"/>
      <c r="Y154" s="1383"/>
      <c r="Z154" s="1383"/>
      <c r="AA154" s="1383"/>
      <c r="AB154" s="1383"/>
      <c r="AC154" s="1383"/>
      <c r="AD154" s="1383"/>
      <c r="AE154" s="1383"/>
      <c r="AF154" s="1383"/>
      <c r="AG154" s="1383"/>
    </row>
    <row r="155" spans="3:33" x14ac:dyDescent="0.25">
      <c r="C155" s="1383"/>
      <c r="D155" s="1383"/>
      <c r="E155" s="1383"/>
      <c r="F155" s="1383"/>
      <c r="G155" s="1383"/>
      <c r="H155" s="1383"/>
      <c r="I155" s="1383"/>
      <c r="J155" s="1383"/>
      <c r="K155" s="1383"/>
      <c r="L155" s="1383"/>
      <c r="M155" s="1383"/>
      <c r="N155" s="1383"/>
      <c r="O155" s="1383"/>
      <c r="P155" s="1383"/>
      <c r="Q155" s="1383"/>
      <c r="R155" s="1383"/>
      <c r="S155" s="1383"/>
      <c r="T155" s="1383"/>
      <c r="U155" s="1383"/>
      <c r="V155" s="1383"/>
      <c r="W155" s="1383"/>
      <c r="X155" s="1383"/>
      <c r="Y155" s="1383"/>
      <c r="Z155" s="1383"/>
      <c r="AA155" s="1383"/>
      <c r="AB155" s="1383"/>
      <c r="AC155" s="1383"/>
      <c r="AD155" s="1383"/>
      <c r="AE155" s="1383"/>
      <c r="AF155" s="1383"/>
      <c r="AG155" s="1383"/>
    </row>
    <row r="156" spans="3:33" x14ac:dyDescent="0.25">
      <c r="C156" s="1383"/>
      <c r="D156" s="1383"/>
      <c r="E156" s="1383"/>
      <c r="F156" s="1383"/>
      <c r="G156" s="1383"/>
      <c r="H156" s="1383"/>
      <c r="I156" s="1383"/>
      <c r="J156" s="1383"/>
      <c r="K156" s="1383"/>
      <c r="L156" s="1383"/>
      <c r="M156" s="1383"/>
      <c r="N156" s="1383"/>
      <c r="O156" s="1383"/>
      <c r="P156" s="1383"/>
      <c r="Q156" s="1383"/>
      <c r="R156" s="1383"/>
      <c r="S156" s="1383"/>
      <c r="T156" s="1383"/>
      <c r="U156" s="1383"/>
      <c r="V156" s="1383"/>
      <c r="W156" s="1383"/>
      <c r="X156" s="1383"/>
      <c r="Y156" s="1383"/>
      <c r="Z156" s="1383"/>
      <c r="AA156" s="1383"/>
      <c r="AB156" s="1383"/>
      <c r="AC156" s="1383"/>
      <c r="AD156" s="1383"/>
      <c r="AE156" s="1383"/>
      <c r="AF156" s="1383"/>
      <c r="AG156" s="1383"/>
    </row>
    <row r="157" spans="3:33" x14ac:dyDescent="0.25">
      <c r="C157" s="1383"/>
      <c r="D157" s="1383"/>
      <c r="E157" s="1383"/>
      <c r="F157" s="1383"/>
      <c r="G157" s="1383"/>
      <c r="H157" s="1383"/>
      <c r="I157" s="1383"/>
      <c r="J157" s="1383"/>
      <c r="K157" s="1383"/>
      <c r="L157" s="1383"/>
      <c r="M157" s="1383"/>
      <c r="N157" s="1383"/>
      <c r="O157" s="1383"/>
      <c r="P157" s="1383"/>
      <c r="Q157" s="1383"/>
      <c r="R157" s="1383"/>
      <c r="S157" s="1383"/>
      <c r="T157" s="1383"/>
      <c r="U157" s="1383"/>
      <c r="V157" s="1383"/>
      <c r="W157" s="1383"/>
      <c r="X157" s="1383"/>
      <c r="Y157" s="1383"/>
      <c r="Z157" s="1383"/>
      <c r="AA157" s="1383"/>
      <c r="AB157" s="1383"/>
      <c r="AC157" s="1383"/>
      <c r="AD157" s="1383"/>
      <c r="AE157" s="1383"/>
      <c r="AF157" s="1383"/>
      <c r="AG157" s="1383"/>
    </row>
    <row r="158" spans="3:33" x14ac:dyDescent="0.25">
      <c r="C158" s="1383"/>
      <c r="D158" s="1383"/>
      <c r="E158" s="1383"/>
      <c r="F158" s="1383"/>
      <c r="G158" s="1383"/>
      <c r="H158" s="1383"/>
      <c r="I158" s="1383"/>
      <c r="J158" s="1383"/>
      <c r="K158" s="1383"/>
      <c r="L158" s="1383"/>
      <c r="M158" s="1383"/>
      <c r="N158" s="1383"/>
      <c r="O158" s="1383"/>
      <c r="P158" s="1383"/>
      <c r="Q158" s="1383"/>
      <c r="R158" s="1383"/>
      <c r="S158" s="1383"/>
      <c r="T158" s="1383"/>
      <c r="U158" s="1383"/>
      <c r="V158" s="1383"/>
      <c r="W158" s="1383"/>
      <c r="X158" s="1383"/>
      <c r="Y158" s="1383"/>
      <c r="Z158" s="1383"/>
      <c r="AA158" s="1383"/>
      <c r="AB158" s="1383"/>
      <c r="AC158" s="1383"/>
      <c r="AD158" s="1383"/>
      <c r="AE158" s="1383"/>
      <c r="AF158" s="1383"/>
      <c r="AG158" s="1383"/>
    </row>
    <row r="159" spans="3:33" x14ac:dyDescent="0.25">
      <c r="C159" s="1383"/>
      <c r="D159" s="1383"/>
      <c r="E159" s="1383"/>
      <c r="F159" s="1383"/>
      <c r="G159" s="1383"/>
      <c r="H159" s="1383"/>
      <c r="I159" s="1383"/>
      <c r="J159" s="1383"/>
      <c r="K159" s="1383"/>
      <c r="L159" s="1383"/>
      <c r="M159" s="1383"/>
      <c r="N159" s="1383"/>
      <c r="O159" s="1383"/>
      <c r="P159" s="1383"/>
      <c r="Q159" s="1383"/>
      <c r="R159" s="1383"/>
      <c r="S159" s="1383"/>
      <c r="T159" s="1383"/>
      <c r="U159" s="1383"/>
      <c r="V159" s="1383"/>
      <c r="W159" s="1383"/>
      <c r="X159" s="1383"/>
      <c r="Y159" s="1383"/>
      <c r="Z159" s="1383"/>
      <c r="AA159" s="1383"/>
      <c r="AB159" s="1383"/>
      <c r="AC159" s="1383"/>
      <c r="AD159" s="1383"/>
      <c r="AE159" s="1383"/>
      <c r="AF159" s="1383"/>
      <c r="AG159" s="1383"/>
    </row>
    <row r="160" spans="3:33" x14ac:dyDescent="0.25">
      <c r="C160" s="1383"/>
      <c r="D160" s="1383"/>
      <c r="E160" s="1383"/>
      <c r="F160" s="1383"/>
      <c r="G160" s="1383"/>
      <c r="H160" s="1383"/>
      <c r="I160" s="1383"/>
      <c r="J160" s="1383"/>
      <c r="K160" s="1383"/>
      <c r="L160" s="1383"/>
      <c r="M160" s="1383"/>
      <c r="N160" s="1383"/>
      <c r="O160" s="1383"/>
      <c r="P160" s="1383"/>
      <c r="Q160" s="1383"/>
      <c r="R160" s="1383"/>
      <c r="S160" s="1383"/>
      <c r="T160" s="1383"/>
      <c r="U160" s="1383"/>
      <c r="V160" s="1383"/>
      <c r="W160" s="1383"/>
      <c r="X160" s="1383"/>
      <c r="Y160" s="1383"/>
      <c r="Z160" s="1383"/>
      <c r="AA160" s="1383"/>
      <c r="AB160" s="1383"/>
      <c r="AC160" s="1383"/>
      <c r="AD160" s="1383"/>
      <c r="AE160" s="1383"/>
      <c r="AF160" s="1383"/>
      <c r="AG160" s="1383"/>
    </row>
    <row r="161" spans="3:33" x14ac:dyDescent="0.25">
      <c r="C161" s="1383"/>
      <c r="D161" s="1383"/>
      <c r="E161" s="1383"/>
      <c r="F161" s="1383"/>
      <c r="G161" s="1383"/>
      <c r="H161" s="1383"/>
      <c r="I161" s="1383"/>
      <c r="J161" s="1383"/>
      <c r="K161" s="1383"/>
      <c r="L161" s="1383"/>
      <c r="M161" s="1383"/>
      <c r="N161" s="1383"/>
      <c r="O161" s="1383"/>
      <c r="P161" s="1383"/>
      <c r="Q161" s="1383"/>
      <c r="R161" s="1383"/>
      <c r="S161" s="1383"/>
      <c r="T161" s="1383"/>
      <c r="U161" s="1383"/>
      <c r="V161" s="1383"/>
      <c r="W161" s="1383"/>
      <c r="X161" s="1383"/>
      <c r="Y161" s="1383"/>
      <c r="Z161" s="1383"/>
      <c r="AA161" s="1383"/>
      <c r="AB161" s="1383"/>
      <c r="AC161" s="1383"/>
      <c r="AD161" s="1383"/>
      <c r="AE161" s="1383"/>
      <c r="AF161" s="1383"/>
      <c r="AG161" s="1383"/>
    </row>
    <row r="162" spans="3:33" x14ac:dyDescent="0.25">
      <c r="C162" s="1383"/>
      <c r="D162" s="1383"/>
      <c r="E162" s="1383"/>
      <c r="F162" s="1383"/>
      <c r="G162" s="1383"/>
      <c r="H162" s="1383"/>
      <c r="I162" s="1383"/>
      <c r="J162" s="1383"/>
      <c r="K162" s="1383"/>
      <c r="L162" s="1383"/>
      <c r="M162" s="1383"/>
      <c r="N162" s="1383"/>
      <c r="O162" s="1383"/>
      <c r="P162" s="1383"/>
      <c r="Q162" s="1383"/>
      <c r="R162" s="1383"/>
      <c r="S162" s="1383"/>
      <c r="T162" s="1383"/>
      <c r="U162" s="1383"/>
      <c r="V162" s="1383"/>
      <c r="W162" s="1383"/>
      <c r="X162" s="1383"/>
      <c r="Y162" s="1383"/>
      <c r="Z162" s="1383"/>
      <c r="AA162" s="1383"/>
      <c r="AB162" s="1383"/>
      <c r="AC162" s="1383"/>
      <c r="AD162" s="1383"/>
      <c r="AE162" s="1383"/>
      <c r="AF162" s="1383"/>
      <c r="AG162" s="1383"/>
    </row>
    <row r="163" spans="3:33" x14ac:dyDescent="0.25">
      <c r="C163" s="1383"/>
      <c r="D163" s="1383"/>
      <c r="E163" s="1383"/>
      <c r="F163" s="1383"/>
      <c r="G163" s="1383"/>
      <c r="H163" s="1383"/>
      <c r="I163" s="1383"/>
      <c r="J163" s="1383"/>
      <c r="K163" s="1383"/>
      <c r="L163" s="1383"/>
      <c r="M163" s="1383"/>
      <c r="N163" s="1383"/>
      <c r="O163" s="1383"/>
      <c r="P163" s="1383"/>
      <c r="Q163" s="1383"/>
      <c r="R163" s="1383"/>
      <c r="S163" s="1383"/>
      <c r="T163" s="1383"/>
      <c r="U163" s="1383"/>
      <c r="V163" s="1383"/>
      <c r="W163" s="1383"/>
      <c r="X163" s="1383"/>
      <c r="Y163" s="1383"/>
      <c r="Z163" s="1383"/>
      <c r="AA163" s="1383"/>
      <c r="AB163" s="1383"/>
      <c r="AC163" s="1383"/>
      <c r="AD163" s="1383"/>
      <c r="AE163" s="1383"/>
      <c r="AF163" s="1383"/>
      <c r="AG163" s="1383"/>
    </row>
    <row r="164" spans="3:33" x14ac:dyDescent="0.25">
      <c r="C164" s="1383"/>
      <c r="D164" s="1383"/>
      <c r="E164" s="1383"/>
      <c r="F164" s="1383"/>
      <c r="G164" s="1383"/>
      <c r="H164" s="1383"/>
      <c r="I164" s="1383"/>
      <c r="J164" s="1383"/>
      <c r="K164" s="1383"/>
      <c r="L164" s="1383"/>
      <c r="M164" s="1383"/>
      <c r="N164" s="1383"/>
      <c r="O164" s="1383"/>
      <c r="P164" s="1383"/>
      <c r="Q164" s="1383"/>
      <c r="R164" s="1383"/>
      <c r="S164" s="1383"/>
      <c r="T164" s="1383"/>
      <c r="U164" s="1383"/>
      <c r="V164" s="1383"/>
      <c r="W164" s="1383"/>
      <c r="X164" s="1383"/>
      <c r="Y164" s="1383"/>
      <c r="Z164" s="1383"/>
      <c r="AA164" s="1383"/>
      <c r="AB164" s="1383"/>
      <c r="AC164" s="1383"/>
      <c r="AD164" s="1383"/>
      <c r="AE164" s="1383"/>
      <c r="AF164" s="1383"/>
      <c r="AG164" s="1383"/>
    </row>
    <row r="165" spans="3:33" x14ac:dyDescent="0.25">
      <c r="C165" s="1383"/>
      <c r="D165" s="1383"/>
      <c r="E165" s="1383"/>
      <c r="F165" s="1383"/>
      <c r="G165" s="1383"/>
      <c r="H165" s="1383"/>
      <c r="I165" s="1383"/>
      <c r="J165" s="1383"/>
      <c r="K165" s="1383"/>
      <c r="L165" s="1383"/>
      <c r="M165" s="1383"/>
      <c r="N165" s="1383"/>
      <c r="O165" s="1383"/>
      <c r="P165" s="1383"/>
      <c r="Q165" s="1383"/>
      <c r="R165" s="1383"/>
      <c r="S165" s="1383"/>
      <c r="T165" s="1383"/>
      <c r="U165" s="1383"/>
      <c r="V165" s="1383"/>
      <c r="W165" s="1383"/>
      <c r="X165" s="1383"/>
      <c r="Y165" s="1383"/>
      <c r="Z165" s="1383"/>
      <c r="AA165" s="1383"/>
      <c r="AB165" s="1383"/>
      <c r="AC165" s="1383"/>
      <c r="AD165" s="1383"/>
      <c r="AE165" s="1383"/>
      <c r="AF165" s="1383"/>
      <c r="AG165" s="1383"/>
    </row>
    <row r="166" spans="3:33" x14ac:dyDescent="0.25">
      <c r="C166" s="1383"/>
      <c r="D166" s="1383"/>
      <c r="E166" s="1383"/>
      <c r="F166" s="1383"/>
      <c r="G166" s="1383"/>
      <c r="H166" s="1383"/>
      <c r="I166" s="1383"/>
      <c r="J166" s="1383"/>
      <c r="K166" s="1383"/>
      <c r="L166" s="1383"/>
      <c r="M166" s="1383"/>
      <c r="N166" s="1383"/>
      <c r="O166" s="1383"/>
      <c r="P166" s="1383"/>
      <c r="Q166" s="1383"/>
      <c r="R166" s="1383"/>
      <c r="S166" s="1383"/>
      <c r="T166" s="1383"/>
      <c r="U166" s="1383"/>
      <c r="V166" s="1383"/>
      <c r="W166" s="1383"/>
      <c r="X166" s="1383"/>
      <c r="Y166" s="1383"/>
      <c r="Z166" s="1383"/>
      <c r="AA166" s="1383"/>
      <c r="AB166" s="1383"/>
      <c r="AC166" s="1383"/>
      <c r="AD166" s="1383"/>
      <c r="AE166" s="1383"/>
      <c r="AF166" s="1383"/>
      <c r="AG166" s="1383"/>
    </row>
    <row r="167" spans="3:33" x14ac:dyDescent="0.25">
      <c r="C167" s="1383"/>
      <c r="D167" s="1383"/>
      <c r="E167" s="1383"/>
      <c r="F167" s="1383"/>
      <c r="G167" s="1383"/>
      <c r="H167" s="1383"/>
      <c r="I167" s="1383"/>
      <c r="J167" s="1383"/>
      <c r="K167" s="1383"/>
      <c r="L167" s="1383"/>
      <c r="M167" s="1383"/>
      <c r="N167" s="1383"/>
      <c r="O167" s="1383"/>
      <c r="P167" s="1383"/>
      <c r="Q167" s="1383"/>
      <c r="R167" s="1383"/>
      <c r="S167" s="1383"/>
      <c r="T167" s="1383"/>
      <c r="U167" s="1383"/>
      <c r="V167" s="1383"/>
      <c r="W167" s="1383"/>
      <c r="X167" s="1383"/>
      <c r="Y167" s="1383"/>
      <c r="Z167" s="1383"/>
      <c r="AA167" s="1383"/>
      <c r="AB167" s="1383"/>
      <c r="AC167" s="1383"/>
      <c r="AD167" s="1383"/>
      <c r="AE167" s="1383"/>
      <c r="AF167" s="1383"/>
      <c r="AG167" s="1383"/>
    </row>
    <row r="168" spans="3:33" x14ac:dyDescent="0.25">
      <c r="C168" s="1383"/>
      <c r="D168" s="1383"/>
      <c r="E168" s="1383"/>
      <c r="F168" s="1383"/>
      <c r="G168" s="1383"/>
      <c r="H168" s="1383"/>
      <c r="I168" s="1383"/>
      <c r="J168" s="1383"/>
      <c r="K168" s="1383"/>
      <c r="L168" s="1383"/>
      <c r="M168" s="1383"/>
      <c r="N168" s="1383"/>
      <c r="O168" s="1383"/>
      <c r="P168" s="1383"/>
      <c r="Q168" s="1383"/>
      <c r="R168" s="1383"/>
      <c r="S168" s="1383"/>
      <c r="T168" s="1383"/>
      <c r="U168" s="1383"/>
      <c r="V168" s="1383"/>
      <c r="W168" s="1383"/>
      <c r="X168" s="1383"/>
      <c r="Y168" s="1383"/>
      <c r="Z168" s="1383"/>
      <c r="AA168" s="1383"/>
      <c r="AB168" s="1383"/>
      <c r="AC168" s="1383"/>
      <c r="AD168" s="1383"/>
      <c r="AE168" s="1383"/>
      <c r="AF168" s="1383"/>
      <c r="AG168" s="1383"/>
    </row>
    <row r="169" spans="3:33" x14ac:dyDescent="0.25">
      <c r="C169" s="1383"/>
      <c r="D169" s="1383"/>
      <c r="E169" s="1383"/>
      <c r="F169" s="1383"/>
      <c r="G169" s="1383"/>
      <c r="H169" s="1383"/>
      <c r="I169" s="1383"/>
      <c r="J169" s="1383"/>
      <c r="K169" s="1383"/>
      <c r="L169" s="1383"/>
      <c r="M169" s="1383"/>
      <c r="N169" s="1383"/>
      <c r="O169" s="1383"/>
      <c r="P169" s="1383"/>
      <c r="Q169" s="1383"/>
      <c r="R169" s="1383"/>
      <c r="S169" s="1383"/>
      <c r="T169" s="1383"/>
      <c r="U169" s="1383"/>
      <c r="V169" s="1383"/>
      <c r="W169" s="1383"/>
      <c r="X169" s="1383"/>
      <c r="Y169" s="1383"/>
      <c r="Z169" s="1383"/>
      <c r="AA169" s="1383"/>
      <c r="AB169" s="1383"/>
      <c r="AC169" s="1383"/>
      <c r="AD169" s="1383"/>
      <c r="AE169" s="1383"/>
      <c r="AF169" s="1383"/>
      <c r="AG169" s="1383"/>
    </row>
    <row r="170" spans="3:33" x14ac:dyDescent="0.25">
      <c r="C170" s="1383"/>
      <c r="D170" s="1383"/>
      <c r="E170" s="1383"/>
      <c r="F170" s="1383"/>
      <c r="G170" s="1383"/>
      <c r="H170" s="1383"/>
      <c r="I170" s="1383"/>
      <c r="J170" s="1383"/>
      <c r="K170" s="1383"/>
      <c r="L170" s="1383"/>
      <c r="M170" s="1383"/>
      <c r="N170" s="1383"/>
      <c r="O170" s="1383"/>
      <c r="P170" s="1383"/>
      <c r="Q170" s="1383"/>
      <c r="R170" s="1383"/>
      <c r="S170" s="1383"/>
      <c r="T170" s="1383"/>
      <c r="U170" s="1383"/>
      <c r="V170" s="1383"/>
      <c r="W170" s="1383"/>
      <c r="X170" s="1383"/>
      <c r="Y170" s="1383"/>
      <c r="Z170" s="1383"/>
      <c r="AA170" s="1383"/>
      <c r="AB170" s="1383"/>
      <c r="AC170" s="1383"/>
      <c r="AD170" s="1383"/>
      <c r="AE170" s="1383"/>
      <c r="AF170" s="1383"/>
      <c r="AG170" s="1383"/>
    </row>
    <row r="171" spans="3:33" x14ac:dyDescent="0.25">
      <c r="C171" s="1383"/>
      <c r="D171" s="1383"/>
      <c r="E171" s="1383"/>
      <c r="F171" s="1383"/>
      <c r="G171" s="1383"/>
      <c r="H171" s="1383"/>
      <c r="I171" s="1383"/>
      <c r="J171" s="1383"/>
      <c r="K171" s="1383"/>
      <c r="L171" s="1383"/>
      <c r="M171" s="1383"/>
      <c r="N171" s="1383"/>
      <c r="O171" s="1383"/>
      <c r="P171" s="1383"/>
      <c r="Q171" s="1383"/>
      <c r="R171" s="1383"/>
      <c r="S171" s="1383"/>
      <c r="T171" s="1383"/>
      <c r="U171" s="1383"/>
      <c r="V171" s="1383"/>
      <c r="W171" s="1383"/>
      <c r="X171" s="1383"/>
      <c r="Y171" s="1383"/>
      <c r="Z171" s="1383"/>
      <c r="AA171" s="1383"/>
      <c r="AB171" s="1383"/>
      <c r="AC171" s="1383"/>
      <c r="AD171" s="1383"/>
      <c r="AE171" s="1383"/>
      <c r="AF171" s="1383"/>
      <c r="AG171" s="1383"/>
    </row>
    <row r="172" spans="3:33" x14ac:dyDescent="0.25">
      <c r="C172" s="1383"/>
      <c r="D172" s="1383"/>
      <c r="E172" s="1383"/>
      <c r="F172" s="1383"/>
      <c r="G172" s="1383"/>
      <c r="H172" s="1383"/>
      <c r="I172" s="1383"/>
      <c r="J172" s="1383"/>
      <c r="K172" s="1383"/>
      <c r="L172" s="1383"/>
      <c r="M172" s="1383"/>
      <c r="N172" s="1383"/>
      <c r="O172" s="1383"/>
      <c r="P172" s="1383"/>
      <c r="Q172" s="1383"/>
      <c r="R172" s="1383"/>
      <c r="S172" s="1383"/>
      <c r="T172" s="1383"/>
      <c r="U172" s="1383"/>
      <c r="V172" s="1383"/>
      <c r="W172" s="1383"/>
      <c r="X172" s="1383"/>
      <c r="Y172" s="1383"/>
      <c r="Z172" s="1383"/>
      <c r="AA172" s="1383"/>
      <c r="AB172" s="1383"/>
      <c r="AC172" s="1383"/>
      <c r="AD172" s="1383"/>
      <c r="AE172" s="1383"/>
      <c r="AF172" s="1383"/>
      <c r="AG172" s="1383"/>
    </row>
    <row r="173" spans="3:33" x14ac:dyDescent="0.25">
      <c r="C173" s="1383"/>
      <c r="D173" s="1383"/>
      <c r="E173" s="1383"/>
      <c r="F173" s="1383"/>
      <c r="G173" s="1383"/>
      <c r="H173" s="1383"/>
      <c r="I173" s="1383"/>
      <c r="J173" s="1383"/>
      <c r="K173" s="1383"/>
      <c r="L173" s="1383"/>
      <c r="M173" s="1383"/>
      <c r="N173" s="1383"/>
      <c r="O173" s="1383"/>
      <c r="P173" s="1383"/>
      <c r="Q173" s="1383"/>
      <c r="R173" s="1383"/>
      <c r="S173" s="1383"/>
      <c r="T173" s="1383"/>
      <c r="U173" s="1383"/>
      <c r="V173" s="1383"/>
      <c r="W173" s="1383"/>
      <c r="X173" s="1383"/>
      <c r="Y173" s="1383"/>
      <c r="Z173" s="1383"/>
      <c r="AA173" s="1383"/>
      <c r="AB173" s="1383"/>
      <c r="AC173" s="1383"/>
      <c r="AD173" s="1383"/>
      <c r="AE173" s="1383"/>
      <c r="AF173" s="1383"/>
      <c r="AG173" s="1383"/>
    </row>
    <row r="174" spans="3:33" x14ac:dyDescent="0.25">
      <c r="C174" s="1383"/>
      <c r="D174" s="1383"/>
      <c r="E174" s="1383"/>
      <c r="F174" s="1383"/>
      <c r="G174" s="1383"/>
      <c r="H174" s="1383"/>
      <c r="I174" s="1383"/>
      <c r="J174" s="1383"/>
      <c r="K174" s="1383"/>
      <c r="L174" s="1383"/>
      <c r="M174" s="1383"/>
      <c r="N174" s="1383"/>
      <c r="O174" s="1383"/>
      <c r="P174" s="1383"/>
      <c r="Q174" s="1383"/>
      <c r="R174" s="1383"/>
      <c r="S174" s="1383"/>
      <c r="T174" s="1383"/>
      <c r="U174" s="1383"/>
      <c r="V174" s="1383"/>
      <c r="W174" s="1383"/>
      <c r="X174" s="1383"/>
      <c r="Y174" s="1383"/>
      <c r="Z174" s="1383"/>
      <c r="AA174" s="1383"/>
      <c r="AB174" s="1383"/>
      <c r="AC174" s="1383"/>
      <c r="AD174" s="1383"/>
      <c r="AE174" s="1383"/>
      <c r="AF174" s="1383"/>
      <c r="AG174" s="1383"/>
    </row>
    <row r="175" spans="3:33" x14ac:dyDescent="0.25">
      <c r="C175" s="1383"/>
      <c r="D175" s="1383"/>
      <c r="E175" s="1383"/>
      <c r="F175" s="1383"/>
      <c r="G175" s="1383"/>
      <c r="H175" s="1383"/>
      <c r="I175" s="1383"/>
      <c r="J175" s="1383"/>
      <c r="K175" s="1383"/>
      <c r="L175" s="1383"/>
      <c r="M175" s="1383"/>
      <c r="N175" s="1383"/>
      <c r="O175" s="1383"/>
      <c r="P175" s="1383"/>
      <c r="Q175" s="1383"/>
      <c r="R175" s="1383"/>
      <c r="S175" s="1383"/>
      <c r="T175" s="1383"/>
      <c r="U175" s="1383"/>
      <c r="V175" s="1383"/>
      <c r="W175" s="1383"/>
      <c r="X175" s="1383"/>
      <c r="Y175" s="1383"/>
      <c r="Z175" s="1383"/>
      <c r="AA175" s="1383"/>
      <c r="AB175" s="1383"/>
      <c r="AC175" s="1383"/>
      <c r="AD175" s="1383"/>
      <c r="AE175" s="1383"/>
      <c r="AF175" s="1383"/>
      <c r="AG175" s="1383"/>
    </row>
    <row r="176" spans="3:33" x14ac:dyDescent="0.25">
      <c r="C176" s="1383"/>
      <c r="D176" s="1383"/>
      <c r="E176" s="1383"/>
      <c r="F176" s="1383"/>
      <c r="G176" s="1383"/>
      <c r="H176" s="1383"/>
      <c r="I176" s="1383"/>
      <c r="J176" s="1383"/>
      <c r="K176" s="1383"/>
      <c r="L176" s="1383"/>
      <c r="M176" s="1383"/>
      <c r="N176" s="1383"/>
      <c r="O176" s="1383"/>
      <c r="P176" s="1383"/>
      <c r="Q176" s="1383"/>
      <c r="R176" s="1383"/>
      <c r="S176" s="1383"/>
      <c r="T176" s="1383"/>
      <c r="U176" s="1383"/>
      <c r="V176" s="1383"/>
      <c r="W176" s="1383"/>
      <c r="X176" s="1383"/>
      <c r="Y176" s="1383"/>
      <c r="Z176" s="1383"/>
      <c r="AA176" s="1383"/>
      <c r="AB176" s="1383"/>
      <c r="AC176" s="1383"/>
      <c r="AD176" s="1383"/>
      <c r="AE176" s="1383"/>
      <c r="AF176" s="1383"/>
      <c r="AG176" s="1383"/>
    </row>
    <row r="177" spans="3:33" x14ac:dyDescent="0.25">
      <c r="C177" s="1383"/>
      <c r="D177" s="1383"/>
      <c r="E177" s="1383"/>
      <c r="F177" s="1383"/>
      <c r="G177" s="1383"/>
      <c r="H177" s="1383"/>
      <c r="I177" s="1383"/>
      <c r="J177" s="1383"/>
      <c r="K177" s="1383"/>
      <c r="L177" s="1383"/>
      <c r="M177" s="1383"/>
      <c r="N177" s="1383"/>
      <c r="O177" s="1383"/>
      <c r="P177" s="1383"/>
      <c r="Q177" s="1383"/>
      <c r="R177" s="1383"/>
      <c r="S177" s="1383"/>
      <c r="T177" s="1383"/>
      <c r="U177" s="1383"/>
      <c r="V177" s="1383"/>
      <c r="W177" s="1383"/>
      <c r="X177" s="1383"/>
      <c r="Y177" s="1383"/>
      <c r="Z177" s="1383"/>
      <c r="AA177" s="1383"/>
      <c r="AB177" s="1383"/>
      <c r="AC177" s="1383"/>
      <c r="AD177" s="1383"/>
      <c r="AE177" s="1383"/>
      <c r="AF177" s="1383"/>
      <c r="AG177" s="1383"/>
    </row>
    <row r="178" spans="3:33" x14ac:dyDescent="0.25">
      <c r="C178" s="1383"/>
      <c r="D178" s="1383"/>
      <c r="E178" s="1383"/>
      <c r="F178" s="1383"/>
      <c r="G178" s="1383"/>
      <c r="H178" s="1383"/>
      <c r="I178" s="1383"/>
      <c r="J178" s="1383"/>
      <c r="K178" s="1383"/>
      <c r="L178" s="1383"/>
      <c r="M178" s="1383"/>
      <c r="N178" s="1383"/>
      <c r="O178" s="1383"/>
      <c r="P178" s="1383"/>
      <c r="Q178" s="1383"/>
      <c r="R178" s="1383"/>
      <c r="S178" s="1383"/>
      <c r="T178" s="1383"/>
      <c r="U178" s="1383"/>
      <c r="V178" s="1383"/>
      <c r="W178" s="1383"/>
      <c r="X178" s="1383"/>
      <c r="Y178" s="1383"/>
      <c r="Z178" s="1383"/>
      <c r="AA178" s="1383"/>
      <c r="AB178" s="1383"/>
      <c r="AC178" s="1383"/>
      <c r="AD178" s="1383"/>
      <c r="AE178" s="1383"/>
      <c r="AF178" s="1383"/>
      <c r="AG178" s="1383"/>
    </row>
    <row r="179" spans="3:33" x14ac:dyDescent="0.25">
      <c r="C179" s="1383"/>
      <c r="D179" s="1383"/>
      <c r="E179" s="1383"/>
      <c r="F179" s="1383"/>
      <c r="G179" s="1383"/>
      <c r="H179" s="1383"/>
      <c r="I179" s="1383"/>
      <c r="J179" s="1383"/>
      <c r="K179" s="1383"/>
      <c r="L179" s="1383"/>
      <c r="M179" s="1383"/>
      <c r="N179" s="1383"/>
      <c r="O179" s="1383"/>
      <c r="P179" s="1383"/>
      <c r="Q179" s="1383"/>
      <c r="R179" s="1383"/>
      <c r="S179" s="1383"/>
      <c r="T179" s="1383"/>
      <c r="U179" s="1383"/>
      <c r="V179" s="1383"/>
      <c r="W179" s="1383"/>
      <c r="X179" s="1383"/>
      <c r="Y179" s="1383"/>
      <c r="Z179" s="1383"/>
      <c r="AA179" s="1383"/>
      <c r="AB179" s="1383"/>
      <c r="AC179" s="1383"/>
      <c r="AD179" s="1383"/>
      <c r="AE179" s="1383"/>
      <c r="AF179" s="1383"/>
      <c r="AG179" s="1383"/>
    </row>
    <row r="180" spans="3:33" x14ac:dyDescent="0.25">
      <c r="C180" s="1383"/>
      <c r="D180" s="1383"/>
      <c r="E180" s="1383"/>
      <c r="F180" s="1383"/>
      <c r="G180" s="1383"/>
      <c r="H180" s="1383"/>
      <c r="I180" s="1383"/>
      <c r="J180" s="1383"/>
      <c r="K180" s="1383"/>
      <c r="L180" s="1383"/>
      <c r="M180" s="1383"/>
      <c r="N180" s="1383"/>
      <c r="O180" s="1383"/>
      <c r="P180" s="1383"/>
      <c r="Q180" s="1383"/>
      <c r="R180" s="1383"/>
      <c r="S180" s="1383"/>
      <c r="T180" s="1383"/>
      <c r="U180" s="1383"/>
      <c r="V180" s="1383"/>
      <c r="W180" s="1383"/>
      <c r="X180" s="1383"/>
      <c r="Y180" s="1383"/>
      <c r="Z180" s="1383"/>
      <c r="AA180" s="1383"/>
      <c r="AB180" s="1383"/>
      <c r="AC180" s="1383"/>
      <c r="AD180" s="1383"/>
      <c r="AE180" s="1383"/>
      <c r="AF180" s="1383"/>
      <c r="AG180" s="1383"/>
    </row>
    <row r="181" spans="3:33" x14ac:dyDescent="0.25">
      <c r="C181" s="1383"/>
      <c r="D181" s="1383"/>
      <c r="E181" s="1383"/>
      <c r="F181" s="1383"/>
      <c r="G181" s="1383"/>
      <c r="H181" s="1383"/>
      <c r="I181" s="1383"/>
      <c r="J181" s="1383"/>
      <c r="K181" s="1383"/>
      <c r="L181" s="1383"/>
      <c r="M181" s="1383"/>
      <c r="N181" s="1383"/>
      <c r="O181" s="1383"/>
      <c r="P181" s="1383"/>
      <c r="Q181" s="1383"/>
      <c r="R181" s="1383"/>
      <c r="S181" s="1383"/>
      <c r="T181" s="1383"/>
      <c r="U181" s="1383"/>
      <c r="V181" s="1383"/>
      <c r="W181" s="1383"/>
      <c r="X181" s="1383"/>
      <c r="Y181" s="1383"/>
      <c r="Z181" s="1383"/>
      <c r="AA181" s="1383"/>
      <c r="AB181" s="1383"/>
      <c r="AC181" s="1383"/>
      <c r="AD181" s="1383"/>
      <c r="AE181" s="1383"/>
      <c r="AF181" s="1383"/>
      <c r="AG181" s="1383"/>
    </row>
    <row r="182" spans="3:33" x14ac:dyDescent="0.25">
      <c r="C182" s="1383"/>
      <c r="D182" s="1383"/>
      <c r="E182" s="1383"/>
      <c r="F182" s="1383"/>
      <c r="G182" s="1383"/>
      <c r="H182" s="1383"/>
      <c r="I182" s="1383"/>
      <c r="J182" s="1383"/>
      <c r="K182" s="1383"/>
      <c r="L182" s="1383"/>
      <c r="M182" s="1383"/>
      <c r="N182" s="1383"/>
      <c r="O182" s="1383"/>
      <c r="P182" s="1383"/>
      <c r="Q182" s="1383"/>
      <c r="R182" s="1383"/>
      <c r="S182" s="1383"/>
      <c r="T182" s="1383"/>
      <c r="U182" s="1383"/>
      <c r="V182" s="1383"/>
      <c r="W182" s="1383"/>
      <c r="X182" s="1383"/>
      <c r="Y182" s="1383"/>
      <c r="Z182" s="1383"/>
      <c r="AA182" s="1383"/>
      <c r="AB182" s="1383"/>
      <c r="AC182" s="1383"/>
      <c r="AD182" s="1383"/>
      <c r="AE182" s="1383"/>
      <c r="AF182" s="1383"/>
      <c r="AG182" s="1383"/>
    </row>
    <row r="183" spans="3:33" x14ac:dyDescent="0.25">
      <c r="C183" s="1383"/>
      <c r="D183" s="1383"/>
      <c r="E183" s="1383"/>
      <c r="F183" s="1383"/>
      <c r="G183" s="1383"/>
      <c r="H183" s="1383"/>
      <c r="I183" s="1383"/>
      <c r="J183" s="1383"/>
      <c r="K183" s="1383"/>
      <c r="L183" s="1383"/>
      <c r="M183" s="1383"/>
      <c r="N183" s="1383"/>
      <c r="O183" s="1383"/>
      <c r="P183" s="1383"/>
      <c r="Q183" s="1383"/>
      <c r="R183" s="1383"/>
      <c r="S183" s="1383"/>
      <c r="T183" s="1383"/>
      <c r="U183" s="1383"/>
      <c r="V183" s="1383"/>
      <c r="W183" s="1383"/>
      <c r="X183" s="1383"/>
      <c r="Y183" s="1383"/>
      <c r="Z183" s="1383"/>
      <c r="AA183" s="1383"/>
      <c r="AB183" s="1383"/>
      <c r="AC183" s="1383"/>
      <c r="AD183" s="1383"/>
      <c r="AE183" s="1383"/>
      <c r="AF183" s="1383"/>
      <c r="AG183" s="1383"/>
    </row>
    <row r="184" spans="3:33" x14ac:dyDescent="0.25">
      <c r="C184" s="1383"/>
      <c r="D184" s="1383"/>
      <c r="E184" s="1383"/>
      <c r="F184" s="1383"/>
      <c r="G184" s="1383"/>
      <c r="H184" s="1383"/>
      <c r="I184" s="1383"/>
      <c r="J184" s="1383"/>
      <c r="K184" s="1383"/>
      <c r="L184" s="1383"/>
      <c r="M184" s="1383"/>
      <c r="N184" s="1383"/>
      <c r="O184" s="1383"/>
      <c r="P184" s="1383"/>
      <c r="Q184" s="1383"/>
      <c r="R184" s="1383"/>
      <c r="S184" s="1383"/>
      <c r="T184" s="1383"/>
      <c r="U184" s="1383"/>
      <c r="V184" s="1383"/>
      <c r="W184" s="1383"/>
      <c r="X184" s="1383"/>
      <c r="Y184" s="1383"/>
      <c r="Z184" s="1383"/>
      <c r="AA184" s="1383"/>
      <c r="AB184" s="1383"/>
      <c r="AC184" s="1383"/>
      <c r="AD184" s="1383"/>
      <c r="AE184" s="1383"/>
      <c r="AF184" s="1383"/>
      <c r="AG184" s="1383"/>
    </row>
    <row r="185" spans="3:33" x14ac:dyDescent="0.25">
      <c r="C185" s="1383"/>
      <c r="D185" s="1383"/>
      <c r="E185" s="1383"/>
      <c r="F185" s="1383"/>
      <c r="G185" s="1383"/>
      <c r="H185" s="1383"/>
      <c r="I185" s="1383"/>
      <c r="J185" s="1383"/>
      <c r="K185" s="1383"/>
      <c r="L185" s="1383"/>
      <c r="M185" s="1383"/>
      <c r="N185" s="1383"/>
      <c r="O185" s="1383"/>
      <c r="P185" s="1383"/>
      <c r="Q185" s="1383"/>
      <c r="R185" s="1383"/>
      <c r="S185" s="1383"/>
      <c r="T185" s="1383"/>
      <c r="U185" s="1383"/>
      <c r="V185" s="1383"/>
      <c r="W185" s="1383"/>
      <c r="X185" s="1383"/>
      <c r="Y185" s="1383"/>
      <c r="Z185" s="1383"/>
      <c r="AA185" s="1383"/>
      <c r="AB185" s="1383"/>
      <c r="AC185" s="1383"/>
      <c r="AD185" s="1383"/>
      <c r="AE185" s="1383"/>
      <c r="AF185" s="1383"/>
      <c r="AG185" s="1383"/>
    </row>
    <row r="186" spans="3:33" x14ac:dyDescent="0.25">
      <c r="C186" s="1383"/>
      <c r="D186" s="1383"/>
      <c r="E186" s="1383"/>
      <c r="F186" s="1383"/>
      <c r="G186" s="1383"/>
      <c r="H186" s="1383"/>
      <c r="I186" s="1383"/>
      <c r="J186" s="1383"/>
      <c r="K186" s="1383"/>
      <c r="L186" s="1383"/>
      <c r="M186" s="1383"/>
      <c r="N186" s="1383"/>
      <c r="O186" s="1383"/>
      <c r="P186" s="1383"/>
      <c r="Q186" s="1383"/>
      <c r="R186" s="1383"/>
      <c r="S186" s="1383"/>
      <c r="T186" s="1383"/>
      <c r="U186" s="1383"/>
      <c r="V186" s="1383"/>
      <c r="W186" s="1383"/>
      <c r="X186" s="1383"/>
      <c r="Y186" s="1383"/>
      <c r="Z186" s="1383"/>
      <c r="AA186" s="1383"/>
      <c r="AB186" s="1383"/>
      <c r="AC186" s="1383"/>
      <c r="AD186" s="1383"/>
      <c r="AE186" s="1383"/>
      <c r="AF186" s="1383"/>
      <c r="AG186" s="1383"/>
    </row>
    <row r="187" spans="3:33" x14ac:dyDescent="0.25">
      <c r="C187" s="1383"/>
      <c r="D187" s="1383"/>
      <c r="E187" s="1383"/>
      <c r="F187" s="1383"/>
      <c r="G187" s="1383"/>
      <c r="H187" s="1383"/>
      <c r="I187" s="1383"/>
      <c r="J187" s="1383"/>
      <c r="K187" s="1383"/>
      <c r="L187" s="1383"/>
      <c r="M187" s="1383"/>
      <c r="N187" s="1383"/>
      <c r="O187" s="1383"/>
      <c r="P187" s="1383"/>
      <c r="Q187" s="1383"/>
      <c r="R187" s="1383"/>
      <c r="S187" s="1383"/>
      <c r="T187" s="1383"/>
      <c r="U187" s="1383"/>
      <c r="V187" s="1383"/>
      <c r="W187" s="1383"/>
      <c r="X187" s="1383"/>
      <c r="Y187" s="1383"/>
      <c r="Z187" s="1383"/>
      <c r="AA187" s="1383"/>
      <c r="AB187" s="1383"/>
      <c r="AC187" s="1383"/>
      <c r="AD187" s="1383"/>
      <c r="AE187" s="1383"/>
      <c r="AF187" s="1383"/>
      <c r="AG187" s="1383"/>
    </row>
    <row r="188" spans="3:33" x14ac:dyDescent="0.25">
      <c r="C188" s="1383"/>
      <c r="D188" s="1383"/>
      <c r="E188" s="1383"/>
      <c r="F188" s="1383"/>
      <c r="G188" s="1383"/>
      <c r="H188" s="1383"/>
      <c r="I188" s="1383"/>
      <c r="J188" s="1383"/>
      <c r="K188" s="1383"/>
      <c r="L188" s="1383"/>
      <c r="M188" s="1383"/>
      <c r="N188" s="1383"/>
      <c r="O188" s="1383"/>
      <c r="P188" s="1383"/>
      <c r="Q188" s="1383"/>
      <c r="R188" s="1383"/>
      <c r="S188" s="1383"/>
      <c r="T188" s="1383"/>
      <c r="U188" s="1383"/>
      <c r="V188" s="1383"/>
      <c r="W188" s="1383"/>
      <c r="X188" s="1383"/>
      <c r="Y188" s="1383"/>
      <c r="Z188" s="1383"/>
      <c r="AA188" s="1383"/>
      <c r="AB188" s="1383"/>
      <c r="AC188" s="1383"/>
      <c r="AD188" s="1383"/>
      <c r="AE188" s="1383"/>
      <c r="AF188" s="1383"/>
      <c r="AG188" s="1383"/>
    </row>
    <row r="189" spans="3:33" x14ac:dyDescent="0.25">
      <c r="C189" s="1383"/>
      <c r="D189" s="1383"/>
      <c r="E189" s="1383"/>
      <c r="F189" s="1383"/>
      <c r="G189" s="1383"/>
      <c r="H189" s="1383"/>
      <c r="I189" s="1383"/>
      <c r="J189" s="1383"/>
      <c r="K189" s="1383"/>
      <c r="L189" s="1383"/>
      <c r="M189" s="1383"/>
      <c r="N189" s="1383"/>
      <c r="O189" s="1383"/>
      <c r="P189" s="1383"/>
      <c r="Q189" s="1383"/>
      <c r="R189" s="1383"/>
      <c r="S189" s="1383"/>
      <c r="T189" s="1383"/>
      <c r="U189" s="1383"/>
      <c r="V189" s="1383"/>
      <c r="W189" s="1383"/>
      <c r="X189" s="1383"/>
      <c r="Y189" s="1383"/>
      <c r="Z189" s="1383"/>
      <c r="AA189" s="1383"/>
      <c r="AB189" s="1383"/>
      <c r="AC189" s="1383"/>
      <c r="AD189" s="1383"/>
      <c r="AE189" s="1383"/>
      <c r="AF189" s="1383"/>
      <c r="AG189" s="1383"/>
    </row>
    <row r="190" spans="3:33" x14ac:dyDescent="0.25">
      <c r="C190" s="1383"/>
      <c r="D190" s="1383"/>
      <c r="E190" s="1383"/>
      <c r="F190" s="1383"/>
      <c r="G190" s="1383"/>
      <c r="H190" s="1383"/>
      <c r="I190" s="1383"/>
      <c r="J190" s="1383"/>
      <c r="K190" s="1383"/>
      <c r="L190" s="1383"/>
      <c r="M190" s="1383"/>
      <c r="N190" s="1383"/>
      <c r="O190" s="1383"/>
      <c r="P190" s="1383"/>
      <c r="Q190" s="1383"/>
      <c r="R190" s="1383"/>
      <c r="S190" s="1383"/>
      <c r="T190" s="1383"/>
      <c r="U190" s="1383"/>
      <c r="V190" s="1383"/>
      <c r="W190" s="1383"/>
      <c r="X190" s="1383"/>
      <c r="Y190" s="1383"/>
      <c r="Z190" s="1383"/>
      <c r="AA190" s="1383"/>
      <c r="AB190" s="1383"/>
      <c r="AC190" s="1383"/>
      <c r="AD190" s="1383"/>
      <c r="AE190" s="1383"/>
      <c r="AF190" s="1383"/>
      <c r="AG190" s="1383"/>
    </row>
    <row r="191" spans="3:33" x14ac:dyDescent="0.25">
      <c r="C191" s="1383"/>
      <c r="D191" s="1383"/>
      <c r="E191" s="1383"/>
      <c r="F191" s="1383"/>
      <c r="G191" s="1383"/>
      <c r="H191" s="1383"/>
      <c r="I191" s="1383"/>
      <c r="J191" s="1383"/>
      <c r="K191" s="1383"/>
      <c r="L191" s="1383"/>
      <c r="M191" s="1383"/>
      <c r="N191" s="1383"/>
      <c r="O191" s="1383"/>
      <c r="P191" s="1383"/>
      <c r="Q191" s="1383"/>
      <c r="R191" s="1383"/>
      <c r="S191" s="1383"/>
      <c r="T191" s="1383"/>
      <c r="U191" s="1383"/>
      <c r="V191" s="1383"/>
      <c r="W191" s="1383"/>
      <c r="X191" s="1383"/>
      <c r="Y191" s="1383"/>
      <c r="Z191" s="1383"/>
      <c r="AA191" s="1383"/>
      <c r="AB191" s="1383"/>
      <c r="AC191" s="1383"/>
      <c r="AD191" s="1383"/>
      <c r="AE191" s="1383"/>
      <c r="AF191" s="1383"/>
      <c r="AG191" s="1383"/>
    </row>
    <row r="192" spans="3:33" x14ac:dyDescent="0.25">
      <c r="C192" s="1383"/>
      <c r="D192" s="1383"/>
      <c r="E192" s="1383"/>
      <c r="F192" s="1383"/>
      <c r="G192" s="1383"/>
      <c r="H192" s="1383"/>
      <c r="I192" s="1383"/>
      <c r="J192" s="1383"/>
      <c r="K192" s="1383"/>
      <c r="L192" s="1383"/>
      <c r="M192" s="1383"/>
      <c r="N192" s="1383"/>
      <c r="O192" s="1383"/>
      <c r="P192" s="1383"/>
      <c r="Q192" s="1383"/>
      <c r="R192" s="1383"/>
      <c r="S192" s="1383"/>
      <c r="T192" s="1383"/>
      <c r="U192" s="1383"/>
      <c r="V192" s="1383"/>
      <c r="W192" s="1383"/>
      <c r="X192" s="1383"/>
      <c r="Y192" s="1383"/>
      <c r="Z192" s="1383"/>
      <c r="AA192" s="1383"/>
      <c r="AB192" s="1383"/>
      <c r="AC192" s="1383"/>
      <c r="AD192" s="1383"/>
      <c r="AE192" s="1383"/>
      <c r="AF192" s="1383"/>
      <c r="AG192" s="1383"/>
    </row>
    <row r="193" spans="3:33" x14ac:dyDescent="0.25">
      <c r="C193" s="1383"/>
      <c r="D193" s="1383"/>
      <c r="E193" s="1383"/>
      <c r="F193" s="1383"/>
      <c r="G193" s="1383"/>
      <c r="H193" s="1383"/>
      <c r="I193" s="1383"/>
      <c r="J193" s="1383"/>
      <c r="K193" s="1383"/>
      <c r="L193" s="1383"/>
      <c r="M193" s="1383"/>
      <c r="N193" s="1383"/>
      <c r="O193" s="1383"/>
      <c r="P193" s="1383"/>
      <c r="Q193" s="1383"/>
      <c r="R193" s="1383"/>
      <c r="S193" s="1383"/>
      <c r="T193" s="1383"/>
      <c r="U193" s="1383"/>
      <c r="V193" s="1383"/>
      <c r="W193" s="1383"/>
      <c r="X193" s="1383"/>
      <c r="Y193" s="1383"/>
      <c r="Z193" s="1383"/>
      <c r="AA193" s="1383"/>
      <c r="AB193" s="1383"/>
      <c r="AC193" s="1383"/>
      <c r="AD193" s="1383"/>
      <c r="AE193" s="1383"/>
      <c r="AF193" s="1383"/>
      <c r="AG193" s="1383"/>
    </row>
    <row r="194" spans="3:33" x14ac:dyDescent="0.25">
      <c r="C194" s="1383"/>
      <c r="D194" s="1383"/>
      <c r="E194" s="1383"/>
      <c r="F194" s="1383"/>
      <c r="G194" s="1383"/>
      <c r="H194" s="1383"/>
      <c r="I194" s="1383"/>
      <c r="J194" s="1383"/>
      <c r="K194" s="1383"/>
      <c r="L194" s="1383"/>
      <c r="M194" s="1383"/>
      <c r="N194" s="1383"/>
      <c r="O194" s="1383"/>
      <c r="P194" s="1383"/>
      <c r="Q194" s="1383"/>
      <c r="R194" s="1383"/>
      <c r="S194" s="1383"/>
      <c r="T194" s="1383"/>
      <c r="U194" s="1383"/>
      <c r="V194" s="1383"/>
      <c r="W194" s="1383"/>
      <c r="X194" s="1383"/>
      <c r="Y194" s="1383"/>
      <c r="Z194" s="1383"/>
      <c r="AA194" s="1383"/>
      <c r="AB194" s="1383"/>
      <c r="AC194" s="1383"/>
      <c r="AD194" s="1383"/>
      <c r="AE194" s="1383"/>
      <c r="AF194" s="1383"/>
      <c r="AG194" s="1383"/>
    </row>
    <row r="195" spans="3:33" x14ac:dyDescent="0.25">
      <c r="C195" s="1383"/>
      <c r="D195" s="1383"/>
      <c r="E195" s="1383"/>
      <c r="F195" s="1383"/>
      <c r="G195" s="1383"/>
      <c r="H195" s="1383"/>
      <c r="I195" s="1383"/>
      <c r="J195" s="1383"/>
      <c r="K195" s="1383"/>
      <c r="L195" s="1383"/>
      <c r="M195" s="1383"/>
      <c r="N195" s="1383"/>
      <c r="O195" s="1383"/>
      <c r="P195" s="1383"/>
      <c r="Q195" s="1383"/>
      <c r="R195" s="1383"/>
      <c r="S195" s="1383"/>
      <c r="T195" s="1383"/>
      <c r="U195" s="1383"/>
      <c r="V195" s="1383"/>
      <c r="W195" s="1383"/>
      <c r="X195" s="1383"/>
      <c r="Y195" s="1383"/>
      <c r="Z195" s="1383"/>
      <c r="AA195" s="1383"/>
      <c r="AB195" s="1383"/>
      <c r="AC195" s="1383"/>
      <c r="AD195" s="1383"/>
      <c r="AE195" s="1383"/>
      <c r="AF195" s="1383"/>
      <c r="AG195" s="1383"/>
    </row>
    <row r="196" spans="3:33" x14ac:dyDescent="0.25">
      <c r="C196" s="1383"/>
      <c r="D196" s="1383"/>
      <c r="E196" s="1383"/>
      <c r="F196" s="1383"/>
      <c r="G196" s="1383"/>
      <c r="H196" s="1383"/>
      <c r="I196" s="1383"/>
      <c r="J196" s="1383"/>
      <c r="K196" s="1383"/>
      <c r="L196" s="1383"/>
      <c r="M196" s="1383"/>
      <c r="N196" s="1383"/>
      <c r="O196" s="1383"/>
      <c r="P196" s="1383"/>
      <c r="Q196" s="1383"/>
      <c r="R196" s="1383"/>
      <c r="S196" s="1383"/>
      <c r="T196" s="1383"/>
      <c r="U196" s="1383"/>
      <c r="V196" s="1383"/>
      <c r="W196" s="1383"/>
      <c r="X196" s="1383"/>
      <c r="Y196" s="1383"/>
      <c r="Z196" s="1383"/>
      <c r="AA196" s="1383"/>
      <c r="AB196" s="1383"/>
      <c r="AC196" s="1383"/>
      <c r="AD196" s="1383"/>
      <c r="AE196" s="1383"/>
      <c r="AF196" s="1383"/>
      <c r="AG196" s="1383"/>
    </row>
    <row r="197" spans="3:33" x14ac:dyDescent="0.25">
      <c r="C197" s="1383"/>
      <c r="D197" s="1383"/>
      <c r="E197" s="1383"/>
      <c r="F197" s="1383"/>
      <c r="G197" s="1383"/>
      <c r="H197" s="1383"/>
      <c r="I197" s="1383"/>
      <c r="J197" s="1383"/>
      <c r="K197" s="1383"/>
      <c r="L197" s="1383"/>
      <c r="M197" s="1383"/>
      <c r="N197" s="1383"/>
      <c r="O197" s="1383"/>
      <c r="P197" s="1383"/>
      <c r="Q197" s="1383"/>
      <c r="R197" s="1383"/>
      <c r="S197" s="1383"/>
      <c r="T197" s="1383"/>
      <c r="U197" s="1383"/>
      <c r="V197" s="1383"/>
      <c r="W197" s="1383"/>
      <c r="X197" s="1383"/>
      <c r="Y197" s="1383"/>
      <c r="Z197" s="1383"/>
      <c r="AA197" s="1383"/>
      <c r="AB197" s="1383"/>
      <c r="AC197" s="1383"/>
      <c r="AD197" s="1383"/>
      <c r="AE197" s="1383"/>
      <c r="AF197" s="1383"/>
      <c r="AG197" s="1383"/>
    </row>
    <row r="198" spans="3:33" x14ac:dyDescent="0.25">
      <c r="C198" s="1383"/>
      <c r="D198" s="1383"/>
      <c r="E198" s="1383"/>
      <c r="F198" s="1383"/>
      <c r="G198" s="1383"/>
      <c r="H198" s="1383"/>
      <c r="I198" s="1383"/>
      <c r="J198" s="1383"/>
      <c r="K198" s="1383"/>
      <c r="L198" s="1383"/>
      <c r="M198" s="1383"/>
      <c r="N198" s="1383"/>
      <c r="O198" s="1383"/>
      <c r="P198" s="1383"/>
      <c r="Q198" s="1383"/>
      <c r="R198" s="1383"/>
      <c r="S198" s="1383"/>
      <c r="T198" s="1383"/>
      <c r="U198" s="1383"/>
      <c r="V198" s="1383"/>
      <c r="W198" s="1383"/>
      <c r="X198" s="1383"/>
      <c r="Y198" s="1383"/>
      <c r="Z198" s="1383"/>
      <c r="AA198" s="1383"/>
      <c r="AB198" s="1383"/>
      <c r="AC198" s="1383"/>
      <c r="AD198" s="1383"/>
      <c r="AE198" s="1383"/>
      <c r="AF198" s="1383"/>
      <c r="AG198" s="1383"/>
    </row>
    <row r="199" spans="3:33" x14ac:dyDescent="0.25">
      <c r="C199" s="1383"/>
      <c r="D199" s="1383"/>
      <c r="E199" s="1383"/>
      <c r="F199" s="1383"/>
      <c r="G199" s="1383"/>
      <c r="H199" s="1383"/>
      <c r="I199" s="1383"/>
      <c r="J199" s="1383"/>
      <c r="K199" s="1383"/>
      <c r="L199" s="1383"/>
      <c r="M199" s="1383"/>
      <c r="N199" s="1383"/>
      <c r="O199" s="1383"/>
      <c r="P199" s="1383"/>
      <c r="Q199" s="1383"/>
      <c r="R199" s="1383"/>
      <c r="S199" s="1383"/>
      <c r="T199" s="1383"/>
      <c r="U199" s="1383"/>
      <c r="V199" s="1383"/>
      <c r="W199" s="1383"/>
      <c r="X199" s="1383"/>
      <c r="Y199" s="1383"/>
      <c r="Z199" s="1383"/>
      <c r="AA199" s="1383"/>
      <c r="AB199" s="1383"/>
      <c r="AC199" s="1383"/>
      <c r="AD199" s="1383"/>
      <c r="AE199" s="1383"/>
      <c r="AF199" s="1383"/>
      <c r="AG199" s="1383"/>
    </row>
    <row r="200" spans="3:33" x14ac:dyDescent="0.25">
      <c r="C200" s="1383"/>
      <c r="D200" s="1383"/>
      <c r="E200" s="1383"/>
      <c r="F200" s="1383"/>
      <c r="G200" s="1383"/>
      <c r="H200" s="1383"/>
      <c r="I200" s="1383"/>
      <c r="J200" s="1383"/>
      <c r="K200" s="1383"/>
      <c r="L200" s="1383"/>
      <c r="M200" s="1383"/>
      <c r="N200" s="1383"/>
      <c r="O200" s="1383"/>
      <c r="P200" s="1383"/>
      <c r="Q200" s="1383"/>
      <c r="R200" s="1383"/>
      <c r="S200" s="1383"/>
      <c r="T200" s="1383"/>
      <c r="U200" s="1383"/>
      <c r="V200" s="1383"/>
      <c r="W200" s="1383"/>
      <c r="X200" s="1383"/>
      <c r="Y200" s="1383"/>
      <c r="Z200" s="1383"/>
      <c r="AA200" s="1383"/>
      <c r="AB200" s="1383"/>
      <c r="AC200" s="1383"/>
      <c r="AD200" s="1383"/>
      <c r="AE200" s="1383"/>
      <c r="AF200" s="1383"/>
      <c r="AG200" s="1383"/>
    </row>
    <row r="201" spans="3:33" x14ac:dyDescent="0.25">
      <c r="C201" s="1383"/>
      <c r="D201" s="1383"/>
      <c r="E201" s="1383"/>
      <c r="F201" s="1383"/>
      <c r="G201" s="1383"/>
      <c r="H201" s="1383"/>
      <c r="I201" s="1383"/>
      <c r="J201" s="1383"/>
      <c r="K201" s="1383"/>
      <c r="L201" s="1383"/>
      <c r="M201" s="1383"/>
      <c r="N201" s="1383"/>
      <c r="O201" s="1383"/>
      <c r="P201" s="1383"/>
      <c r="Q201" s="1383"/>
      <c r="R201" s="1383"/>
      <c r="S201" s="1383"/>
      <c r="T201" s="1383"/>
      <c r="U201" s="1383"/>
      <c r="V201" s="1383"/>
      <c r="W201" s="1383"/>
      <c r="X201" s="1383"/>
      <c r="Y201" s="1383"/>
      <c r="Z201" s="1383"/>
      <c r="AA201" s="1383"/>
      <c r="AB201" s="1383"/>
      <c r="AC201" s="1383"/>
      <c r="AD201" s="1383"/>
      <c r="AE201" s="1383"/>
      <c r="AF201" s="1383"/>
      <c r="AG201" s="1383"/>
    </row>
    <row r="202" spans="3:33" x14ac:dyDescent="0.25">
      <c r="C202" s="1383"/>
      <c r="D202" s="1383"/>
      <c r="E202" s="1383"/>
      <c r="F202" s="1383"/>
      <c r="G202" s="1383"/>
      <c r="H202" s="1383"/>
      <c r="I202" s="1383"/>
      <c r="J202" s="1383"/>
      <c r="K202" s="1383"/>
      <c r="L202" s="1383"/>
      <c r="M202" s="1383"/>
      <c r="N202" s="1383"/>
      <c r="O202" s="1383"/>
      <c r="P202" s="1383"/>
      <c r="Q202" s="1383"/>
      <c r="R202" s="1383"/>
      <c r="S202" s="1383"/>
      <c r="T202" s="1383"/>
      <c r="U202" s="1383"/>
      <c r="V202" s="1383"/>
      <c r="W202" s="1383"/>
      <c r="X202" s="1383"/>
      <c r="Y202" s="1383"/>
      <c r="Z202" s="1383"/>
      <c r="AA202" s="1383"/>
      <c r="AB202" s="1383"/>
      <c r="AC202" s="1383"/>
      <c r="AD202" s="1383"/>
      <c r="AE202" s="1383"/>
      <c r="AF202" s="1383"/>
      <c r="AG202" s="1383"/>
    </row>
    <row r="203" spans="3:33" x14ac:dyDescent="0.25">
      <c r="C203" s="1383"/>
      <c r="D203" s="1383"/>
      <c r="E203" s="1383"/>
      <c r="F203" s="1383"/>
      <c r="G203" s="1383"/>
      <c r="H203" s="1383"/>
      <c r="I203" s="1383"/>
      <c r="J203" s="1383"/>
      <c r="K203" s="1383"/>
      <c r="L203" s="1383"/>
      <c r="M203" s="1383"/>
      <c r="N203" s="1383"/>
      <c r="O203" s="1383"/>
      <c r="P203" s="1383"/>
      <c r="Q203" s="1383"/>
      <c r="R203" s="1383"/>
      <c r="S203" s="1383"/>
      <c r="T203" s="1383"/>
      <c r="U203" s="1383"/>
      <c r="V203" s="1383"/>
      <c r="W203" s="1383"/>
      <c r="X203" s="1383"/>
      <c r="Y203" s="1383"/>
      <c r="Z203" s="1383"/>
      <c r="AA203" s="1383"/>
      <c r="AB203" s="1383"/>
      <c r="AC203" s="1383"/>
      <c r="AD203" s="1383"/>
      <c r="AE203" s="1383"/>
      <c r="AF203" s="1383"/>
      <c r="AG203" s="1383"/>
    </row>
    <row r="204" spans="3:33" x14ac:dyDescent="0.25">
      <c r="C204" s="1383"/>
      <c r="D204" s="1383"/>
      <c r="E204" s="1383"/>
      <c r="F204" s="1383"/>
      <c r="G204" s="1383"/>
      <c r="H204" s="1383"/>
      <c r="I204" s="1383"/>
      <c r="J204" s="1383"/>
      <c r="K204" s="1383"/>
      <c r="L204" s="1383"/>
      <c r="M204" s="1383"/>
      <c r="N204" s="1383"/>
      <c r="O204" s="1383"/>
      <c r="P204" s="1383"/>
      <c r="Q204" s="1383"/>
      <c r="R204" s="1383"/>
      <c r="S204" s="1383"/>
      <c r="T204" s="1383"/>
      <c r="U204" s="1383"/>
      <c r="V204" s="1383"/>
      <c r="W204" s="1383"/>
      <c r="X204" s="1383"/>
      <c r="Y204" s="1383"/>
      <c r="Z204" s="1383"/>
      <c r="AA204" s="1383"/>
      <c r="AB204" s="1383"/>
      <c r="AC204" s="1383"/>
      <c r="AD204" s="1383"/>
      <c r="AE204" s="1383"/>
      <c r="AF204" s="1383"/>
      <c r="AG204" s="1383"/>
    </row>
    <row r="205" spans="3:33" x14ac:dyDescent="0.25">
      <c r="C205" s="1383"/>
      <c r="D205" s="1383"/>
      <c r="E205" s="1383"/>
      <c r="F205" s="1383"/>
      <c r="G205" s="1383"/>
      <c r="H205" s="1383"/>
      <c r="I205" s="1383"/>
      <c r="J205" s="1383"/>
      <c r="K205" s="1383"/>
      <c r="L205" s="1383"/>
      <c r="M205" s="1383"/>
      <c r="N205" s="1383"/>
      <c r="O205" s="1383"/>
      <c r="P205" s="1383"/>
      <c r="Q205" s="1383"/>
      <c r="R205" s="1383"/>
      <c r="S205" s="1383"/>
      <c r="T205" s="1383"/>
      <c r="U205" s="1383"/>
      <c r="V205" s="1383"/>
      <c r="W205" s="1383"/>
      <c r="X205" s="1383"/>
      <c r="Y205" s="1383"/>
      <c r="Z205" s="1383"/>
      <c r="AA205" s="1383"/>
      <c r="AB205" s="1383"/>
      <c r="AC205" s="1383"/>
      <c r="AD205" s="1383"/>
      <c r="AE205" s="1383"/>
      <c r="AF205" s="1383"/>
      <c r="AG205" s="1383"/>
    </row>
    <row r="206" spans="3:33" x14ac:dyDescent="0.25">
      <c r="C206" s="1383"/>
      <c r="D206" s="1383"/>
      <c r="E206" s="1383"/>
      <c r="F206" s="1383"/>
      <c r="G206" s="1383"/>
      <c r="H206" s="1383"/>
      <c r="I206" s="1383"/>
      <c r="J206" s="1383"/>
      <c r="K206" s="1383"/>
      <c r="L206" s="1383"/>
      <c r="M206" s="1383"/>
      <c r="N206" s="1383"/>
      <c r="O206" s="1383"/>
      <c r="P206" s="1383"/>
      <c r="Q206" s="1383"/>
      <c r="R206" s="1383"/>
      <c r="S206" s="1383"/>
      <c r="T206" s="1383"/>
      <c r="U206" s="1383"/>
      <c r="V206" s="1383"/>
      <c r="W206" s="1383"/>
      <c r="X206" s="1383"/>
      <c r="Y206" s="1383"/>
      <c r="Z206" s="1383"/>
      <c r="AA206" s="1383"/>
      <c r="AB206" s="1383"/>
      <c r="AC206" s="1383"/>
      <c r="AD206" s="1383"/>
      <c r="AE206" s="1383"/>
      <c r="AF206" s="1383"/>
      <c r="AG206" s="1383"/>
    </row>
    <row r="207" spans="3:33" x14ac:dyDescent="0.25">
      <c r="C207" s="1383"/>
      <c r="D207" s="1383"/>
      <c r="E207" s="1383"/>
      <c r="F207" s="1383"/>
      <c r="G207" s="1383"/>
      <c r="H207" s="1383"/>
      <c r="I207" s="1383"/>
      <c r="J207" s="1383"/>
      <c r="K207" s="1383"/>
      <c r="L207" s="1383"/>
      <c r="M207" s="1383"/>
      <c r="N207" s="1383"/>
      <c r="O207" s="1383"/>
      <c r="P207" s="1383"/>
      <c r="Q207" s="1383"/>
      <c r="R207" s="1383"/>
      <c r="S207" s="1383"/>
      <c r="T207" s="1383"/>
      <c r="U207" s="1383"/>
      <c r="V207" s="1383"/>
      <c r="W207" s="1383"/>
      <c r="X207" s="1383"/>
      <c r="Y207" s="1383"/>
      <c r="Z207" s="1383"/>
      <c r="AA207" s="1383"/>
      <c r="AB207" s="1383"/>
      <c r="AC207" s="1383"/>
      <c r="AD207" s="1383"/>
      <c r="AE207" s="1383"/>
      <c r="AF207" s="1383"/>
      <c r="AG207" s="1383"/>
    </row>
    <row r="208" spans="3:33" x14ac:dyDescent="0.25">
      <c r="C208" s="1383"/>
      <c r="D208" s="1383"/>
      <c r="E208" s="1383"/>
      <c r="F208" s="1383"/>
      <c r="G208" s="1383"/>
      <c r="H208" s="1383"/>
      <c r="I208" s="1383"/>
      <c r="J208" s="1383"/>
      <c r="K208" s="1383"/>
      <c r="L208" s="1383"/>
      <c r="M208" s="1383"/>
      <c r="N208" s="1383"/>
      <c r="O208" s="1383"/>
      <c r="P208" s="1383"/>
      <c r="Q208" s="1383"/>
      <c r="R208" s="1383"/>
      <c r="S208" s="1383"/>
      <c r="T208" s="1383"/>
      <c r="U208" s="1383"/>
      <c r="V208" s="1383"/>
      <c r="W208" s="1383"/>
      <c r="X208" s="1383"/>
      <c r="Y208" s="1383"/>
      <c r="Z208" s="1383"/>
      <c r="AA208" s="1383"/>
      <c r="AB208" s="1383"/>
      <c r="AC208" s="1383"/>
      <c r="AD208" s="1383"/>
      <c r="AE208" s="1383"/>
      <c r="AF208" s="1383"/>
      <c r="AG208" s="1383"/>
    </row>
    <row r="209" spans="3:33" x14ac:dyDescent="0.25">
      <c r="C209" s="1383"/>
      <c r="D209" s="1383"/>
      <c r="E209" s="1383"/>
      <c r="F209" s="1383"/>
      <c r="G209" s="1383"/>
      <c r="H209" s="1383"/>
      <c r="I209" s="1383"/>
      <c r="J209" s="1383"/>
      <c r="K209" s="1383"/>
      <c r="L209" s="1383"/>
      <c r="M209" s="1383"/>
      <c r="N209" s="1383"/>
      <c r="O209" s="1383"/>
      <c r="P209" s="1383"/>
      <c r="Q209" s="1383"/>
      <c r="R209" s="1383"/>
      <c r="S209" s="1383"/>
      <c r="T209" s="1383"/>
      <c r="U209" s="1383"/>
      <c r="V209" s="1383"/>
      <c r="W209" s="1383"/>
      <c r="X209" s="1383"/>
      <c r="Y209" s="1383"/>
      <c r="Z209" s="1383"/>
      <c r="AA209" s="1383"/>
      <c r="AB209" s="1383"/>
      <c r="AC209" s="1383"/>
      <c r="AD209" s="1383"/>
      <c r="AE209" s="1383"/>
      <c r="AF209" s="1383"/>
      <c r="AG209" s="1383"/>
    </row>
    <row r="210" spans="3:33" x14ac:dyDescent="0.25">
      <c r="C210" s="1383"/>
      <c r="D210" s="1383"/>
      <c r="E210" s="1383"/>
      <c r="F210" s="1383"/>
      <c r="G210" s="1383"/>
      <c r="H210" s="1383"/>
      <c r="I210" s="1383"/>
      <c r="J210" s="1383"/>
      <c r="K210" s="1383"/>
      <c r="L210" s="1383"/>
      <c r="M210" s="1383"/>
      <c r="N210" s="1383"/>
      <c r="O210" s="1383"/>
      <c r="P210" s="1383"/>
      <c r="Q210" s="1383"/>
      <c r="R210" s="1383"/>
      <c r="S210" s="1383"/>
      <c r="T210" s="1383"/>
      <c r="U210" s="1383"/>
      <c r="V210" s="1383"/>
      <c r="W210" s="1383"/>
      <c r="X210" s="1383"/>
      <c r="Y210" s="1383"/>
      <c r="Z210" s="1383"/>
      <c r="AA210" s="1383"/>
      <c r="AB210" s="1383"/>
      <c r="AC210" s="1383"/>
      <c r="AD210" s="1383"/>
      <c r="AE210" s="1383"/>
      <c r="AF210" s="1383"/>
      <c r="AG210" s="1383"/>
    </row>
    <row r="211" spans="3:33" x14ac:dyDescent="0.25">
      <c r="C211" s="1383"/>
      <c r="D211" s="1383"/>
      <c r="E211" s="1383"/>
      <c r="F211" s="1383"/>
      <c r="G211" s="1383"/>
      <c r="H211" s="1383"/>
      <c r="I211" s="1383"/>
      <c r="J211" s="1383"/>
      <c r="K211" s="1383"/>
      <c r="L211" s="1383"/>
      <c r="M211" s="1383"/>
      <c r="N211" s="1383"/>
      <c r="O211" s="1383"/>
      <c r="P211" s="1383"/>
      <c r="Q211" s="1383"/>
      <c r="R211" s="1383"/>
      <c r="S211" s="1383"/>
      <c r="T211" s="1383"/>
      <c r="U211" s="1383"/>
      <c r="V211" s="1383"/>
      <c r="W211" s="1383"/>
      <c r="X211" s="1383"/>
      <c r="Y211" s="1383"/>
      <c r="Z211" s="1383"/>
      <c r="AA211" s="1383"/>
      <c r="AB211" s="1383"/>
      <c r="AC211" s="1383"/>
      <c r="AD211" s="1383"/>
      <c r="AE211" s="1383"/>
      <c r="AF211" s="1383"/>
      <c r="AG211" s="1383"/>
    </row>
    <row r="212" spans="3:33" x14ac:dyDescent="0.25">
      <c r="C212" s="1383"/>
      <c r="D212" s="1383"/>
      <c r="E212" s="1383"/>
      <c r="F212" s="1383"/>
      <c r="G212" s="1383"/>
      <c r="H212" s="1383"/>
      <c r="I212" s="1383"/>
      <c r="J212" s="1383"/>
      <c r="K212" s="1383"/>
      <c r="L212" s="1383"/>
      <c r="M212" s="1383"/>
      <c r="N212" s="1383"/>
      <c r="O212" s="1383"/>
      <c r="P212" s="1383"/>
      <c r="Q212" s="1383"/>
      <c r="R212" s="1383"/>
      <c r="S212" s="1383"/>
      <c r="T212" s="1383"/>
      <c r="U212" s="1383"/>
      <c r="V212" s="1383"/>
      <c r="W212" s="1383"/>
      <c r="X212" s="1383"/>
      <c r="Y212" s="1383"/>
      <c r="Z212" s="1383"/>
      <c r="AA212" s="1383"/>
      <c r="AB212" s="1383"/>
      <c r="AC212" s="1383"/>
      <c r="AD212" s="1383"/>
      <c r="AE212" s="1383"/>
      <c r="AF212" s="1383"/>
      <c r="AG212" s="1383"/>
    </row>
    <row r="213" spans="3:33" x14ac:dyDescent="0.25">
      <c r="C213" s="1383"/>
      <c r="D213" s="1383"/>
      <c r="E213" s="1383"/>
      <c r="F213" s="1383"/>
      <c r="G213" s="1383"/>
      <c r="H213" s="1383"/>
      <c r="I213" s="1383"/>
      <c r="J213" s="1383"/>
      <c r="K213" s="1383"/>
      <c r="L213" s="1383"/>
      <c r="M213" s="1383"/>
      <c r="N213" s="1383"/>
      <c r="O213" s="1383"/>
      <c r="P213" s="1383"/>
      <c r="Q213" s="1383"/>
      <c r="R213" s="1383"/>
      <c r="S213" s="1383"/>
      <c r="T213" s="1383"/>
      <c r="U213" s="1383"/>
      <c r="V213" s="1383"/>
      <c r="W213" s="1383"/>
      <c r="X213" s="1383"/>
      <c r="Y213" s="1383"/>
      <c r="Z213" s="1383"/>
      <c r="AA213" s="1383"/>
      <c r="AB213" s="1383"/>
      <c r="AC213" s="1383"/>
      <c r="AD213" s="1383"/>
      <c r="AE213" s="1383"/>
      <c r="AF213" s="1383"/>
      <c r="AG213" s="1383"/>
    </row>
    <row r="214" spans="3:33" x14ac:dyDescent="0.25">
      <c r="C214" s="1383"/>
      <c r="D214" s="1383"/>
      <c r="E214" s="1383"/>
      <c r="F214" s="1383"/>
      <c r="G214" s="1383"/>
      <c r="H214" s="1383"/>
      <c r="I214" s="1383"/>
      <c r="J214" s="1383"/>
      <c r="K214" s="1383"/>
      <c r="L214" s="1383"/>
      <c r="M214" s="1383"/>
      <c r="N214" s="1383"/>
      <c r="O214" s="1383"/>
      <c r="P214" s="1383"/>
      <c r="Q214" s="1383"/>
      <c r="R214" s="1383"/>
      <c r="S214" s="1383"/>
      <c r="T214" s="1383"/>
      <c r="U214" s="1383"/>
      <c r="V214" s="1383"/>
      <c r="W214" s="1383"/>
      <c r="X214" s="1383"/>
      <c r="Y214" s="1383"/>
      <c r="Z214" s="1383"/>
      <c r="AA214" s="1383"/>
      <c r="AB214" s="1383"/>
      <c r="AC214" s="1383"/>
      <c r="AD214" s="1383"/>
      <c r="AE214" s="1383"/>
      <c r="AF214" s="1383"/>
      <c r="AG214" s="1383"/>
    </row>
    <row r="215" spans="3:33" x14ac:dyDescent="0.25">
      <c r="C215" s="1383"/>
      <c r="D215" s="1383"/>
      <c r="E215" s="1383"/>
      <c r="F215" s="1383"/>
      <c r="G215" s="1383"/>
      <c r="H215" s="1383"/>
      <c r="I215" s="1383"/>
      <c r="J215" s="1383"/>
      <c r="K215" s="1383"/>
      <c r="L215" s="1383"/>
      <c r="M215" s="1383"/>
      <c r="N215" s="1383"/>
      <c r="O215" s="1383"/>
      <c r="P215" s="1383"/>
      <c r="Q215" s="1383"/>
      <c r="R215" s="1383"/>
      <c r="S215" s="1383"/>
      <c r="T215" s="1383"/>
      <c r="U215" s="1383"/>
      <c r="V215" s="1383"/>
      <c r="W215" s="1383"/>
      <c r="X215" s="1383"/>
      <c r="Y215" s="1383"/>
      <c r="Z215" s="1383"/>
      <c r="AA215" s="1383"/>
      <c r="AB215" s="1383"/>
      <c r="AC215" s="1383"/>
      <c r="AD215" s="1383"/>
      <c r="AE215" s="1383"/>
      <c r="AF215" s="1383"/>
      <c r="AG215" s="1383"/>
    </row>
    <row r="216" spans="3:33" x14ac:dyDescent="0.25">
      <c r="C216" s="1383"/>
      <c r="D216" s="1383"/>
      <c r="E216" s="1383"/>
      <c r="F216" s="1383"/>
      <c r="G216" s="1383"/>
      <c r="H216" s="1383"/>
      <c r="I216" s="1383"/>
      <c r="J216" s="1383"/>
      <c r="K216" s="1383"/>
      <c r="L216" s="1383"/>
      <c r="M216" s="1383"/>
      <c r="N216" s="1383"/>
      <c r="O216" s="1383"/>
      <c r="P216" s="1383"/>
      <c r="Q216" s="1383"/>
      <c r="R216" s="1383"/>
      <c r="S216" s="1383"/>
      <c r="T216" s="1383"/>
      <c r="U216" s="1383"/>
      <c r="V216" s="1383"/>
      <c r="W216" s="1383"/>
      <c r="X216" s="1383"/>
      <c r="Y216" s="1383"/>
      <c r="Z216" s="1383"/>
      <c r="AA216" s="1383"/>
      <c r="AB216" s="1383"/>
      <c r="AC216" s="1383"/>
      <c r="AD216" s="1383"/>
      <c r="AE216" s="1383"/>
      <c r="AF216" s="1383"/>
      <c r="AG216" s="1383"/>
    </row>
    <row r="217" spans="3:33" x14ac:dyDescent="0.25">
      <c r="C217" s="1383"/>
      <c r="D217" s="1383"/>
      <c r="E217" s="1383"/>
      <c r="F217" s="1383"/>
      <c r="G217" s="1383"/>
      <c r="H217" s="1383"/>
      <c r="I217" s="1383"/>
      <c r="J217" s="1383"/>
      <c r="K217" s="1383"/>
      <c r="L217" s="1383"/>
      <c r="M217" s="1383"/>
      <c r="N217" s="1383"/>
      <c r="O217" s="1383"/>
      <c r="P217" s="1383"/>
      <c r="Q217" s="1383"/>
      <c r="R217" s="1383"/>
      <c r="S217" s="1383"/>
      <c r="T217" s="1383"/>
      <c r="U217" s="1383"/>
      <c r="V217" s="1383"/>
      <c r="W217" s="1383"/>
      <c r="X217" s="1383"/>
      <c r="Y217" s="1383"/>
      <c r="Z217" s="1383"/>
      <c r="AA217" s="1383"/>
      <c r="AB217" s="1383"/>
      <c r="AC217" s="1383"/>
      <c r="AD217" s="1383"/>
      <c r="AE217" s="1383"/>
      <c r="AF217" s="1383"/>
      <c r="AG217" s="1383"/>
    </row>
    <row r="218" spans="3:33" x14ac:dyDescent="0.25">
      <c r="C218" s="1383"/>
      <c r="D218" s="1383"/>
      <c r="E218" s="1383"/>
      <c r="F218" s="1383"/>
      <c r="G218" s="1383"/>
      <c r="H218" s="1383"/>
      <c r="I218" s="1383"/>
      <c r="J218" s="1383"/>
      <c r="K218" s="1383"/>
      <c r="L218" s="1383"/>
      <c r="M218" s="1383"/>
      <c r="N218" s="1383"/>
      <c r="O218" s="1383"/>
      <c r="P218" s="1383"/>
      <c r="Q218" s="1383"/>
      <c r="R218" s="1383"/>
      <c r="S218" s="1383"/>
      <c r="T218" s="1383"/>
      <c r="U218" s="1383"/>
      <c r="V218" s="1383"/>
      <c r="W218" s="1383"/>
      <c r="X218" s="1383"/>
      <c r="Y218" s="1383"/>
      <c r="Z218" s="1383"/>
      <c r="AA218" s="1383"/>
      <c r="AB218" s="1383"/>
      <c r="AC218" s="1383"/>
      <c r="AD218" s="1383"/>
      <c r="AE218" s="1383"/>
      <c r="AF218" s="1383"/>
      <c r="AG218" s="1383"/>
    </row>
    <row r="219" spans="3:33" x14ac:dyDescent="0.25">
      <c r="C219" s="1383"/>
      <c r="D219" s="1383"/>
      <c r="E219" s="1383"/>
      <c r="F219" s="1383"/>
      <c r="G219" s="1383"/>
      <c r="H219" s="1383"/>
      <c r="I219" s="1383"/>
      <c r="J219" s="1383"/>
      <c r="K219" s="1383"/>
      <c r="L219" s="1383"/>
      <c r="M219" s="1383"/>
      <c r="N219" s="1383"/>
      <c r="O219" s="1383"/>
      <c r="P219" s="1383"/>
      <c r="Q219" s="1383"/>
      <c r="R219" s="1383"/>
      <c r="S219" s="1383"/>
      <c r="T219" s="1383"/>
      <c r="U219" s="1383"/>
      <c r="V219" s="1383"/>
      <c r="W219" s="1383"/>
      <c r="X219" s="1383"/>
      <c r="Y219" s="1383"/>
      <c r="Z219" s="1383"/>
      <c r="AA219" s="1383"/>
      <c r="AB219" s="1383"/>
      <c r="AC219" s="1383"/>
      <c r="AD219" s="1383"/>
      <c r="AE219" s="1383"/>
      <c r="AF219" s="1383"/>
      <c r="AG219" s="1383"/>
    </row>
    <row r="220" spans="3:33" x14ac:dyDescent="0.25">
      <c r="C220" s="1383"/>
      <c r="D220" s="1383"/>
      <c r="E220" s="1383"/>
      <c r="F220" s="1383"/>
      <c r="G220" s="1383"/>
      <c r="H220" s="1383"/>
      <c r="I220" s="1383"/>
      <c r="J220" s="1383"/>
      <c r="K220" s="1383"/>
      <c r="L220" s="1383"/>
      <c r="M220" s="1383"/>
      <c r="N220" s="1383"/>
      <c r="O220" s="1383"/>
      <c r="P220" s="1383"/>
      <c r="Q220" s="1383"/>
      <c r="R220" s="1383"/>
      <c r="S220" s="1383"/>
      <c r="T220" s="1383"/>
      <c r="U220" s="1383"/>
      <c r="V220" s="1383"/>
      <c r="W220" s="1383"/>
      <c r="X220" s="1383"/>
      <c r="Y220" s="1383"/>
      <c r="Z220" s="1383"/>
      <c r="AA220" s="1383"/>
      <c r="AB220" s="1383"/>
      <c r="AC220" s="1383"/>
      <c r="AD220" s="1383"/>
      <c r="AE220" s="1383"/>
      <c r="AF220" s="1383"/>
      <c r="AG220" s="1383"/>
    </row>
    <row r="221" spans="3:33" x14ac:dyDescent="0.25">
      <c r="C221" s="1383"/>
      <c r="D221" s="1383"/>
      <c r="E221" s="1383"/>
      <c r="F221" s="1383"/>
      <c r="G221" s="1383"/>
      <c r="H221" s="1383"/>
      <c r="I221" s="1383"/>
      <c r="J221" s="1383"/>
      <c r="K221" s="1383"/>
      <c r="L221" s="1383"/>
      <c r="M221" s="1383"/>
      <c r="N221" s="1383"/>
      <c r="O221" s="1383"/>
      <c r="P221" s="1383"/>
      <c r="Q221" s="1383"/>
      <c r="R221" s="1383"/>
      <c r="S221" s="1383"/>
      <c r="T221" s="1383"/>
      <c r="U221" s="1383"/>
      <c r="V221" s="1383"/>
      <c r="W221" s="1383"/>
      <c r="X221" s="1383"/>
      <c r="Y221" s="1383"/>
      <c r="Z221" s="1383"/>
      <c r="AA221" s="1383"/>
      <c r="AB221" s="1383"/>
      <c r="AC221" s="1383"/>
      <c r="AD221" s="1383"/>
      <c r="AE221" s="1383"/>
      <c r="AF221" s="1383"/>
      <c r="AG221" s="1383"/>
    </row>
    <row r="222" spans="3:33" x14ac:dyDescent="0.25">
      <c r="C222" s="1383"/>
      <c r="D222" s="1383"/>
      <c r="E222" s="1383"/>
      <c r="F222" s="1383"/>
      <c r="G222" s="1383"/>
      <c r="H222" s="1383"/>
      <c r="I222" s="1383"/>
      <c r="J222" s="1383"/>
      <c r="K222" s="1383"/>
      <c r="L222" s="1383"/>
      <c r="M222" s="1383"/>
      <c r="N222" s="1383"/>
      <c r="O222" s="1383"/>
      <c r="P222" s="1383"/>
      <c r="Q222" s="1383"/>
      <c r="R222" s="1383"/>
      <c r="S222" s="1383"/>
      <c r="T222" s="1383"/>
      <c r="U222" s="1383"/>
      <c r="V222" s="1383"/>
      <c r="W222" s="1383"/>
      <c r="X222" s="1383"/>
      <c r="Y222" s="1383"/>
      <c r="Z222" s="1383"/>
      <c r="AA222" s="1383"/>
      <c r="AB222" s="1383"/>
      <c r="AC222" s="1383"/>
      <c r="AD222" s="1383"/>
      <c r="AE222" s="1383"/>
      <c r="AF222" s="1383"/>
      <c r="AG222" s="1383"/>
    </row>
    <row r="223" spans="3:33" x14ac:dyDescent="0.25">
      <c r="C223" s="1383"/>
      <c r="D223" s="1383"/>
      <c r="E223" s="1383"/>
      <c r="F223" s="1383"/>
      <c r="G223" s="1383"/>
      <c r="H223" s="1383"/>
      <c r="I223" s="1383"/>
      <c r="J223" s="1383"/>
      <c r="K223" s="1383"/>
      <c r="L223" s="1383"/>
      <c r="M223" s="1383"/>
      <c r="N223" s="1383"/>
      <c r="O223" s="1383"/>
      <c r="P223" s="1383"/>
      <c r="Q223" s="1383"/>
      <c r="R223" s="1383"/>
      <c r="S223" s="1383"/>
      <c r="T223" s="1383"/>
      <c r="U223" s="1383"/>
      <c r="V223" s="1383"/>
      <c r="W223" s="1383"/>
      <c r="X223" s="1383"/>
      <c r="Y223" s="1383"/>
      <c r="Z223" s="1383"/>
      <c r="AA223" s="1383"/>
      <c r="AB223" s="1383"/>
      <c r="AC223" s="1383"/>
      <c r="AD223" s="1383"/>
      <c r="AE223" s="1383"/>
      <c r="AF223" s="1383"/>
      <c r="AG223" s="1383"/>
    </row>
    <row r="224" spans="3:33" x14ac:dyDescent="0.25">
      <c r="C224" s="1383"/>
      <c r="D224" s="1383"/>
      <c r="E224" s="1383"/>
      <c r="F224" s="1383"/>
      <c r="G224" s="1383"/>
      <c r="H224" s="1383"/>
      <c r="I224" s="1383"/>
      <c r="J224" s="1383"/>
      <c r="K224" s="1383"/>
      <c r="L224" s="1383"/>
      <c r="M224" s="1383"/>
      <c r="N224" s="1383"/>
      <c r="O224" s="1383"/>
      <c r="P224" s="1383"/>
      <c r="Q224" s="1383"/>
      <c r="R224" s="1383"/>
      <c r="S224" s="1383"/>
      <c r="T224" s="1383"/>
      <c r="U224" s="1383"/>
      <c r="V224" s="1383"/>
      <c r="W224" s="1383"/>
      <c r="X224" s="1383"/>
      <c r="Y224" s="1383"/>
      <c r="Z224" s="1383"/>
      <c r="AA224" s="1383"/>
      <c r="AB224" s="1383"/>
      <c r="AC224" s="1383"/>
      <c r="AD224" s="1383"/>
      <c r="AE224" s="1383"/>
      <c r="AF224" s="1383"/>
      <c r="AG224" s="1383"/>
    </row>
    <row r="225" spans="3:33" x14ac:dyDescent="0.25">
      <c r="C225" s="1383"/>
      <c r="D225" s="1383"/>
      <c r="E225" s="1383"/>
      <c r="F225" s="1383"/>
      <c r="G225" s="1383"/>
      <c r="H225" s="1383"/>
      <c r="I225" s="1383"/>
      <c r="J225" s="1383"/>
      <c r="K225" s="1383"/>
      <c r="L225" s="1383"/>
      <c r="M225" s="1383"/>
      <c r="N225" s="1383"/>
      <c r="O225" s="1383"/>
      <c r="P225" s="1383"/>
      <c r="Q225" s="1383"/>
      <c r="R225" s="1383"/>
      <c r="S225" s="1383"/>
      <c r="T225" s="1383"/>
      <c r="U225" s="1383"/>
      <c r="V225" s="1383"/>
      <c r="W225" s="1383"/>
      <c r="X225" s="1383"/>
      <c r="Y225" s="1383"/>
      <c r="Z225" s="1383"/>
      <c r="AA225" s="1383"/>
      <c r="AB225" s="1383"/>
      <c r="AC225" s="1383"/>
      <c r="AD225" s="1383"/>
      <c r="AE225" s="1383"/>
      <c r="AF225" s="1383"/>
      <c r="AG225" s="1383"/>
    </row>
    <row r="226" spans="3:33" x14ac:dyDescent="0.25">
      <c r="C226" s="1383"/>
      <c r="D226" s="1383"/>
      <c r="E226" s="1383"/>
      <c r="F226" s="1383"/>
      <c r="G226" s="1383"/>
      <c r="H226" s="1383"/>
      <c r="I226" s="1383"/>
      <c r="J226" s="1383"/>
      <c r="K226" s="1383"/>
      <c r="L226" s="1383"/>
      <c r="M226" s="1383"/>
      <c r="N226" s="1383"/>
      <c r="O226" s="1383"/>
      <c r="P226" s="1383"/>
      <c r="Q226" s="1383"/>
      <c r="R226" s="1383"/>
      <c r="S226" s="1383"/>
      <c r="T226" s="1383"/>
      <c r="U226" s="1383"/>
      <c r="V226" s="1383"/>
      <c r="W226" s="1383"/>
      <c r="X226" s="1383"/>
      <c r="Y226" s="1383"/>
      <c r="Z226" s="1383"/>
      <c r="AA226" s="1383"/>
      <c r="AB226" s="1383"/>
      <c r="AC226" s="1383"/>
      <c r="AD226" s="1383"/>
      <c r="AE226" s="1383"/>
      <c r="AF226" s="1383"/>
      <c r="AG226" s="1383"/>
    </row>
    <row r="227" spans="3:33" x14ac:dyDescent="0.25">
      <c r="C227" s="1383"/>
      <c r="D227" s="1383"/>
      <c r="E227" s="1383"/>
      <c r="F227" s="1383"/>
      <c r="G227" s="1383"/>
      <c r="H227" s="1383"/>
      <c r="I227" s="1383"/>
      <c r="J227" s="1383"/>
      <c r="K227" s="1383"/>
      <c r="L227" s="1383"/>
      <c r="M227" s="1383"/>
      <c r="N227" s="1383"/>
      <c r="O227" s="1383"/>
      <c r="P227" s="1383"/>
      <c r="Q227" s="1383"/>
      <c r="R227" s="1383"/>
      <c r="S227" s="1383"/>
      <c r="T227" s="1383"/>
      <c r="U227" s="1383"/>
      <c r="V227" s="1383"/>
      <c r="W227" s="1383"/>
      <c r="X227" s="1383"/>
      <c r="Y227" s="1383"/>
      <c r="Z227" s="1383"/>
      <c r="AA227" s="1383"/>
      <c r="AB227" s="1383"/>
      <c r="AC227" s="1383"/>
      <c r="AD227" s="1383"/>
      <c r="AE227" s="1383"/>
      <c r="AF227" s="1383"/>
      <c r="AG227" s="1383"/>
    </row>
    <row r="228" spans="3:33" x14ac:dyDescent="0.25">
      <c r="C228" s="1383"/>
      <c r="D228" s="1383"/>
      <c r="E228" s="1383"/>
      <c r="F228" s="1383"/>
      <c r="G228" s="1383"/>
      <c r="H228" s="1383"/>
      <c r="I228" s="1383"/>
      <c r="J228" s="1383"/>
      <c r="K228" s="1383"/>
      <c r="L228" s="1383"/>
      <c r="M228" s="1383"/>
      <c r="N228" s="1383"/>
      <c r="O228" s="1383"/>
      <c r="P228" s="1383"/>
      <c r="Q228" s="1383"/>
      <c r="R228" s="1383"/>
      <c r="S228" s="1383"/>
      <c r="T228" s="1383"/>
      <c r="U228" s="1383"/>
      <c r="V228" s="1383"/>
      <c r="W228" s="1383"/>
      <c r="X228" s="1383"/>
      <c r="Y228" s="1383"/>
      <c r="Z228" s="1383"/>
      <c r="AA228" s="1383"/>
      <c r="AB228" s="1383"/>
      <c r="AC228" s="1383"/>
      <c r="AD228" s="1383"/>
      <c r="AE228" s="1383"/>
      <c r="AF228" s="1383"/>
      <c r="AG228" s="1383"/>
    </row>
    <row r="229" spans="3:33" x14ac:dyDescent="0.25">
      <c r="C229" s="1383"/>
      <c r="D229" s="1383"/>
      <c r="E229" s="1383"/>
      <c r="F229" s="1383"/>
      <c r="G229" s="1383"/>
      <c r="H229" s="1383"/>
      <c r="I229" s="1383"/>
      <c r="J229" s="1383"/>
      <c r="K229" s="1383"/>
      <c r="L229" s="1383"/>
      <c r="M229" s="1383"/>
      <c r="N229" s="1383"/>
      <c r="O229" s="1383"/>
      <c r="P229" s="1383"/>
      <c r="Q229" s="1383"/>
      <c r="R229" s="1383"/>
      <c r="S229" s="1383"/>
      <c r="T229" s="1383"/>
      <c r="U229" s="1383"/>
      <c r="V229" s="1383"/>
      <c r="W229" s="1383"/>
      <c r="X229" s="1383"/>
      <c r="Y229" s="1383"/>
      <c r="Z229" s="1383"/>
      <c r="AA229" s="1383"/>
      <c r="AB229" s="1383"/>
      <c r="AC229" s="1383"/>
      <c r="AD229" s="1383"/>
      <c r="AE229" s="1383"/>
      <c r="AF229" s="1383"/>
      <c r="AG229" s="1383"/>
    </row>
    <row r="230" spans="3:33" x14ac:dyDescent="0.25">
      <c r="C230" s="1383"/>
      <c r="D230" s="1383"/>
      <c r="E230" s="1383"/>
      <c r="F230" s="1383"/>
      <c r="G230" s="1383"/>
      <c r="H230" s="1383"/>
      <c r="I230" s="1383"/>
      <c r="J230" s="1383"/>
      <c r="K230" s="1383"/>
      <c r="L230" s="1383"/>
      <c r="M230" s="1383"/>
      <c r="N230" s="1383"/>
      <c r="O230" s="1383"/>
      <c r="P230" s="1383"/>
      <c r="Q230" s="1383"/>
      <c r="R230" s="1383"/>
      <c r="S230" s="1383"/>
      <c r="T230" s="1383"/>
      <c r="U230" s="1383"/>
      <c r="V230" s="1383"/>
      <c r="W230" s="1383"/>
      <c r="X230" s="1383"/>
      <c r="Y230" s="1383"/>
      <c r="Z230" s="1383"/>
      <c r="AA230" s="1383"/>
      <c r="AB230" s="1383"/>
      <c r="AC230" s="1383"/>
      <c r="AD230" s="1383"/>
      <c r="AE230" s="1383"/>
      <c r="AF230" s="1383"/>
      <c r="AG230" s="1383"/>
    </row>
    <row r="231" spans="3:33" x14ac:dyDescent="0.25">
      <c r="C231" s="1383"/>
      <c r="D231" s="1383"/>
      <c r="E231" s="1383"/>
      <c r="F231" s="1383"/>
      <c r="G231" s="1383"/>
      <c r="H231" s="1383"/>
      <c r="I231" s="1383"/>
      <c r="J231" s="1383"/>
      <c r="K231" s="1383"/>
      <c r="L231" s="1383"/>
      <c r="M231" s="1383"/>
      <c r="N231" s="1383"/>
      <c r="O231" s="1383"/>
      <c r="P231" s="1383"/>
      <c r="Q231" s="1383"/>
      <c r="R231" s="1383"/>
      <c r="S231" s="1383"/>
      <c r="T231" s="1383"/>
      <c r="U231" s="1383"/>
      <c r="V231" s="1383"/>
      <c r="W231" s="1383"/>
      <c r="X231" s="1383"/>
      <c r="Y231" s="1383"/>
      <c r="Z231" s="1383"/>
      <c r="AA231" s="1383"/>
      <c r="AB231" s="1383"/>
      <c r="AC231" s="1383"/>
      <c r="AD231" s="1383"/>
      <c r="AE231" s="1383"/>
      <c r="AF231" s="1383"/>
      <c r="AG231" s="1383"/>
    </row>
    <row r="232" spans="3:33" x14ac:dyDescent="0.25">
      <c r="C232" s="1383"/>
      <c r="D232" s="1383"/>
      <c r="E232" s="1383"/>
      <c r="F232" s="1383"/>
      <c r="G232" s="1383"/>
      <c r="H232" s="1383"/>
      <c r="I232" s="1383"/>
      <c r="J232" s="1383"/>
      <c r="K232" s="1383"/>
      <c r="L232" s="1383"/>
      <c r="M232" s="1383"/>
      <c r="N232" s="1383"/>
      <c r="O232" s="1383"/>
      <c r="P232" s="1383"/>
      <c r="Q232" s="1383"/>
      <c r="R232" s="1383"/>
      <c r="S232" s="1383"/>
      <c r="T232" s="1383"/>
      <c r="U232" s="1383"/>
      <c r="V232" s="1383"/>
      <c r="W232" s="1383"/>
      <c r="X232" s="1383"/>
      <c r="Y232" s="1383"/>
      <c r="Z232" s="1383"/>
      <c r="AA232" s="1383"/>
      <c r="AB232" s="1383"/>
      <c r="AC232" s="1383"/>
      <c r="AD232" s="1383"/>
      <c r="AE232" s="1383"/>
      <c r="AF232" s="1383"/>
      <c r="AG232" s="1383"/>
    </row>
    <row r="233" spans="3:33" x14ac:dyDescent="0.25">
      <c r="C233" s="1383"/>
      <c r="D233" s="1383"/>
      <c r="E233" s="1383"/>
      <c r="F233" s="1383"/>
      <c r="G233" s="1383"/>
      <c r="H233" s="1383"/>
      <c r="I233" s="1383"/>
      <c r="J233" s="1383"/>
      <c r="K233" s="1383"/>
      <c r="L233" s="1383"/>
      <c r="M233" s="1383"/>
      <c r="N233" s="1383"/>
      <c r="O233" s="1383"/>
      <c r="P233" s="1383"/>
      <c r="Q233" s="1383"/>
      <c r="R233" s="1383"/>
      <c r="S233" s="1383"/>
      <c r="T233" s="1383"/>
      <c r="U233" s="1383"/>
      <c r="V233" s="1383"/>
      <c r="W233" s="1383"/>
      <c r="X233" s="1383"/>
      <c r="Y233" s="1383"/>
      <c r="Z233" s="1383"/>
      <c r="AA233" s="1383"/>
      <c r="AB233" s="1383"/>
      <c r="AC233" s="1383"/>
      <c r="AD233" s="1383"/>
      <c r="AE233" s="1383"/>
      <c r="AF233" s="1383"/>
      <c r="AG233" s="1383"/>
    </row>
    <row r="234" spans="3:33" x14ac:dyDescent="0.25">
      <c r="C234" s="1383"/>
      <c r="D234" s="1383"/>
      <c r="E234" s="1383"/>
      <c r="F234" s="1383"/>
      <c r="G234" s="1383"/>
      <c r="H234" s="1383"/>
      <c r="I234" s="1383"/>
      <c r="J234" s="1383"/>
      <c r="K234" s="1383"/>
      <c r="L234" s="1383"/>
      <c r="M234" s="1383"/>
      <c r="N234" s="1383"/>
      <c r="O234" s="1383"/>
      <c r="P234" s="1383"/>
      <c r="Q234" s="1383"/>
      <c r="R234" s="1383"/>
      <c r="S234" s="1383"/>
      <c r="T234" s="1383"/>
      <c r="U234" s="1383"/>
      <c r="V234" s="1383"/>
      <c r="W234" s="1383"/>
      <c r="X234" s="1383"/>
      <c r="Y234" s="1383"/>
      <c r="Z234" s="1383"/>
      <c r="AA234" s="1383"/>
      <c r="AB234" s="1383"/>
      <c r="AC234" s="1383"/>
      <c r="AD234" s="1383"/>
      <c r="AE234" s="1383"/>
      <c r="AF234" s="1383"/>
      <c r="AG234" s="1383"/>
    </row>
    <row r="235" spans="3:33" x14ac:dyDescent="0.25">
      <c r="C235" s="1383"/>
      <c r="D235" s="1383"/>
      <c r="E235" s="1383"/>
      <c r="F235" s="1383"/>
      <c r="G235" s="1383"/>
      <c r="H235" s="1383"/>
      <c r="I235" s="1383"/>
      <c r="J235" s="1383"/>
      <c r="K235" s="1383"/>
      <c r="L235" s="1383"/>
      <c r="M235" s="1383"/>
      <c r="N235" s="1383"/>
      <c r="O235" s="1383"/>
      <c r="P235" s="1383"/>
      <c r="Q235" s="1383"/>
      <c r="R235" s="1383"/>
      <c r="S235" s="1383"/>
      <c r="T235" s="1383"/>
      <c r="U235" s="1383"/>
      <c r="V235" s="1383"/>
      <c r="W235" s="1383"/>
      <c r="X235" s="1383"/>
      <c r="Y235" s="1383"/>
      <c r="Z235" s="1383"/>
      <c r="AA235" s="1383"/>
      <c r="AB235" s="1383"/>
      <c r="AC235" s="1383"/>
      <c r="AD235" s="1383"/>
      <c r="AE235" s="1383"/>
      <c r="AF235" s="1383"/>
      <c r="AG235" s="1383"/>
    </row>
    <row r="236" spans="3:33" x14ac:dyDescent="0.25">
      <c r="C236" s="1383"/>
      <c r="D236" s="1383"/>
      <c r="E236" s="1383"/>
      <c r="F236" s="1383"/>
      <c r="G236" s="1383"/>
      <c r="H236" s="1383"/>
      <c r="I236" s="1383"/>
      <c r="J236" s="1383"/>
      <c r="K236" s="1383"/>
      <c r="L236" s="1383"/>
      <c r="M236" s="1383"/>
      <c r="N236" s="1383"/>
      <c r="O236" s="1383"/>
      <c r="P236" s="1383"/>
      <c r="Q236" s="1383"/>
      <c r="R236" s="1383"/>
      <c r="S236" s="1383"/>
      <c r="T236" s="1383"/>
      <c r="U236" s="1383"/>
      <c r="V236" s="1383"/>
      <c r="W236" s="1383"/>
      <c r="X236" s="1383"/>
      <c r="Y236" s="1383"/>
      <c r="Z236" s="1383"/>
      <c r="AA236" s="1383"/>
      <c r="AB236" s="1383"/>
      <c r="AC236" s="1383"/>
      <c r="AD236" s="1383"/>
      <c r="AE236" s="1383"/>
      <c r="AF236" s="1383"/>
      <c r="AG236" s="1383"/>
    </row>
    <row r="237" spans="3:33" x14ac:dyDescent="0.25">
      <c r="C237" s="1383"/>
      <c r="D237" s="1383"/>
      <c r="E237" s="1383"/>
      <c r="F237" s="1383"/>
      <c r="G237" s="1383"/>
      <c r="H237" s="1383"/>
      <c r="I237" s="1383"/>
      <c r="J237" s="1383"/>
      <c r="K237" s="1383"/>
      <c r="L237" s="1383"/>
      <c r="M237" s="1383"/>
      <c r="N237" s="1383"/>
      <c r="O237" s="1383"/>
      <c r="P237" s="1383"/>
      <c r="Q237" s="1383"/>
      <c r="R237" s="1383"/>
      <c r="S237" s="1383"/>
      <c r="T237" s="1383"/>
      <c r="U237" s="1383"/>
      <c r="V237" s="1383"/>
      <c r="W237" s="1383"/>
      <c r="X237" s="1383"/>
      <c r="Y237" s="1383"/>
      <c r="Z237" s="1383"/>
      <c r="AA237" s="1383"/>
      <c r="AB237" s="1383"/>
      <c r="AC237" s="1383"/>
      <c r="AD237" s="1383"/>
      <c r="AE237" s="1383"/>
      <c r="AF237" s="1383"/>
      <c r="AG237" s="1383"/>
    </row>
    <row r="238" spans="3:33" x14ac:dyDescent="0.25">
      <c r="C238" s="1383"/>
      <c r="D238" s="1383"/>
      <c r="E238" s="1383"/>
      <c r="F238" s="1383"/>
      <c r="G238" s="1383"/>
      <c r="H238" s="1383"/>
      <c r="I238" s="1383"/>
      <c r="J238" s="1383"/>
      <c r="K238" s="1383"/>
      <c r="L238" s="1383"/>
      <c r="M238" s="1383"/>
      <c r="N238" s="1383"/>
      <c r="O238" s="1383"/>
      <c r="P238" s="1383"/>
      <c r="Q238" s="1383"/>
      <c r="R238" s="1383"/>
      <c r="S238" s="1383"/>
      <c r="T238" s="1383"/>
      <c r="U238" s="1383"/>
      <c r="V238" s="1383"/>
      <c r="W238" s="1383"/>
      <c r="X238" s="1383"/>
      <c r="Y238" s="1383"/>
      <c r="Z238" s="1383"/>
      <c r="AA238" s="1383"/>
      <c r="AB238" s="1383"/>
      <c r="AC238" s="1383"/>
      <c r="AD238" s="1383"/>
      <c r="AE238" s="1383"/>
      <c r="AF238" s="1383"/>
      <c r="AG238" s="1383"/>
    </row>
    <row r="239" spans="3:33" x14ac:dyDescent="0.25">
      <c r="C239" s="1383"/>
      <c r="D239" s="1383"/>
      <c r="E239" s="1383"/>
      <c r="F239" s="1383"/>
      <c r="G239" s="1383"/>
      <c r="H239" s="1383"/>
      <c r="I239" s="1383"/>
      <c r="J239" s="1383"/>
      <c r="K239" s="1383"/>
      <c r="L239" s="1383"/>
      <c r="M239" s="1383"/>
      <c r="N239" s="1383"/>
      <c r="O239" s="1383"/>
      <c r="P239" s="1383"/>
      <c r="Q239" s="1383"/>
      <c r="R239" s="1383"/>
      <c r="S239" s="1383"/>
      <c r="T239" s="1383"/>
      <c r="U239" s="1383"/>
      <c r="V239" s="1383"/>
      <c r="W239" s="1383"/>
      <c r="X239" s="1383"/>
      <c r="Y239" s="1383"/>
      <c r="Z239" s="1383"/>
      <c r="AA239" s="1383"/>
      <c r="AB239" s="1383"/>
      <c r="AC239" s="1383"/>
      <c r="AD239" s="1383"/>
      <c r="AE239" s="1383"/>
      <c r="AF239" s="1383"/>
      <c r="AG239" s="1383"/>
    </row>
    <row r="240" spans="3:33" x14ac:dyDescent="0.25">
      <c r="C240" s="1383"/>
      <c r="D240" s="1383"/>
      <c r="E240" s="1383"/>
      <c r="F240" s="1383"/>
      <c r="G240" s="1383"/>
      <c r="H240" s="1383"/>
      <c r="I240" s="1383"/>
      <c r="J240" s="1383"/>
      <c r="K240" s="1383"/>
      <c r="L240" s="1383"/>
      <c r="M240" s="1383"/>
      <c r="N240" s="1383"/>
      <c r="O240" s="1383"/>
      <c r="P240" s="1383"/>
      <c r="Q240" s="1383"/>
      <c r="R240" s="1383"/>
      <c r="S240" s="1383"/>
      <c r="T240" s="1383"/>
      <c r="U240" s="1383"/>
      <c r="V240" s="1383"/>
      <c r="W240" s="1383"/>
      <c r="X240" s="1383"/>
      <c r="Y240" s="1383"/>
      <c r="Z240" s="1383"/>
      <c r="AA240" s="1383"/>
      <c r="AB240" s="1383"/>
      <c r="AC240" s="1383"/>
      <c r="AD240" s="1383"/>
      <c r="AE240" s="1383"/>
      <c r="AF240" s="1383"/>
      <c r="AG240" s="1383"/>
    </row>
    <row r="241" spans="3:33" x14ac:dyDescent="0.25">
      <c r="C241" s="1383"/>
      <c r="D241" s="1383"/>
      <c r="E241" s="1383"/>
      <c r="F241" s="1383"/>
      <c r="G241" s="1383"/>
      <c r="H241" s="1383"/>
      <c r="I241" s="1383"/>
      <c r="J241" s="1383"/>
      <c r="K241" s="1383"/>
      <c r="L241" s="1383"/>
      <c r="M241" s="1383"/>
      <c r="N241" s="1383"/>
      <c r="O241" s="1383"/>
      <c r="P241" s="1383"/>
      <c r="Q241" s="1383"/>
      <c r="R241" s="1383"/>
      <c r="S241" s="1383"/>
      <c r="T241" s="1383"/>
      <c r="U241" s="1383"/>
      <c r="V241" s="1383"/>
      <c r="W241" s="1383"/>
      <c r="X241" s="1383"/>
      <c r="Y241" s="1383"/>
      <c r="Z241" s="1383"/>
      <c r="AA241" s="1383"/>
      <c r="AB241" s="1383"/>
      <c r="AC241" s="1383"/>
      <c r="AD241" s="1383"/>
      <c r="AE241" s="1383"/>
      <c r="AF241" s="1383"/>
      <c r="AG241" s="1383"/>
    </row>
    <row r="242" spans="3:33" x14ac:dyDescent="0.25">
      <c r="C242" s="1383"/>
      <c r="D242" s="1383"/>
      <c r="E242" s="1383"/>
      <c r="F242" s="1383"/>
      <c r="G242" s="1383"/>
      <c r="H242" s="1383"/>
      <c r="I242" s="1383"/>
      <c r="J242" s="1383"/>
      <c r="K242" s="1383"/>
      <c r="L242" s="1383"/>
      <c r="M242" s="1383"/>
      <c r="N242" s="1383"/>
      <c r="O242" s="1383"/>
      <c r="P242" s="1383"/>
      <c r="Q242" s="1383"/>
      <c r="R242" s="1383"/>
      <c r="S242" s="1383"/>
      <c r="T242" s="1383"/>
      <c r="U242" s="1383"/>
      <c r="V242" s="1383"/>
      <c r="W242" s="1383"/>
      <c r="X242" s="1383"/>
      <c r="Y242" s="1383"/>
      <c r="Z242" s="1383"/>
      <c r="AA242" s="1383"/>
      <c r="AB242" s="1383"/>
      <c r="AC242" s="1383"/>
      <c r="AD242" s="1383"/>
      <c r="AE242" s="1383"/>
      <c r="AF242" s="1383"/>
      <c r="AG242" s="1383"/>
    </row>
    <row r="243" spans="3:33" x14ac:dyDescent="0.25">
      <c r="C243" s="1383"/>
      <c r="D243" s="1383"/>
      <c r="E243" s="1383"/>
      <c r="F243" s="1383"/>
      <c r="G243" s="1383"/>
      <c r="H243" s="1383"/>
      <c r="I243" s="1383"/>
      <c r="J243" s="1383"/>
      <c r="K243" s="1383"/>
      <c r="L243" s="1383"/>
      <c r="M243" s="1383"/>
      <c r="N243" s="1383"/>
      <c r="O243" s="1383"/>
      <c r="P243" s="1383"/>
      <c r="Q243" s="1383"/>
      <c r="R243" s="1383"/>
      <c r="S243" s="1383"/>
      <c r="T243" s="1383"/>
      <c r="U243" s="1383"/>
      <c r="V243" s="1383"/>
      <c r="W243" s="1383"/>
      <c r="X243" s="1383"/>
      <c r="Y243" s="1383"/>
      <c r="Z243" s="1383"/>
      <c r="AA243" s="1383"/>
      <c r="AB243" s="1383"/>
      <c r="AC243" s="1383"/>
      <c r="AD243" s="1383"/>
      <c r="AE243" s="1383"/>
      <c r="AF243" s="1383"/>
      <c r="AG243" s="1383"/>
    </row>
    <row r="244" spans="3:33" x14ac:dyDescent="0.25">
      <c r="C244" s="1383"/>
      <c r="D244" s="1383"/>
      <c r="E244" s="1383"/>
      <c r="F244" s="1383"/>
      <c r="G244" s="1383"/>
      <c r="H244" s="1383"/>
      <c r="I244" s="1383"/>
      <c r="J244" s="1383"/>
      <c r="K244" s="1383"/>
      <c r="L244" s="1383"/>
      <c r="M244" s="1383"/>
      <c r="N244" s="1383"/>
      <c r="O244" s="1383"/>
      <c r="P244" s="1383"/>
      <c r="Q244" s="1383"/>
      <c r="R244" s="1383"/>
      <c r="S244" s="1383"/>
      <c r="T244" s="1383"/>
      <c r="U244" s="1383"/>
      <c r="V244" s="1383"/>
      <c r="W244" s="1383"/>
      <c r="X244" s="1383"/>
      <c r="Y244" s="1383"/>
      <c r="Z244" s="1383"/>
      <c r="AA244" s="1383"/>
      <c r="AB244" s="1383"/>
      <c r="AC244" s="1383"/>
      <c r="AD244" s="1383"/>
      <c r="AE244" s="1383"/>
      <c r="AF244" s="1383"/>
      <c r="AG244" s="1383"/>
    </row>
    <row r="245" spans="3:33" x14ac:dyDescent="0.25">
      <c r="C245" s="1383"/>
      <c r="D245" s="1383"/>
      <c r="E245" s="1383"/>
      <c r="F245" s="1383"/>
      <c r="G245" s="1383"/>
      <c r="H245" s="1383"/>
      <c r="I245" s="1383"/>
      <c r="J245" s="1383"/>
      <c r="K245" s="1383"/>
      <c r="L245" s="1383"/>
      <c r="M245" s="1383"/>
      <c r="N245" s="1383"/>
      <c r="O245" s="1383"/>
      <c r="P245" s="1383"/>
      <c r="Q245" s="1383"/>
      <c r="R245" s="1383"/>
      <c r="S245" s="1383"/>
      <c r="T245" s="1383"/>
      <c r="U245" s="1383"/>
      <c r="V245" s="1383"/>
      <c r="W245" s="1383"/>
      <c r="X245" s="1383"/>
      <c r="Y245" s="1383"/>
      <c r="Z245" s="1383"/>
      <c r="AA245" s="1383"/>
      <c r="AB245" s="1383"/>
      <c r="AC245" s="1383"/>
      <c r="AD245" s="1383"/>
      <c r="AE245" s="1383"/>
      <c r="AF245" s="1383"/>
      <c r="AG245" s="1383"/>
    </row>
    <row r="246" spans="3:33" x14ac:dyDescent="0.25">
      <c r="C246" s="1383"/>
      <c r="D246" s="1383"/>
      <c r="E246" s="1383"/>
      <c r="F246" s="1383"/>
      <c r="G246" s="1383"/>
      <c r="H246" s="1383"/>
      <c r="I246" s="1383"/>
      <c r="J246" s="1383"/>
      <c r="K246" s="1383"/>
      <c r="L246" s="1383"/>
      <c r="M246" s="1383"/>
      <c r="N246" s="1383"/>
      <c r="O246" s="1383"/>
      <c r="P246" s="1383"/>
      <c r="Q246" s="1383"/>
      <c r="R246" s="1383"/>
      <c r="S246" s="1383"/>
      <c r="T246" s="1383"/>
      <c r="U246" s="1383"/>
      <c r="V246" s="1383"/>
      <c r="W246" s="1383"/>
      <c r="X246" s="1383"/>
      <c r="Y246" s="1383"/>
      <c r="Z246" s="1383"/>
      <c r="AA246" s="1383"/>
      <c r="AB246" s="1383"/>
      <c r="AC246" s="1383"/>
      <c r="AD246" s="1383"/>
      <c r="AE246" s="1383"/>
      <c r="AF246" s="1383"/>
      <c r="AG246" s="1383"/>
    </row>
    <row r="247" spans="3:33" x14ac:dyDescent="0.25">
      <c r="C247" s="1383"/>
      <c r="D247" s="1383"/>
      <c r="E247" s="1383"/>
      <c r="F247" s="1383"/>
      <c r="G247" s="1383"/>
      <c r="H247" s="1383"/>
      <c r="I247" s="1383"/>
      <c r="J247" s="1383"/>
      <c r="K247" s="1383"/>
      <c r="L247" s="1383"/>
      <c r="M247" s="1383"/>
      <c r="N247" s="1383"/>
      <c r="O247" s="1383"/>
      <c r="P247" s="1383"/>
      <c r="Q247" s="1383"/>
      <c r="R247" s="1383"/>
      <c r="S247" s="1383"/>
      <c r="T247" s="1383"/>
      <c r="U247" s="1383"/>
      <c r="V247" s="1383"/>
      <c r="W247" s="1383"/>
      <c r="X247" s="1383"/>
      <c r="Y247" s="1383"/>
      <c r="Z247" s="1383"/>
      <c r="AA247" s="1383"/>
      <c r="AB247" s="1383"/>
      <c r="AC247" s="1383"/>
      <c r="AD247" s="1383"/>
      <c r="AE247" s="1383"/>
      <c r="AF247" s="1383"/>
      <c r="AG247" s="1383"/>
    </row>
    <row r="248" spans="3:33" x14ac:dyDescent="0.25">
      <c r="C248" s="1383"/>
      <c r="D248" s="1383"/>
      <c r="E248" s="1383"/>
      <c r="F248" s="1383"/>
      <c r="G248" s="1383"/>
      <c r="H248" s="1383"/>
      <c r="I248" s="1383"/>
      <c r="J248" s="1383"/>
      <c r="K248" s="1383"/>
      <c r="L248" s="1383"/>
      <c r="M248" s="1383"/>
      <c r="N248" s="1383"/>
      <c r="O248" s="1383"/>
      <c r="P248" s="1383"/>
      <c r="Q248" s="1383"/>
      <c r="R248" s="1383"/>
      <c r="S248" s="1383"/>
      <c r="T248" s="1383"/>
      <c r="U248" s="1383"/>
      <c r="V248" s="1383"/>
      <c r="W248" s="1383"/>
      <c r="X248" s="1383"/>
      <c r="Y248" s="1383"/>
      <c r="Z248" s="1383"/>
      <c r="AA248" s="1383"/>
      <c r="AB248" s="1383"/>
      <c r="AC248" s="1383"/>
      <c r="AD248" s="1383"/>
      <c r="AE248" s="1383"/>
      <c r="AF248" s="1383"/>
      <c r="AG248" s="1383"/>
    </row>
    <row r="249" spans="3:33" x14ac:dyDescent="0.25">
      <c r="C249" s="1383"/>
      <c r="D249" s="1383"/>
      <c r="E249" s="1383"/>
      <c r="F249" s="1383"/>
      <c r="G249" s="1383"/>
      <c r="H249" s="1383"/>
      <c r="I249" s="1383"/>
      <c r="J249" s="1383"/>
      <c r="K249" s="1383"/>
      <c r="L249" s="1383"/>
      <c r="M249" s="1383"/>
      <c r="N249" s="1383"/>
      <c r="O249" s="1383"/>
      <c r="P249" s="1383"/>
      <c r="Q249" s="1383"/>
      <c r="R249" s="1383"/>
      <c r="S249" s="1383"/>
      <c r="T249" s="1383"/>
      <c r="U249" s="1383"/>
      <c r="V249" s="1383"/>
      <c r="W249" s="1383"/>
      <c r="X249" s="1383"/>
      <c r="Y249" s="1383"/>
      <c r="Z249" s="1383"/>
      <c r="AA249" s="1383"/>
      <c r="AB249" s="1383"/>
      <c r="AC249" s="1383"/>
      <c r="AD249" s="1383"/>
      <c r="AE249" s="1383"/>
      <c r="AF249" s="1383"/>
      <c r="AG249" s="1383"/>
    </row>
    <row r="250" spans="3:33" x14ac:dyDescent="0.25">
      <c r="C250" s="1383"/>
      <c r="D250" s="1383"/>
      <c r="E250" s="1383"/>
      <c r="F250" s="1383"/>
      <c r="G250" s="1383"/>
      <c r="H250" s="1383"/>
      <c r="I250" s="1383"/>
      <c r="J250" s="1383"/>
      <c r="K250" s="1383"/>
      <c r="L250" s="1383"/>
      <c r="M250" s="1383"/>
      <c r="N250" s="1383"/>
      <c r="O250" s="1383"/>
      <c r="P250" s="1383"/>
      <c r="Q250" s="1383"/>
      <c r="R250" s="1383"/>
      <c r="S250" s="1383"/>
      <c r="T250" s="1383"/>
      <c r="U250" s="1383"/>
      <c r="V250" s="1383"/>
      <c r="W250" s="1383"/>
      <c r="X250" s="1383"/>
      <c r="Y250" s="1383"/>
      <c r="Z250" s="1383"/>
      <c r="AA250" s="1383"/>
      <c r="AB250" s="1383"/>
      <c r="AC250" s="1383"/>
      <c r="AD250" s="1383"/>
      <c r="AE250" s="1383"/>
      <c r="AF250" s="1383"/>
      <c r="AG250" s="1383"/>
    </row>
    <row r="251" spans="3:33" x14ac:dyDescent="0.25">
      <c r="C251" s="1383"/>
      <c r="D251" s="1383"/>
      <c r="E251" s="1383"/>
      <c r="F251" s="1383"/>
      <c r="G251" s="1383"/>
      <c r="H251" s="1383"/>
      <c r="I251" s="1383"/>
      <c r="J251" s="1383"/>
      <c r="K251" s="1383"/>
      <c r="L251" s="1383"/>
      <c r="M251" s="1383"/>
      <c r="N251" s="1383"/>
      <c r="O251" s="1383"/>
      <c r="P251" s="1383"/>
      <c r="Q251" s="1383"/>
      <c r="R251" s="1383"/>
      <c r="S251" s="1383"/>
      <c r="T251" s="1383"/>
      <c r="U251" s="1383"/>
      <c r="V251" s="1383"/>
      <c r="W251" s="1383"/>
      <c r="X251" s="1383"/>
      <c r="Y251" s="1383"/>
      <c r="Z251" s="1383"/>
      <c r="AA251" s="1383"/>
      <c r="AB251" s="1383"/>
      <c r="AC251" s="1383"/>
      <c r="AD251" s="1383"/>
      <c r="AE251" s="1383"/>
      <c r="AF251" s="1383"/>
      <c r="AG251" s="1383"/>
    </row>
    <row r="252" spans="3:33" x14ac:dyDescent="0.25">
      <c r="C252" s="1383"/>
      <c r="D252" s="1383"/>
      <c r="E252" s="1383"/>
      <c r="F252" s="1383"/>
      <c r="G252" s="1383"/>
      <c r="H252" s="1383"/>
      <c r="I252" s="1383"/>
      <c r="J252" s="1383"/>
      <c r="K252" s="1383"/>
      <c r="L252" s="1383"/>
      <c r="M252" s="1383"/>
      <c r="N252" s="1383"/>
      <c r="O252" s="1383"/>
      <c r="P252" s="1383"/>
      <c r="Q252" s="1383"/>
      <c r="R252" s="1383"/>
      <c r="S252" s="1383"/>
      <c r="T252" s="1383"/>
      <c r="U252" s="1383"/>
      <c r="V252" s="1383"/>
      <c r="W252" s="1383"/>
      <c r="X252" s="1383"/>
      <c r="Y252" s="1383"/>
      <c r="Z252" s="1383"/>
      <c r="AA252" s="1383"/>
      <c r="AB252" s="1383"/>
      <c r="AC252" s="1383"/>
      <c r="AD252" s="1383"/>
      <c r="AE252" s="1383"/>
      <c r="AF252" s="1383"/>
      <c r="AG252" s="1383"/>
    </row>
    <row r="253" spans="3:33" x14ac:dyDescent="0.25">
      <c r="C253" s="1383"/>
      <c r="D253" s="1383"/>
      <c r="E253" s="1383"/>
      <c r="F253" s="1383"/>
      <c r="G253" s="1383"/>
      <c r="H253" s="1383"/>
      <c r="I253" s="1383"/>
      <c r="J253" s="1383"/>
      <c r="K253" s="1383"/>
      <c r="L253" s="1383"/>
      <c r="M253" s="1383"/>
      <c r="N253" s="1383"/>
      <c r="O253" s="1383"/>
      <c r="P253" s="1383"/>
      <c r="Q253" s="1383"/>
      <c r="R253" s="1383"/>
      <c r="S253" s="1383"/>
      <c r="T253" s="1383"/>
      <c r="U253" s="1383"/>
      <c r="V253" s="1383"/>
      <c r="W253" s="1383"/>
      <c r="X253" s="1383"/>
      <c r="Y253" s="1383"/>
      <c r="Z253" s="1383"/>
      <c r="AA253" s="1383"/>
      <c r="AB253" s="1383"/>
      <c r="AC253" s="1383"/>
      <c r="AD253" s="1383"/>
      <c r="AE253" s="1383"/>
      <c r="AF253" s="1383"/>
      <c r="AG253" s="1383"/>
    </row>
    <row r="254" spans="3:33" x14ac:dyDescent="0.25">
      <c r="C254" s="1383"/>
      <c r="D254" s="1383"/>
      <c r="E254" s="1383"/>
      <c r="F254" s="1383"/>
      <c r="G254" s="1383"/>
      <c r="H254" s="1383"/>
      <c r="I254" s="1383"/>
      <c r="J254" s="1383"/>
      <c r="K254" s="1383"/>
      <c r="L254" s="1383"/>
      <c r="M254" s="1383"/>
      <c r="N254" s="1383"/>
      <c r="O254" s="1383"/>
      <c r="P254" s="1383"/>
      <c r="Q254" s="1383"/>
      <c r="R254" s="1383"/>
      <c r="S254" s="1383"/>
      <c r="T254" s="1383"/>
      <c r="U254" s="1383"/>
      <c r="V254" s="1383"/>
      <c r="W254" s="1383"/>
      <c r="X254" s="1383"/>
      <c r="Y254" s="1383"/>
      <c r="Z254" s="1383"/>
      <c r="AA254" s="1383"/>
      <c r="AB254" s="1383"/>
      <c r="AC254" s="1383"/>
      <c r="AD254" s="1383"/>
      <c r="AE254" s="1383"/>
      <c r="AF254" s="1383"/>
      <c r="AG254" s="1383"/>
    </row>
    <row r="255" spans="3:33" x14ac:dyDescent="0.25">
      <c r="C255" s="1383"/>
      <c r="D255" s="1383"/>
      <c r="E255" s="1383"/>
      <c r="F255" s="1383"/>
      <c r="G255" s="1383"/>
      <c r="H255" s="1383"/>
      <c r="I255" s="1383"/>
      <c r="J255" s="1383"/>
      <c r="K255" s="1383"/>
      <c r="L255" s="1383"/>
      <c r="M255" s="1383"/>
      <c r="N255" s="1383"/>
      <c r="O255" s="1383"/>
      <c r="P255" s="1383"/>
      <c r="Q255" s="1383"/>
      <c r="R255" s="1383"/>
      <c r="S255" s="1383"/>
      <c r="T255" s="1383"/>
      <c r="U255" s="1383"/>
      <c r="V255" s="1383"/>
      <c r="W255" s="1383"/>
      <c r="X255" s="1383"/>
      <c r="Y255" s="1383"/>
      <c r="Z255" s="1383"/>
      <c r="AA255" s="1383"/>
      <c r="AB255" s="1383"/>
      <c r="AC255" s="1383"/>
      <c r="AD255" s="1383"/>
      <c r="AE255" s="1383"/>
      <c r="AF255" s="1383"/>
      <c r="AG255" s="1383"/>
    </row>
    <row r="256" spans="3:33" x14ac:dyDescent="0.25">
      <c r="C256" s="1383"/>
      <c r="D256" s="1383"/>
      <c r="E256" s="1383"/>
      <c r="F256" s="1383"/>
      <c r="G256" s="1383"/>
      <c r="H256" s="1383"/>
      <c r="I256" s="1383"/>
      <c r="J256" s="1383"/>
      <c r="K256" s="1383"/>
      <c r="L256" s="1383"/>
      <c r="M256" s="1383"/>
      <c r="N256" s="1383"/>
      <c r="O256" s="1383"/>
      <c r="P256" s="1383"/>
      <c r="Q256" s="1383"/>
      <c r="R256" s="1383"/>
      <c r="S256" s="1383"/>
      <c r="T256" s="1383"/>
      <c r="U256" s="1383"/>
      <c r="V256" s="1383"/>
      <c r="W256" s="1383"/>
      <c r="X256" s="1383"/>
      <c r="Y256" s="1383"/>
      <c r="Z256" s="1383"/>
      <c r="AA256" s="1383"/>
      <c r="AB256" s="1383"/>
      <c r="AC256" s="1383"/>
      <c r="AD256" s="1383"/>
      <c r="AE256" s="1383"/>
      <c r="AF256" s="1383"/>
      <c r="AG256" s="1383"/>
    </row>
    <row r="257" spans="3:33" x14ac:dyDescent="0.25">
      <c r="C257" s="1383"/>
      <c r="D257" s="1383"/>
      <c r="E257" s="1383"/>
      <c r="F257" s="1383"/>
      <c r="G257" s="1383"/>
      <c r="H257" s="1383"/>
      <c r="I257" s="1383"/>
      <c r="J257" s="1383"/>
      <c r="K257" s="1383"/>
      <c r="L257" s="1383"/>
      <c r="M257" s="1383"/>
      <c r="N257" s="1383"/>
      <c r="O257" s="1383"/>
      <c r="P257" s="1383"/>
      <c r="Q257" s="1383"/>
      <c r="R257" s="1383"/>
      <c r="S257" s="1383"/>
      <c r="T257" s="1383"/>
      <c r="U257" s="1383"/>
      <c r="V257" s="1383"/>
      <c r="W257" s="1383"/>
      <c r="X257" s="1383"/>
      <c r="Y257" s="1383"/>
      <c r="Z257" s="1383"/>
      <c r="AA257" s="1383"/>
      <c r="AB257" s="1383"/>
      <c r="AC257" s="1383"/>
      <c r="AD257" s="1383"/>
      <c r="AE257" s="1383"/>
      <c r="AF257" s="1383"/>
      <c r="AG257" s="1383"/>
    </row>
    <row r="258" spans="3:33" x14ac:dyDescent="0.25">
      <c r="C258" s="1383"/>
      <c r="D258" s="1383"/>
      <c r="E258" s="1383"/>
      <c r="F258" s="1383"/>
      <c r="G258" s="1383"/>
      <c r="H258" s="1383"/>
      <c r="I258" s="1383"/>
      <c r="J258" s="1383"/>
      <c r="K258" s="1383"/>
      <c r="L258" s="1383"/>
      <c r="M258" s="1383"/>
      <c r="N258" s="1383"/>
      <c r="O258" s="1383"/>
      <c r="P258" s="1383"/>
      <c r="Q258" s="1383"/>
      <c r="R258" s="1383"/>
      <c r="S258" s="1383"/>
      <c r="T258" s="1383"/>
      <c r="U258" s="1383"/>
      <c r="V258" s="1383"/>
      <c r="W258" s="1383"/>
      <c r="X258" s="1383"/>
      <c r="Y258" s="1383"/>
      <c r="Z258" s="1383"/>
      <c r="AA258" s="1383"/>
      <c r="AB258" s="1383"/>
      <c r="AC258" s="1383"/>
      <c r="AD258" s="1383"/>
      <c r="AE258" s="1383"/>
      <c r="AF258" s="1383"/>
      <c r="AG258" s="1383"/>
    </row>
    <row r="259" spans="3:33" x14ac:dyDescent="0.25">
      <c r="C259" s="1383"/>
      <c r="D259" s="1383"/>
      <c r="E259" s="1383"/>
      <c r="F259" s="1383"/>
      <c r="G259" s="1383"/>
      <c r="H259" s="1383"/>
      <c r="I259" s="1383"/>
      <c r="J259" s="1383"/>
      <c r="K259" s="1383"/>
      <c r="L259" s="1383"/>
      <c r="M259" s="1383"/>
      <c r="N259" s="1383"/>
      <c r="O259" s="1383"/>
      <c r="P259" s="1383"/>
      <c r="Q259" s="1383"/>
      <c r="R259" s="1383"/>
      <c r="S259" s="1383"/>
      <c r="T259" s="1383"/>
      <c r="U259" s="1383"/>
      <c r="V259" s="1383"/>
      <c r="W259" s="1383"/>
      <c r="X259" s="1383"/>
      <c r="Y259" s="1383"/>
      <c r="Z259" s="1383"/>
      <c r="AA259" s="1383"/>
      <c r="AB259" s="1383"/>
      <c r="AC259" s="1383"/>
      <c r="AD259" s="1383"/>
      <c r="AE259" s="1383"/>
      <c r="AF259" s="1383"/>
      <c r="AG259" s="1383"/>
    </row>
    <row r="260" spans="3:33" x14ac:dyDescent="0.25">
      <c r="C260" s="1383"/>
      <c r="D260" s="1383"/>
      <c r="E260" s="1383"/>
      <c r="F260" s="1383"/>
      <c r="G260" s="1383"/>
      <c r="H260" s="1383"/>
      <c r="I260" s="1383"/>
      <c r="J260" s="1383"/>
      <c r="K260" s="1383"/>
      <c r="L260" s="1383"/>
      <c r="M260" s="1383"/>
      <c r="N260" s="1383"/>
      <c r="O260" s="1383"/>
      <c r="P260" s="1383"/>
      <c r="Q260" s="1383"/>
      <c r="R260" s="1383"/>
      <c r="S260" s="1383"/>
      <c r="T260" s="1383"/>
      <c r="U260" s="1383"/>
      <c r="V260" s="1383"/>
      <c r="W260" s="1383"/>
      <c r="X260" s="1383"/>
      <c r="Y260" s="1383"/>
      <c r="Z260" s="1383"/>
      <c r="AA260" s="1383"/>
      <c r="AB260" s="1383"/>
      <c r="AC260" s="1383"/>
      <c r="AD260" s="1383"/>
      <c r="AE260" s="1383"/>
      <c r="AF260" s="1383"/>
      <c r="AG260" s="1383"/>
    </row>
    <row r="261" spans="3:33" x14ac:dyDescent="0.25">
      <c r="C261" s="1383"/>
      <c r="D261" s="1383"/>
      <c r="E261" s="1383"/>
      <c r="F261" s="1383"/>
      <c r="G261" s="1383"/>
      <c r="H261" s="1383"/>
      <c r="I261" s="1383"/>
      <c r="J261" s="1383"/>
      <c r="K261" s="1383"/>
      <c r="L261" s="1383"/>
      <c r="M261" s="1383"/>
      <c r="N261" s="1383"/>
      <c r="O261" s="1383"/>
      <c r="P261" s="1383"/>
      <c r="Q261" s="1383"/>
      <c r="R261" s="1383"/>
      <c r="S261" s="1383"/>
      <c r="T261" s="1383"/>
      <c r="U261" s="1383"/>
      <c r="V261" s="1383"/>
      <c r="W261" s="1383"/>
      <c r="X261" s="1383"/>
      <c r="Y261" s="1383"/>
      <c r="Z261" s="1383"/>
      <c r="AA261" s="1383"/>
      <c r="AB261" s="1383"/>
      <c r="AC261" s="1383"/>
      <c r="AD261" s="1383"/>
      <c r="AE261" s="1383"/>
      <c r="AF261" s="1383"/>
      <c r="AG261" s="1383"/>
    </row>
    <row r="262" spans="3:33" x14ac:dyDescent="0.25">
      <c r="C262" s="1383"/>
      <c r="D262" s="1383"/>
      <c r="E262" s="1383"/>
      <c r="F262" s="1383"/>
      <c r="G262" s="1383"/>
      <c r="H262" s="1383"/>
      <c r="I262" s="1383"/>
      <c r="J262" s="1383"/>
      <c r="K262" s="1383"/>
      <c r="L262" s="1383"/>
      <c r="M262" s="1383"/>
      <c r="N262" s="1383"/>
      <c r="O262" s="1383"/>
      <c r="P262" s="1383"/>
      <c r="Q262" s="1383"/>
      <c r="R262" s="1383"/>
      <c r="S262" s="1383"/>
      <c r="T262" s="1383"/>
      <c r="U262" s="1383"/>
      <c r="V262" s="1383"/>
      <c r="W262" s="1383"/>
      <c r="X262" s="1383"/>
      <c r="Y262" s="1383"/>
      <c r="Z262" s="1383"/>
      <c r="AA262" s="1383"/>
      <c r="AB262" s="1383"/>
      <c r="AC262" s="1383"/>
      <c r="AD262" s="1383"/>
      <c r="AE262" s="1383"/>
      <c r="AF262" s="1383"/>
      <c r="AG262" s="1383"/>
    </row>
    <row r="263" spans="3:33" x14ac:dyDescent="0.25">
      <c r="C263" s="1383"/>
      <c r="D263" s="1383"/>
      <c r="E263" s="1383"/>
      <c r="F263" s="1383"/>
      <c r="G263" s="1383"/>
      <c r="H263" s="1383"/>
      <c r="I263" s="1383"/>
      <c r="J263" s="1383"/>
      <c r="K263" s="1383"/>
      <c r="L263" s="1383"/>
      <c r="M263" s="1383"/>
      <c r="N263" s="1383"/>
      <c r="O263" s="1383"/>
      <c r="P263" s="1383"/>
      <c r="Q263" s="1383"/>
      <c r="R263" s="1383"/>
      <c r="S263" s="1383"/>
      <c r="T263" s="1383"/>
      <c r="U263" s="1383"/>
      <c r="V263" s="1383"/>
      <c r="W263" s="1383"/>
      <c r="X263" s="1383"/>
      <c r="Y263" s="1383"/>
      <c r="Z263" s="1383"/>
      <c r="AA263" s="1383"/>
      <c r="AB263" s="1383"/>
      <c r="AC263" s="1383"/>
      <c r="AD263" s="1383"/>
      <c r="AE263" s="1383"/>
      <c r="AF263" s="1383"/>
      <c r="AG263" s="1383"/>
    </row>
    <row r="264" spans="3:33" x14ac:dyDescent="0.25">
      <c r="C264" s="1383"/>
      <c r="D264" s="1383"/>
      <c r="E264" s="1383"/>
      <c r="F264" s="1383"/>
      <c r="G264" s="1383"/>
      <c r="H264" s="1383"/>
      <c r="I264" s="1383"/>
      <c r="J264" s="1383"/>
      <c r="K264" s="1383"/>
      <c r="L264" s="1383"/>
      <c r="M264" s="1383"/>
      <c r="N264" s="1383"/>
      <c r="O264" s="1383"/>
      <c r="P264" s="1383"/>
      <c r="Q264" s="1383"/>
      <c r="R264" s="1383"/>
      <c r="S264" s="1383"/>
      <c r="T264" s="1383"/>
      <c r="U264" s="1383"/>
      <c r="V264" s="1383"/>
      <c r="W264" s="1383"/>
      <c r="X264" s="1383"/>
      <c r="Y264" s="1383"/>
      <c r="Z264" s="1383"/>
      <c r="AA264" s="1383"/>
      <c r="AB264" s="1383"/>
      <c r="AC264" s="1383"/>
      <c r="AD264" s="1383"/>
      <c r="AE264" s="1383"/>
      <c r="AF264" s="1383"/>
      <c r="AG264" s="1383"/>
    </row>
    <row r="265" spans="3:33" x14ac:dyDescent="0.25">
      <c r="C265" s="1383"/>
      <c r="D265" s="1383"/>
      <c r="E265" s="1383"/>
      <c r="F265" s="1383"/>
      <c r="G265" s="1383"/>
      <c r="H265" s="1383"/>
      <c r="I265" s="1383"/>
      <c r="J265" s="1383"/>
      <c r="K265" s="1383"/>
      <c r="L265" s="1383"/>
      <c r="M265" s="1383"/>
      <c r="N265" s="1383"/>
      <c r="O265" s="1383"/>
      <c r="P265" s="1383"/>
      <c r="Q265" s="1383"/>
      <c r="R265" s="1383"/>
      <c r="S265" s="1383"/>
      <c r="T265" s="1383"/>
      <c r="U265" s="1383"/>
      <c r="V265" s="1383"/>
      <c r="W265" s="1383"/>
      <c r="X265" s="1383"/>
      <c r="Y265" s="1383"/>
      <c r="Z265" s="1383"/>
      <c r="AA265" s="1383"/>
      <c r="AB265" s="1383"/>
      <c r="AC265" s="1383"/>
      <c r="AD265" s="1383"/>
      <c r="AE265" s="1383"/>
      <c r="AF265" s="1383"/>
      <c r="AG265" s="1383"/>
    </row>
    <row r="266" spans="3:33" x14ac:dyDescent="0.25">
      <c r="C266" s="1383"/>
      <c r="D266" s="1383"/>
      <c r="E266" s="1383"/>
      <c r="F266" s="1383"/>
      <c r="G266" s="1383"/>
      <c r="H266" s="1383"/>
      <c r="I266" s="1383"/>
      <c r="J266" s="1383"/>
      <c r="K266" s="1383"/>
      <c r="L266" s="1383"/>
      <c r="M266" s="1383"/>
      <c r="N266" s="1383"/>
      <c r="O266" s="1383"/>
      <c r="P266" s="1383"/>
      <c r="Q266" s="1383"/>
      <c r="R266" s="1383"/>
      <c r="S266" s="1383"/>
      <c r="T266" s="1383"/>
      <c r="U266" s="1383"/>
      <c r="V266" s="1383"/>
      <c r="W266" s="1383"/>
      <c r="X266" s="1383"/>
      <c r="Y266" s="1383"/>
      <c r="Z266" s="1383"/>
      <c r="AA266" s="1383"/>
      <c r="AB266" s="1383"/>
      <c r="AC266" s="1383"/>
      <c r="AD266" s="1383"/>
      <c r="AE266" s="1383"/>
      <c r="AF266" s="1383"/>
      <c r="AG266" s="1383"/>
    </row>
    <row r="267" spans="3:33" x14ac:dyDescent="0.25">
      <c r="C267" s="1383"/>
      <c r="D267" s="1383"/>
      <c r="E267" s="1383"/>
      <c r="F267" s="1383"/>
      <c r="G267" s="1383"/>
      <c r="H267" s="1383"/>
      <c r="I267" s="1383"/>
      <c r="J267" s="1383"/>
      <c r="K267" s="1383"/>
      <c r="L267" s="1383"/>
      <c r="M267" s="1383"/>
      <c r="N267" s="1383"/>
      <c r="O267" s="1383"/>
      <c r="P267" s="1383"/>
      <c r="Q267" s="1383"/>
      <c r="R267" s="1383"/>
      <c r="S267" s="1383"/>
      <c r="T267" s="1383"/>
      <c r="U267" s="1383"/>
      <c r="V267" s="1383"/>
      <c r="W267" s="1383"/>
      <c r="X267" s="1383"/>
      <c r="Y267" s="1383"/>
      <c r="Z267" s="1383"/>
      <c r="AA267" s="1383"/>
      <c r="AB267" s="1383"/>
      <c r="AC267" s="1383"/>
      <c r="AD267" s="1383"/>
      <c r="AE267" s="1383"/>
      <c r="AF267" s="1383"/>
      <c r="AG267" s="1383"/>
    </row>
    <row r="268" spans="3:33" x14ac:dyDescent="0.25">
      <c r="C268" s="1383"/>
      <c r="D268" s="1383"/>
      <c r="E268" s="1383"/>
      <c r="F268" s="1383"/>
      <c r="G268" s="1383"/>
      <c r="H268" s="1383"/>
      <c r="I268" s="1383"/>
      <c r="J268" s="1383"/>
      <c r="K268" s="1383"/>
      <c r="L268" s="1383"/>
      <c r="M268" s="1383"/>
      <c r="N268" s="1383"/>
      <c r="O268" s="1383"/>
      <c r="P268" s="1383"/>
      <c r="Q268" s="1383"/>
      <c r="R268" s="1383"/>
      <c r="S268" s="1383"/>
      <c r="T268" s="1383"/>
      <c r="U268" s="1383"/>
      <c r="V268" s="1383"/>
      <c r="W268" s="1383"/>
      <c r="X268" s="1383"/>
      <c r="Y268" s="1383"/>
      <c r="Z268" s="1383"/>
      <c r="AA268" s="1383"/>
      <c r="AB268" s="1383"/>
      <c r="AC268" s="1383"/>
      <c r="AD268" s="1383"/>
      <c r="AE268" s="1383"/>
      <c r="AF268" s="1383"/>
      <c r="AG268" s="1383"/>
    </row>
    <row r="269" spans="3:33" x14ac:dyDescent="0.25">
      <c r="C269" s="1383"/>
      <c r="D269" s="1383"/>
      <c r="E269" s="1383"/>
      <c r="F269" s="1383"/>
      <c r="G269" s="1383"/>
      <c r="H269" s="1383"/>
      <c r="I269" s="1383"/>
      <c r="J269" s="1383"/>
      <c r="K269" s="1383"/>
      <c r="L269" s="1383"/>
      <c r="M269" s="1383"/>
      <c r="N269" s="1383"/>
      <c r="O269" s="1383"/>
      <c r="P269" s="1383"/>
      <c r="Q269" s="1383"/>
      <c r="R269" s="1383"/>
      <c r="S269" s="1383"/>
      <c r="T269" s="1383"/>
      <c r="U269" s="1383"/>
      <c r="V269" s="1383"/>
      <c r="W269" s="1383"/>
      <c r="X269" s="1383"/>
      <c r="Y269" s="1383"/>
      <c r="Z269" s="1383"/>
      <c r="AA269" s="1383"/>
      <c r="AB269" s="1383"/>
      <c r="AC269" s="1383"/>
      <c r="AD269" s="1383"/>
      <c r="AE269" s="1383"/>
      <c r="AF269" s="1383"/>
      <c r="AG269" s="1383"/>
    </row>
    <row r="270" spans="3:33" x14ac:dyDescent="0.25">
      <c r="C270" s="1383"/>
      <c r="D270" s="1383"/>
      <c r="E270" s="1383"/>
      <c r="F270" s="1383"/>
      <c r="G270" s="1383"/>
      <c r="H270" s="1383"/>
      <c r="I270" s="1383"/>
      <c r="J270" s="1383"/>
      <c r="K270" s="1383"/>
      <c r="L270" s="1383"/>
      <c r="M270" s="1383"/>
      <c r="N270" s="1383"/>
      <c r="O270" s="1383"/>
      <c r="P270" s="1383"/>
      <c r="Q270" s="1383"/>
      <c r="R270" s="1383"/>
      <c r="S270" s="1383"/>
      <c r="T270" s="1383"/>
      <c r="U270" s="1383"/>
      <c r="V270" s="1383"/>
      <c r="W270" s="1383"/>
      <c r="X270" s="1383"/>
      <c r="Y270" s="1383"/>
      <c r="Z270" s="1383"/>
      <c r="AA270" s="1383"/>
      <c r="AB270" s="1383"/>
      <c r="AC270" s="1383"/>
      <c r="AD270" s="1383"/>
      <c r="AE270" s="1383"/>
      <c r="AF270" s="1383"/>
      <c r="AG270" s="1383"/>
    </row>
    <row r="271" spans="3:33" x14ac:dyDescent="0.25">
      <c r="C271" s="1383"/>
      <c r="D271" s="1383"/>
      <c r="E271" s="1383"/>
      <c r="F271" s="1383"/>
      <c r="G271" s="1383"/>
      <c r="H271" s="1383"/>
      <c r="I271" s="1383"/>
      <c r="J271" s="1383"/>
      <c r="K271" s="1383"/>
      <c r="L271" s="1383"/>
      <c r="M271" s="1383"/>
      <c r="N271" s="1383"/>
      <c r="O271" s="1383"/>
      <c r="P271" s="1383"/>
      <c r="Q271" s="1383"/>
      <c r="R271" s="1383"/>
      <c r="S271" s="1383"/>
      <c r="T271" s="1383"/>
      <c r="U271" s="1383"/>
      <c r="V271" s="1383"/>
      <c r="W271" s="1383"/>
      <c r="X271" s="1383"/>
      <c r="Y271" s="1383"/>
      <c r="Z271" s="1383"/>
      <c r="AA271" s="1383"/>
      <c r="AB271" s="1383"/>
      <c r="AC271" s="1383"/>
      <c r="AD271" s="1383"/>
      <c r="AE271" s="1383"/>
      <c r="AF271" s="1383"/>
      <c r="AG271" s="1383"/>
    </row>
    <row r="272" spans="3:33" x14ac:dyDescent="0.25">
      <c r="C272" s="1383"/>
      <c r="D272" s="1383"/>
      <c r="E272" s="1383"/>
      <c r="F272" s="1383"/>
      <c r="G272" s="1383"/>
      <c r="H272" s="1383"/>
      <c r="I272" s="1383"/>
      <c r="J272" s="1383"/>
      <c r="K272" s="1383"/>
      <c r="L272" s="1383"/>
      <c r="M272" s="1383"/>
      <c r="N272" s="1383"/>
      <c r="O272" s="1383"/>
      <c r="P272" s="1383"/>
      <c r="Q272" s="1383"/>
      <c r="R272" s="1383"/>
      <c r="S272" s="1383"/>
      <c r="T272" s="1383"/>
      <c r="U272" s="1383"/>
      <c r="V272" s="1383"/>
      <c r="W272" s="1383"/>
      <c r="X272" s="1383"/>
      <c r="Y272" s="1383"/>
      <c r="Z272" s="1383"/>
      <c r="AA272" s="1383"/>
      <c r="AB272" s="1383"/>
      <c r="AC272" s="1383"/>
      <c r="AD272" s="1383"/>
      <c r="AE272" s="1383"/>
      <c r="AF272" s="1383"/>
      <c r="AG272" s="1383"/>
    </row>
    <row r="273" spans="3:33" x14ac:dyDescent="0.25">
      <c r="C273" s="1383"/>
      <c r="D273" s="1383"/>
      <c r="E273" s="1383"/>
      <c r="F273" s="1383"/>
      <c r="G273" s="1383"/>
      <c r="H273" s="1383"/>
      <c r="I273" s="1383"/>
      <c r="J273" s="1383"/>
      <c r="K273" s="1383"/>
      <c r="L273" s="1383"/>
      <c r="M273" s="1383"/>
      <c r="N273" s="1383"/>
      <c r="O273" s="1383"/>
      <c r="P273" s="1383"/>
      <c r="Q273" s="1383"/>
      <c r="R273" s="1383"/>
      <c r="S273" s="1383"/>
      <c r="T273" s="1383"/>
      <c r="U273" s="1383"/>
      <c r="V273" s="1383"/>
      <c r="W273" s="1383"/>
      <c r="X273" s="1383"/>
      <c r="Y273" s="1383"/>
      <c r="Z273" s="1383"/>
      <c r="AA273" s="1383"/>
      <c r="AB273" s="1383"/>
      <c r="AC273" s="1383"/>
      <c r="AD273" s="1383"/>
      <c r="AE273" s="1383"/>
      <c r="AF273" s="1383"/>
      <c r="AG273" s="1383"/>
    </row>
    <row r="274" spans="3:33" x14ac:dyDescent="0.25">
      <c r="C274" s="1383"/>
      <c r="D274" s="1383"/>
      <c r="E274" s="1383"/>
      <c r="F274" s="1383"/>
      <c r="G274" s="1383"/>
      <c r="H274" s="1383"/>
      <c r="I274" s="1383"/>
      <c r="J274" s="1383"/>
      <c r="K274" s="1383"/>
      <c r="L274" s="1383"/>
      <c r="M274" s="1383"/>
      <c r="N274" s="1383"/>
      <c r="O274" s="1383"/>
      <c r="P274" s="1383"/>
      <c r="Q274" s="1383"/>
      <c r="R274" s="1383"/>
      <c r="S274" s="1383"/>
      <c r="T274" s="1383"/>
      <c r="U274" s="1383"/>
      <c r="V274" s="1383"/>
      <c r="W274" s="1383"/>
      <c r="X274" s="1383"/>
      <c r="Y274" s="1383"/>
      <c r="Z274" s="1383"/>
      <c r="AA274" s="1383"/>
      <c r="AB274" s="1383"/>
      <c r="AC274" s="1383"/>
      <c r="AD274" s="1383"/>
      <c r="AE274" s="1383"/>
      <c r="AF274" s="1383"/>
      <c r="AG274" s="1383"/>
    </row>
    <row r="275" spans="3:33" x14ac:dyDescent="0.25">
      <c r="C275" s="1383"/>
      <c r="D275" s="1383"/>
      <c r="E275" s="1383"/>
      <c r="F275" s="1383"/>
      <c r="G275" s="1383"/>
      <c r="H275" s="1383"/>
      <c r="I275" s="1383"/>
      <c r="J275" s="1383"/>
      <c r="K275" s="1383"/>
      <c r="L275" s="1383"/>
      <c r="M275" s="1383"/>
      <c r="N275" s="1383"/>
      <c r="O275" s="1383"/>
      <c r="P275" s="1383"/>
      <c r="Q275" s="1383"/>
      <c r="R275" s="1383"/>
      <c r="S275" s="1383"/>
      <c r="T275" s="1383"/>
      <c r="U275" s="1383"/>
      <c r="V275" s="1383"/>
      <c r="W275" s="1383"/>
      <c r="X275" s="1383"/>
      <c r="Y275" s="1383"/>
      <c r="Z275" s="1383"/>
      <c r="AA275" s="1383"/>
      <c r="AB275" s="1383"/>
      <c r="AC275" s="1383"/>
      <c r="AD275" s="1383"/>
      <c r="AE275" s="1383"/>
      <c r="AF275" s="1383"/>
      <c r="AG275" s="1383"/>
    </row>
    <row r="276" spans="3:33" x14ac:dyDescent="0.25">
      <c r="C276" s="1383"/>
      <c r="D276" s="1383"/>
      <c r="E276" s="1383"/>
      <c r="F276" s="1383"/>
      <c r="G276" s="1383"/>
      <c r="H276" s="1383"/>
      <c r="I276" s="1383"/>
      <c r="J276" s="1383"/>
      <c r="K276" s="1383"/>
      <c r="L276" s="1383"/>
      <c r="M276" s="1383"/>
      <c r="N276" s="1383"/>
      <c r="O276" s="1383"/>
      <c r="P276" s="1383"/>
      <c r="Q276" s="1383"/>
      <c r="R276" s="1383"/>
      <c r="S276" s="1383"/>
      <c r="T276" s="1383"/>
      <c r="U276" s="1383"/>
      <c r="V276" s="1383"/>
      <c r="W276" s="1383"/>
      <c r="X276" s="1383"/>
      <c r="Y276" s="1383"/>
      <c r="Z276" s="1383"/>
      <c r="AA276" s="1383"/>
      <c r="AB276" s="1383"/>
      <c r="AC276" s="1383"/>
      <c r="AD276" s="1383"/>
      <c r="AE276" s="1383"/>
      <c r="AF276" s="1383"/>
      <c r="AG276" s="1383"/>
    </row>
    <row r="277" spans="3:33" x14ac:dyDescent="0.25">
      <c r="C277" s="1383"/>
      <c r="D277" s="1383"/>
      <c r="E277" s="1383"/>
      <c r="F277" s="1383"/>
      <c r="G277" s="1383"/>
      <c r="H277" s="1383"/>
      <c r="I277" s="1383"/>
      <c r="J277" s="1383"/>
      <c r="K277" s="1383"/>
      <c r="L277" s="1383"/>
      <c r="M277" s="1383"/>
      <c r="N277" s="1383"/>
      <c r="O277" s="1383"/>
      <c r="P277" s="1383"/>
      <c r="Q277" s="1383"/>
      <c r="R277" s="1383"/>
      <c r="S277" s="1383"/>
      <c r="T277" s="1383"/>
      <c r="U277" s="1383"/>
      <c r="V277" s="1383"/>
      <c r="W277" s="1383"/>
      <c r="X277" s="1383"/>
      <c r="Y277" s="1383"/>
      <c r="Z277" s="1383"/>
      <c r="AA277" s="1383"/>
      <c r="AB277" s="1383"/>
      <c r="AC277" s="1383"/>
      <c r="AD277" s="1383"/>
      <c r="AE277" s="1383"/>
      <c r="AF277" s="1383"/>
      <c r="AG277" s="1383"/>
    </row>
    <row r="278" spans="3:33" x14ac:dyDescent="0.25">
      <c r="C278" s="1383"/>
      <c r="D278" s="1383"/>
      <c r="E278" s="1383"/>
      <c r="F278" s="1383"/>
      <c r="G278" s="1383"/>
      <c r="H278" s="1383"/>
      <c r="I278" s="1383"/>
      <c r="J278" s="1383"/>
      <c r="K278" s="1383"/>
      <c r="L278" s="1383"/>
      <c r="M278" s="1383"/>
      <c r="N278" s="1383"/>
      <c r="O278" s="1383"/>
      <c r="P278" s="1383"/>
      <c r="Q278" s="1383"/>
      <c r="R278" s="1383"/>
      <c r="S278" s="1383"/>
      <c r="T278" s="1383"/>
      <c r="U278" s="1383"/>
      <c r="V278" s="1383"/>
      <c r="W278" s="1383"/>
      <c r="X278" s="1383"/>
      <c r="Y278" s="1383"/>
      <c r="Z278" s="1383"/>
      <c r="AA278" s="1383"/>
      <c r="AB278" s="1383"/>
      <c r="AC278" s="1383"/>
      <c r="AD278" s="1383"/>
      <c r="AE278" s="1383"/>
      <c r="AF278" s="1383"/>
      <c r="AG278" s="1383"/>
    </row>
    <row r="279" spans="3:33" x14ac:dyDescent="0.25">
      <c r="C279" s="1383"/>
      <c r="D279" s="1383"/>
      <c r="E279" s="1383"/>
      <c r="F279" s="1383"/>
      <c r="G279" s="1383"/>
      <c r="H279" s="1383"/>
      <c r="I279" s="1383"/>
      <c r="J279" s="1383"/>
      <c r="K279" s="1383"/>
      <c r="L279" s="1383"/>
      <c r="M279" s="1383"/>
      <c r="N279" s="1383"/>
      <c r="O279" s="1383"/>
      <c r="P279" s="1383"/>
      <c r="Q279" s="1383"/>
      <c r="R279" s="1383"/>
      <c r="S279" s="1383"/>
      <c r="T279" s="1383"/>
      <c r="U279" s="1383"/>
      <c r="V279" s="1383"/>
      <c r="W279" s="1383"/>
      <c r="X279" s="1383"/>
      <c r="Y279" s="1383"/>
      <c r="Z279" s="1383"/>
      <c r="AA279" s="1383"/>
      <c r="AB279" s="1383"/>
      <c r="AC279" s="1383"/>
      <c r="AD279" s="1383"/>
      <c r="AE279" s="1383"/>
      <c r="AF279" s="1383"/>
      <c r="AG279" s="1383"/>
    </row>
    <row r="280" spans="3:33" x14ac:dyDescent="0.25">
      <c r="C280" s="1383"/>
      <c r="D280" s="1383"/>
      <c r="E280" s="1383"/>
      <c r="F280" s="1383"/>
      <c r="G280" s="1383"/>
      <c r="H280" s="1383"/>
      <c r="I280" s="1383"/>
      <c r="J280" s="1383"/>
      <c r="K280" s="1383"/>
      <c r="L280" s="1383"/>
      <c r="M280" s="1383"/>
      <c r="N280" s="1383"/>
      <c r="O280" s="1383"/>
      <c r="P280" s="1383"/>
      <c r="Q280" s="1383"/>
      <c r="R280" s="1383"/>
      <c r="S280" s="1383"/>
      <c r="T280" s="1383"/>
      <c r="U280" s="1383"/>
      <c r="V280" s="1383"/>
      <c r="W280" s="1383"/>
      <c r="X280" s="1383"/>
      <c r="Y280" s="1383"/>
      <c r="Z280" s="1383"/>
      <c r="AA280" s="1383"/>
      <c r="AB280" s="1383"/>
      <c r="AC280" s="1383"/>
      <c r="AD280" s="1383"/>
      <c r="AE280" s="1383"/>
      <c r="AF280" s="1383"/>
      <c r="AG280" s="1383"/>
    </row>
    <row r="281" spans="3:33" x14ac:dyDescent="0.25">
      <c r="C281" s="1383"/>
      <c r="D281" s="1383"/>
      <c r="E281" s="1383"/>
      <c r="F281" s="1383"/>
      <c r="G281" s="1383"/>
      <c r="H281" s="1383"/>
      <c r="I281" s="1383"/>
      <c r="J281" s="1383"/>
      <c r="K281" s="1383"/>
      <c r="L281" s="1383"/>
      <c r="M281" s="1383"/>
      <c r="N281" s="1383"/>
      <c r="O281" s="1383"/>
      <c r="P281" s="1383"/>
      <c r="Q281" s="1383"/>
      <c r="R281" s="1383"/>
      <c r="S281" s="1383"/>
      <c r="T281" s="1383"/>
      <c r="U281" s="1383"/>
      <c r="V281" s="1383"/>
      <c r="W281" s="1383"/>
      <c r="X281" s="1383"/>
      <c r="Y281" s="1383"/>
      <c r="Z281" s="1383"/>
      <c r="AA281" s="1383"/>
      <c r="AB281" s="1383"/>
      <c r="AC281" s="1383"/>
      <c r="AD281" s="1383"/>
      <c r="AE281" s="1383"/>
      <c r="AF281" s="1383"/>
      <c r="AG281" s="1383"/>
    </row>
    <row r="282" spans="3:33" x14ac:dyDescent="0.25">
      <c r="C282" s="1383"/>
      <c r="D282" s="1383"/>
      <c r="E282" s="1383"/>
      <c r="F282" s="1383"/>
      <c r="G282" s="1383"/>
      <c r="H282" s="1383"/>
      <c r="I282" s="1383"/>
      <c r="J282" s="1383"/>
      <c r="K282" s="1383"/>
      <c r="L282" s="1383"/>
      <c r="M282" s="1383"/>
      <c r="N282" s="1383"/>
      <c r="O282" s="1383"/>
      <c r="P282" s="1383"/>
      <c r="Q282" s="1383"/>
      <c r="R282" s="1383"/>
      <c r="S282" s="1383"/>
      <c r="T282" s="1383"/>
      <c r="U282" s="1383"/>
      <c r="V282" s="1383"/>
      <c r="W282" s="1383"/>
      <c r="X282" s="1383"/>
      <c r="Y282" s="1383"/>
      <c r="Z282" s="1383"/>
      <c r="AA282" s="1383"/>
      <c r="AB282" s="1383"/>
      <c r="AC282" s="1383"/>
      <c r="AD282" s="1383"/>
      <c r="AE282" s="1383"/>
      <c r="AF282" s="1383"/>
      <c r="AG282" s="1383"/>
    </row>
    <row r="283" spans="3:33" x14ac:dyDescent="0.25">
      <c r="C283" s="1383"/>
      <c r="D283" s="1383"/>
      <c r="E283" s="1383"/>
      <c r="F283" s="1383"/>
      <c r="G283" s="1383"/>
      <c r="H283" s="1383"/>
      <c r="I283" s="1383"/>
      <c r="J283" s="1383"/>
      <c r="K283" s="1383"/>
      <c r="L283" s="1383"/>
      <c r="M283" s="1383"/>
      <c r="N283" s="1383"/>
      <c r="O283" s="1383"/>
      <c r="P283" s="1383"/>
      <c r="Q283" s="1383"/>
      <c r="R283" s="1383"/>
      <c r="S283" s="1383"/>
      <c r="T283" s="1383"/>
      <c r="U283" s="1383"/>
      <c r="V283" s="1383"/>
      <c r="W283" s="1383"/>
      <c r="X283" s="1383"/>
      <c r="Y283" s="1383"/>
      <c r="Z283" s="1383"/>
      <c r="AA283" s="1383"/>
      <c r="AB283" s="1383"/>
      <c r="AC283" s="1383"/>
      <c r="AD283" s="1383"/>
      <c r="AE283" s="1383"/>
      <c r="AF283" s="1383"/>
      <c r="AG283" s="1383"/>
    </row>
    <row r="284" spans="3:33" x14ac:dyDescent="0.25">
      <c r="C284" s="1383"/>
      <c r="D284" s="1383"/>
      <c r="E284" s="1383"/>
      <c r="F284" s="1383"/>
      <c r="G284" s="1383"/>
      <c r="H284" s="1383"/>
      <c r="I284" s="1383"/>
      <c r="J284" s="1383"/>
      <c r="K284" s="1383"/>
      <c r="L284" s="1383"/>
      <c r="M284" s="1383"/>
      <c r="N284" s="1383"/>
      <c r="O284" s="1383"/>
      <c r="P284" s="1383"/>
      <c r="Q284" s="1383"/>
      <c r="R284" s="1383"/>
      <c r="S284" s="1383"/>
      <c r="T284" s="1383"/>
      <c r="U284" s="1383"/>
      <c r="V284" s="1383"/>
      <c r="W284" s="1383"/>
      <c r="X284" s="1383"/>
      <c r="Y284" s="1383"/>
      <c r="Z284" s="1383"/>
      <c r="AA284" s="1383"/>
      <c r="AB284" s="1383"/>
      <c r="AC284" s="1383"/>
      <c r="AD284" s="1383"/>
      <c r="AE284" s="1383"/>
      <c r="AF284" s="1383"/>
      <c r="AG284" s="1383"/>
    </row>
    <row r="285" spans="3:33" x14ac:dyDescent="0.25">
      <c r="C285" s="1383"/>
      <c r="D285" s="1383"/>
      <c r="E285" s="1383"/>
      <c r="F285" s="1383"/>
      <c r="G285" s="1383"/>
      <c r="H285" s="1383"/>
      <c r="I285" s="1383"/>
      <c r="J285" s="1383"/>
      <c r="K285" s="1383"/>
      <c r="L285" s="1383"/>
      <c r="M285" s="1383"/>
      <c r="N285" s="1383"/>
      <c r="O285" s="1383"/>
      <c r="P285" s="1383"/>
      <c r="Q285" s="1383"/>
      <c r="R285" s="1383"/>
      <c r="S285" s="1383"/>
      <c r="T285" s="1383"/>
      <c r="U285" s="1383"/>
      <c r="V285" s="1383"/>
      <c r="W285" s="1383"/>
      <c r="X285" s="1383"/>
      <c r="Y285" s="1383"/>
      <c r="Z285" s="1383"/>
      <c r="AA285" s="1383"/>
      <c r="AB285" s="1383"/>
      <c r="AC285" s="1383"/>
      <c r="AD285" s="1383"/>
      <c r="AE285" s="1383"/>
      <c r="AF285" s="1383"/>
      <c r="AG285" s="1383"/>
    </row>
    <row r="286" spans="3:33" x14ac:dyDescent="0.25">
      <c r="C286" s="1383"/>
      <c r="D286" s="1383"/>
      <c r="E286" s="1383"/>
      <c r="F286" s="1383"/>
      <c r="G286" s="1383"/>
      <c r="H286" s="1383"/>
      <c r="I286" s="1383"/>
      <c r="J286" s="1383"/>
      <c r="K286" s="1383"/>
      <c r="L286" s="1383"/>
      <c r="M286" s="1383"/>
      <c r="N286" s="1383"/>
      <c r="O286" s="1383"/>
      <c r="P286" s="1383"/>
      <c r="Q286" s="1383"/>
      <c r="R286" s="1383"/>
      <c r="S286" s="1383"/>
      <c r="T286" s="1383"/>
      <c r="U286" s="1383"/>
      <c r="V286" s="1383"/>
      <c r="W286" s="1383"/>
      <c r="X286" s="1383"/>
      <c r="Y286" s="1383"/>
      <c r="Z286" s="1383"/>
      <c r="AA286" s="1383"/>
      <c r="AB286" s="1383"/>
      <c r="AC286" s="1383"/>
      <c r="AD286" s="1383"/>
      <c r="AE286" s="1383"/>
      <c r="AF286" s="1383"/>
      <c r="AG286" s="1383"/>
    </row>
    <row r="287" spans="3:33" x14ac:dyDescent="0.25">
      <c r="C287" s="1383"/>
      <c r="D287" s="1383"/>
      <c r="E287" s="1383"/>
      <c r="F287" s="1383"/>
      <c r="G287" s="1383"/>
      <c r="H287" s="1383"/>
      <c r="I287" s="1383"/>
      <c r="J287" s="1383"/>
      <c r="K287" s="1383"/>
      <c r="L287" s="1383"/>
      <c r="M287" s="1383"/>
      <c r="N287" s="1383"/>
      <c r="O287" s="1383"/>
      <c r="P287" s="1383"/>
      <c r="Q287" s="1383"/>
      <c r="R287" s="1383"/>
      <c r="S287" s="1383"/>
      <c r="T287" s="1383"/>
      <c r="U287" s="1383"/>
      <c r="V287" s="1383"/>
      <c r="W287" s="1383"/>
      <c r="X287" s="1383"/>
      <c r="Y287" s="1383"/>
      <c r="Z287" s="1383"/>
      <c r="AA287" s="1383"/>
      <c r="AB287" s="1383"/>
      <c r="AC287" s="1383"/>
      <c r="AD287" s="1383"/>
      <c r="AE287" s="1383"/>
      <c r="AF287" s="1383"/>
      <c r="AG287" s="1383"/>
    </row>
    <row r="288" spans="3:33" x14ac:dyDescent="0.25">
      <c r="C288" s="1383"/>
      <c r="D288" s="1383"/>
      <c r="E288" s="1383"/>
      <c r="F288" s="1383"/>
      <c r="G288" s="1383"/>
      <c r="H288" s="1383"/>
      <c r="I288" s="1383"/>
      <c r="J288" s="1383"/>
      <c r="K288" s="1383"/>
      <c r="L288" s="1383"/>
      <c r="M288" s="1383"/>
      <c r="N288" s="1383"/>
      <c r="O288" s="1383"/>
      <c r="P288" s="1383"/>
      <c r="Q288" s="1383"/>
      <c r="R288" s="1383"/>
      <c r="S288" s="1383"/>
      <c r="T288" s="1383"/>
      <c r="U288" s="1383"/>
      <c r="V288" s="1383"/>
      <c r="W288" s="1383"/>
      <c r="X288" s="1383"/>
      <c r="Y288" s="1383"/>
      <c r="Z288" s="1383"/>
      <c r="AA288" s="1383"/>
      <c r="AB288" s="1383"/>
      <c r="AC288" s="1383"/>
      <c r="AD288" s="1383"/>
      <c r="AE288" s="1383"/>
      <c r="AF288" s="1383"/>
      <c r="AG288" s="1383"/>
    </row>
    <row r="289" spans="3:33" x14ac:dyDescent="0.25">
      <c r="C289" s="1383"/>
      <c r="D289" s="1383"/>
      <c r="E289" s="1383"/>
      <c r="F289" s="1383"/>
      <c r="G289" s="1383"/>
      <c r="H289" s="1383"/>
      <c r="I289" s="1383"/>
      <c r="J289" s="1383"/>
      <c r="K289" s="1383"/>
      <c r="L289" s="1383"/>
      <c r="M289" s="1383"/>
      <c r="N289" s="1383"/>
      <c r="O289" s="1383"/>
      <c r="P289" s="1383"/>
      <c r="Q289" s="1383"/>
      <c r="R289" s="1383"/>
      <c r="S289" s="1383"/>
      <c r="T289" s="1383"/>
      <c r="U289" s="1383"/>
      <c r="V289" s="1383"/>
      <c r="W289" s="1383"/>
      <c r="X289" s="1383"/>
      <c r="Y289" s="1383"/>
      <c r="Z289" s="1383"/>
      <c r="AA289" s="1383"/>
      <c r="AB289" s="1383"/>
      <c r="AC289" s="1383"/>
      <c r="AD289" s="1383"/>
      <c r="AE289" s="1383"/>
      <c r="AF289" s="1383"/>
      <c r="AG289" s="1383"/>
    </row>
    <row r="290" spans="3:33" x14ac:dyDescent="0.25">
      <c r="C290" s="1383"/>
      <c r="D290" s="1383"/>
      <c r="E290" s="1383"/>
      <c r="F290" s="1383"/>
      <c r="G290" s="1383"/>
      <c r="H290" s="1383"/>
      <c r="I290" s="1383"/>
      <c r="J290" s="1383"/>
      <c r="K290" s="1383"/>
      <c r="L290" s="1383"/>
      <c r="M290" s="1383"/>
      <c r="N290" s="1383"/>
      <c r="O290" s="1383"/>
      <c r="P290" s="1383"/>
      <c r="Q290" s="1383"/>
      <c r="R290" s="1383"/>
      <c r="S290" s="1383"/>
      <c r="T290" s="1383"/>
      <c r="U290" s="1383"/>
      <c r="V290" s="1383"/>
      <c r="W290" s="1383"/>
      <c r="X290" s="1383"/>
      <c r="Y290" s="1383"/>
      <c r="Z290" s="1383"/>
      <c r="AA290" s="1383"/>
      <c r="AB290" s="1383"/>
      <c r="AC290" s="1383"/>
      <c r="AD290" s="1383"/>
      <c r="AE290" s="1383"/>
      <c r="AF290" s="1383"/>
      <c r="AG290" s="1383"/>
    </row>
    <row r="291" spans="3:33" x14ac:dyDescent="0.25">
      <c r="C291" s="1383"/>
      <c r="D291" s="1383"/>
      <c r="E291" s="1383"/>
      <c r="F291" s="1383"/>
      <c r="G291" s="1383"/>
      <c r="H291" s="1383"/>
      <c r="I291" s="1383"/>
      <c r="J291" s="1383"/>
      <c r="K291" s="1383"/>
      <c r="L291" s="1383"/>
      <c r="M291" s="1383"/>
      <c r="N291" s="1383"/>
      <c r="O291" s="1383"/>
      <c r="P291" s="1383"/>
      <c r="Q291" s="1383"/>
      <c r="R291" s="1383"/>
      <c r="S291" s="1383"/>
      <c r="T291" s="1383"/>
      <c r="U291" s="1383"/>
      <c r="V291" s="1383"/>
      <c r="W291" s="1383"/>
      <c r="X291" s="1383"/>
      <c r="Y291" s="1383"/>
      <c r="Z291" s="1383"/>
      <c r="AA291" s="1383"/>
      <c r="AB291" s="1383"/>
      <c r="AC291" s="1383"/>
      <c r="AD291" s="1383"/>
      <c r="AE291" s="1383"/>
      <c r="AF291" s="1383"/>
      <c r="AG291" s="1383"/>
    </row>
    <row r="292" spans="3:33" x14ac:dyDescent="0.25">
      <c r="C292" s="1383"/>
      <c r="D292" s="1383"/>
      <c r="E292" s="1383"/>
      <c r="F292" s="1383"/>
      <c r="G292" s="1383"/>
      <c r="H292" s="1383"/>
      <c r="I292" s="1383"/>
      <c r="J292" s="1383"/>
      <c r="K292" s="1383"/>
      <c r="L292" s="1383"/>
      <c r="M292" s="1383"/>
      <c r="N292" s="1383"/>
      <c r="O292" s="1383"/>
      <c r="P292" s="1383"/>
      <c r="Q292" s="1383"/>
      <c r="R292" s="1383"/>
      <c r="S292" s="1383"/>
      <c r="T292" s="1383"/>
      <c r="U292" s="1383"/>
      <c r="V292" s="1383"/>
      <c r="W292" s="1383"/>
      <c r="X292" s="1383"/>
      <c r="Y292" s="1383"/>
      <c r="Z292" s="1383"/>
      <c r="AA292" s="1383"/>
      <c r="AB292" s="1383"/>
      <c r="AC292" s="1383"/>
      <c r="AD292" s="1383"/>
      <c r="AE292" s="1383"/>
      <c r="AF292" s="1383"/>
      <c r="AG292" s="1383"/>
    </row>
    <row r="293" spans="3:33" x14ac:dyDescent="0.25">
      <c r="C293" s="1383"/>
      <c r="D293" s="1383"/>
      <c r="E293" s="1383"/>
      <c r="F293" s="1383"/>
      <c r="G293" s="1383"/>
      <c r="H293" s="1383"/>
      <c r="I293" s="1383"/>
      <c r="J293" s="1383"/>
      <c r="K293" s="1383"/>
      <c r="L293" s="1383"/>
      <c r="M293" s="1383"/>
      <c r="N293" s="1383"/>
      <c r="O293" s="1383"/>
      <c r="P293" s="1383"/>
      <c r="Q293" s="1383"/>
      <c r="R293" s="1383"/>
      <c r="S293" s="1383"/>
      <c r="T293" s="1383"/>
      <c r="U293" s="1383"/>
      <c r="V293" s="1383"/>
      <c r="W293" s="1383"/>
      <c r="X293" s="1383"/>
      <c r="Y293" s="1383"/>
      <c r="Z293" s="1383"/>
      <c r="AA293" s="1383"/>
      <c r="AB293" s="1383"/>
      <c r="AC293" s="1383"/>
      <c r="AD293" s="1383"/>
      <c r="AE293" s="1383"/>
      <c r="AF293" s="1383"/>
      <c r="AG293" s="1383"/>
    </row>
    <row r="294" spans="3:33" x14ac:dyDescent="0.25">
      <c r="C294" s="1383"/>
      <c r="D294" s="1383"/>
      <c r="E294" s="1383"/>
      <c r="F294" s="1383"/>
      <c r="G294" s="1383"/>
      <c r="H294" s="1383"/>
      <c r="I294" s="1383"/>
      <c r="J294" s="1383"/>
      <c r="K294" s="1383"/>
      <c r="L294" s="1383"/>
      <c r="M294" s="1383"/>
      <c r="N294" s="1383"/>
      <c r="O294" s="1383"/>
      <c r="P294" s="1383"/>
      <c r="Q294" s="1383"/>
      <c r="R294" s="1383"/>
      <c r="S294" s="1383"/>
      <c r="T294" s="1383"/>
      <c r="U294" s="1383"/>
      <c r="V294" s="1383"/>
      <c r="W294" s="1383"/>
      <c r="X294" s="1383"/>
      <c r="Y294" s="1383"/>
      <c r="Z294" s="1383"/>
      <c r="AA294" s="1383"/>
      <c r="AB294" s="1383"/>
      <c r="AC294" s="1383"/>
      <c r="AD294" s="1383"/>
      <c r="AE294" s="1383"/>
      <c r="AF294" s="1383"/>
      <c r="AG294" s="1383"/>
    </row>
    <row r="295" spans="3:33" x14ac:dyDescent="0.25">
      <c r="C295" s="1383"/>
      <c r="D295" s="1383"/>
      <c r="E295" s="1383"/>
      <c r="F295" s="1383"/>
      <c r="G295" s="1383"/>
      <c r="H295" s="1383"/>
      <c r="I295" s="1383"/>
      <c r="J295" s="1383"/>
      <c r="K295" s="1383"/>
      <c r="L295" s="1383"/>
      <c r="M295" s="1383"/>
      <c r="N295" s="1383"/>
      <c r="O295" s="1383"/>
      <c r="P295" s="1383"/>
      <c r="Q295" s="1383"/>
      <c r="R295" s="1383"/>
      <c r="S295" s="1383"/>
      <c r="T295" s="1383"/>
      <c r="U295" s="1383"/>
      <c r="V295" s="1383"/>
      <c r="W295" s="1383"/>
      <c r="X295" s="1383"/>
      <c r="Y295" s="1383"/>
      <c r="Z295" s="1383"/>
      <c r="AA295" s="1383"/>
      <c r="AB295" s="1383"/>
      <c r="AC295" s="1383"/>
      <c r="AD295" s="1383"/>
      <c r="AE295" s="1383"/>
      <c r="AF295" s="1383"/>
      <c r="AG295" s="1383"/>
    </row>
    <row r="296" spans="3:33" x14ac:dyDescent="0.25">
      <c r="C296" s="1383"/>
      <c r="D296" s="1383"/>
      <c r="E296" s="1383"/>
      <c r="F296" s="1383"/>
      <c r="G296" s="1383"/>
      <c r="H296" s="1383"/>
      <c r="I296" s="1383"/>
      <c r="J296" s="1383"/>
      <c r="K296" s="1383"/>
      <c r="L296" s="1383"/>
      <c r="M296" s="1383"/>
      <c r="N296" s="1383"/>
      <c r="O296" s="1383"/>
      <c r="P296" s="1383"/>
      <c r="Q296" s="1383"/>
      <c r="R296" s="1383"/>
      <c r="S296" s="1383"/>
      <c r="T296" s="1383"/>
      <c r="U296" s="1383"/>
      <c r="V296" s="1383"/>
      <c r="W296" s="1383"/>
      <c r="X296" s="1383"/>
      <c r="Y296" s="1383"/>
      <c r="Z296" s="1383"/>
      <c r="AA296" s="1383"/>
      <c r="AB296" s="1383"/>
      <c r="AC296" s="1383"/>
      <c r="AD296" s="1383"/>
      <c r="AE296" s="1383"/>
      <c r="AF296" s="1383"/>
      <c r="AG296" s="1383"/>
    </row>
    <row r="297" spans="3:33" x14ac:dyDescent="0.25">
      <c r="C297" s="1383"/>
      <c r="D297" s="1383"/>
      <c r="E297" s="1383"/>
      <c r="F297" s="1383"/>
      <c r="G297" s="1383"/>
      <c r="H297" s="1383"/>
      <c r="I297" s="1383"/>
      <c r="J297" s="1383"/>
      <c r="K297" s="1383"/>
      <c r="L297" s="1383"/>
      <c r="M297" s="1383"/>
      <c r="N297" s="1383"/>
      <c r="O297" s="1383"/>
      <c r="P297" s="1383"/>
      <c r="Q297" s="1383"/>
      <c r="R297" s="1383"/>
      <c r="S297" s="1383"/>
      <c r="T297" s="1383"/>
      <c r="U297" s="1383"/>
      <c r="V297" s="1383"/>
      <c r="W297" s="1383"/>
      <c r="X297" s="1383"/>
      <c r="Y297" s="1383"/>
      <c r="Z297" s="1383"/>
      <c r="AA297" s="1383"/>
      <c r="AB297" s="1383"/>
      <c r="AC297" s="1383"/>
      <c r="AD297" s="1383"/>
      <c r="AE297" s="1383"/>
      <c r="AF297" s="1383"/>
      <c r="AG297" s="1383"/>
    </row>
    <row r="298" spans="3:33" x14ac:dyDescent="0.25">
      <c r="C298" s="1383"/>
      <c r="D298" s="1383"/>
      <c r="E298" s="1383"/>
      <c r="F298" s="1383"/>
      <c r="G298" s="1383"/>
      <c r="H298" s="1383"/>
      <c r="I298" s="1383"/>
      <c r="J298" s="1383"/>
      <c r="K298" s="1383"/>
      <c r="L298" s="1383"/>
      <c r="M298" s="1383"/>
      <c r="N298" s="1383"/>
      <c r="O298" s="1383"/>
      <c r="P298" s="1383"/>
      <c r="Q298" s="1383"/>
      <c r="R298" s="1383"/>
      <c r="S298" s="1383"/>
      <c r="T298" s="1383"/>
      <c r="U298" s="1383"/>
      <c r="V298" s="1383"/>
      <c r="W298" s="1383"/>
      <c r="X298" s="1383"/>
      <c r="Y298" s="1383"/>
      <c r="Z298" s="1383"/>
      <c r="AA298" s="1383"/>
      <c r="AB298" s="1383"/>
      <c r="AC298" s="1383"/>
      <c r="AD298" s="1383"/>
      <c r="AE298" s="1383"/>
      <c r="AF298" s="1383"/>
      <c r="AG298" s="1383"/>
    </row>
    <row r="299" spans="3:33" x14ac:dyDescent="0.25">
      <c r="C299" s="1383"/>
      <c r="D299" s="1383"/>
      <c r="E299" s="1383"/>
      <c r="F299" s="1383"/>
      <c r="G299" s="1383"/>
      <c r="H299" s="1383"/>
      <c r="I299" s="1383"/>
      <c r="J299" s="1383"/>
      <c r="K299" s="1383"/>
      <c r="L299" s="1383"/>
      <c r="M299" s="1383"/>
      <c r="N299" s="1383"/>
      <c r="O299" s="1383"/>
      <c r="P299" s="1383"/>
      <c r="Q299" s="1383"/>
      <c r="R299" s="1383"/>
      <c r="S299" s="1383"/>
      <c r="T299" s="1383"/>
      <c r="U299" s="1383"/>
      <c r="V299" s="1383"/>
      <c r="W299" s="1383"/>
      <c r="X299" s="1383"/>
      <c r="Y299" s="1383"/>
      <c r="Z299" s="1383"/>
      <c r="AA299" s="1383"/>
      <c r="AB299" s="1383"/>
      <c r="AC299" s="1383"/>
      <c r="AD299" s="1383"/>
      <c r="AE299" s="1383"/>
      <c r="AF299" s="1383"/>
      <c r="AG299" s="1383"/>
    </row>
    <row r="300" spans="3:33" x14ac:dyDescent="0.25">
      <c r="C300" s="1383"/>
      <c r="D300" s="1383"/>
      <c r="E300" s="1383"/>
      <c r="F300" s="1383"/>
      <c r="G300" s="1383"/>
      <c r="H300" s="1383"/>
      <c r="I300" s="1383"/>
      <c r="J300" s="1383"/>
      <c r="K300" s="1383"/>
      <c r="L300" s="1383"/>
      <c r="M300" s="1383"/>
      <c r="N300" s="1383"/>
      <c r="O300" s="1383"/>
      <c r="P300" s="1383"/>
      <c r="Q300" s="1383"/>
      <c r="R300" s="1383"/>
      <c r="S300" s="1383"/>
      <c r="T300" s="1383"/>
      <c r="U300" s="1383"/>
      <c r="V300" s="1383"/>
      <c r="W300" s="1383"/>
      <c r="X300" s="1383"/>
      <c r="Y300" s="1383"/>
      <c r="Z300" s="1383"/>
      <c r="AA300" s="1383"/>
      <c r="AB300" s="1383"/>
      <c r="AC300" s="1383"/>
      <c r="AD300" s="1383"/>
      <c r="AE300" s="1383"/>
      <c r="AF300" s="1383"/>
      <c r="AG300" s="1383"/>
    </row>
    <row r="301" spans="3:33" x14ac:dyDescent="0.25">
      <c r="C301" s="1383"/>
      <c r="D301" s="1383"/>
      <c r="E301" s="1383"/>
      <c r="F301" s="1383"/>
      <c r="G301" s="1383"/>
      <c r="H301" s="1383"/>
      <c r="I301" s="1383"/>
      <c r="J301" s="1383"/>
      <c r="K301" s="1383"/>
      <c r="L301" s="1383"/>
      <c r="M301" s="1383"/>
      <c r="N301" s="1383"/>
      <c r="O301" s="1383"/>
      <c r="P301" s="1383"/>
      <c r="Q301" s="1383"/>
      <c r="R301" s="1383"/>
      <c r="S301" s="1383"/>
      <c r="T301" s="1383"/>
      <c r="U301" s="1383"/>
      <c r="V301" s="1383"/>
      <c r="W301" s="1383"/>
      <c r="X301" s="1383"/>
      <c r="Y301" s="1383"/>
      <c r="Z301" s="1383"/>
      <c r="AA301" s="1383"/>
      <c r="AB301" s="1383"/>
      <c r="AC301" s="1383"/>
      <c r="AD301" s="1383"/>
      <c r="AE301" s="1383"/>
      <c r="AF301" s="1383"/>
      <c r="AG301" s="1383"/>
    </row>
    <row r="302" spans="3:33" x14ac:dyDescent="0.25">
      <c r="C302" s="1383"/>
      <c r="D302" s="1383"/>
      <c r="E302" s="1383"/>
      <c r="F302" s="1383"/>
      <c r="G302" s="1383"/>
      <c r="H302" s="1383"/>
      <c r="I302" s="1383"/>
      <c r="J302" s="1383"/>
      <c r="K302" s="1383"/>
      <c r="L302" s="1383"/>
      <c r="M302" s="1383"/>
      <c r="N302" s="1383"/>
      <c r="O302" s="1383"/>
      <c r="P302" s="1383"/>
      <c r="Q302" s="1383"/>
      <c r="R302" s="1383"/>
      <c r="S302" s="1383"/>
      <c r="T302" s="1383"/>
      <c r="U302" s="1383"/>
      <c r="V302" s="1383"/>
      <c r="W302" s="1383"/>
      <c r="X302" s="1383"/>
      <c r="Y302" s="1383"/>
      <c r="Z302" s="1383"/>
      <c r="AA302" s="1383"/>
      <c r="AB302" s="1383"/>
      <c r="AC302" s="1383"/>
      <c r="AD302" s="1383"/>
      <c r="AE302" s="1383"/>
      <c r="AF302" s="1383"/>
      <c r="AG302" s="1383"/>
    </row>
    <row r="303" spans="3:33" x14ac:dyDescent="0.25">
      <c r="C303" s="1383"/>
      <c r="D303" s="1383"/>
      <c r="E303" s="1383"/>
      <c r="F303" s="1383"/>
      <c r="G303" s="1383"/>
      <c r="H303" s="1383"/>
      <c r="I303" s="1383"/>
      <c r="J303" s="1383"/>
      <c r="K303" s="1383"/>
      <c r="L303" s="1383"/>
      <c r="M303" s="1383"/>
      <c r="N303" s="1383"/>
      <c r="O303" s="1383"/>
      <c r="P303" s="1383"/>
      <c r="Q303" s="1383"/>
      <c r="R303" s="1383"/>
      <c r="S303" s="1383"/>
      <c r="T303" s="1383"/>
      <c r="U303" s="1383"/>
      <c r="V303" s="1383"/>
      <c r="W303" s="1383"/>
      <c r="X303" s="1383"/>
      <c r="Y303" s="1383"/>
      <c r="Z303" s="1383"/>
      <c r="AA303" s="1383"/>
      <c r="AB303" s="1383"/>
      <c r="AC303" s="1383"/>
      <c r="AD303" s="1383"/>
      <c r="AE303" s="1383"/>
      <c r="AF303" s="1383"/>
      <c r="AG303" s="1383"/>
    </row>
    <row r="304" spans="3:33" x14ac:dyDescent="0.25">
      <c r="C304" s="1383"/>
      <c r="D304" s="1383"/>
      <c r="E304" s="1383"/>
      <c r="F304" s="1383"/>
      <c r="G304" s="1383"/>
      <c r="H304" s="1383"/>
      <c r="I304" s="1383"/>
      <c r="J304" s="1383"/>
      <c r="K304" s="1383"/>
      <c r="L304" s="1383"/>
      <c r="M304" s="1383"/>
      <c r="N304" s="1383"/>
      <c r="O304" s="1383"/>
      <c r="P304" s="1383"/>
      <c r="Q304" s="1383"/>
      <c r="R304" s="1383"/>
      <c r="S304" s="1383"/>
      <c r="T304" s="1383"/>
      <c r="U304" s="1383"/>
      <c r="V304" s="1383"/>
      <c r="W304" s="1383"/>
      <c r="X304" s="1383"/>
      <c r="Y304" s="1383"/>
      <c r="Z304" s="1383"/>
      <c r="AA304" s="1383"/>
      <c r="AB304" s="1383"/>
      <c r="AC304" s="1383"/>
      <c r="AD304" s="1383"/>
      <c r="AE304" s="1383"/>
      <c r="AF304" s="1383"/>
      <c r="AG304" s="1383"/>
    </row>
    <row r="305" spans="3:33" x14ac:dyDescent="0.25">
      <c r="C305" s="1383"/>
      <c r="D305" s="1383"/>
      <c r="E305" s="1383"/>
      <c r="F305" s="1383"/>
      <c r="G305" s="1383"/>
      <c r="H305" s="1383"/>
      <c r="I305" s="1383"/>
      <c r="J305" s="1383"/>
      <c r="K305" s="1383"/>
      <c r="L305" s="1383"/>
      <c r="M305" s="1383"/>
      <c r="N305" s="1383"/>
      <c r="O305" s="1383"/>
      <c r="P305" s="1383"/>
      <c r="Q305" s="1383"/>
      <c r="R305" s="1383"/>
      <c r="S305" s="1383"/>
      <c r="T305" s="1383"/>
      <c r="U305" s="1383"/>
      <c r="V305" s="1383"/>
      <c r="W305" s="1383"/>
      <c r="X305" s="1383"/>
      <c r="Y305" s="1383"/>
      <c r="Z305" s="1383"/>
      <c r="AA305" s="1383"/>
      <c r="AB305" s="1383"/>
      <c r="AC305" s="1383"/>
      <c r="AD305" s="1383"/>
      <c r="AE305" s="1383"/>
      <c r="AF305" s="1383"/>
      <c r="AG305" s="1383"/>
    </row>
    <row r="306" spans="3:33" x14ac:dyDescent="0.25">
      <c r="C306" s="1383"/>
      <c r="D306" s="1383"/>
      <c r="E306" s="1383"/>
      <c r="F306" s="1383"/>
      <c r="G306" s="1383"/>
      <c r="H306" s="1383"/>
      <c r="I306" s="1383"/>
      <c r="J306" s="1383"/>
      <c r="K306" s="1383"/>
      <c r="L306" s="1383"/>
      <c r="M306" s="1383"/>
      <c r="N306" s="1383"/>
      <c r="O306" s="1383"/>
      <c r="P306" s="1383"/>
      <c r="Q306" s="1383"/>
      <c r="R306" s="1383"/>
      <c r="S306" s="1383"/>
      <c r="T306" s="1383"/>
      <c r="U306" s="1383"/>
      <c r="V306" s="1383"/>
      <c r="W306" s="1383"/>
      <c r="X306" s="1383"/>
      <c r="Y306" s="1383"/>
      <c r="Z306" s="1383"/>
      <c r="AA306" s="1383"/>
      <c r="AB306" s="1383"/>
      <c r="AC306" s="1383"/>
      <c r="AD306" s="1383"/>
      <c r="AE306" s="1383"/>
      <c r="AF306" s="1383"/>
      <c r="AG306" s="1383"/>
    </row>
    <row r="307" spans="3:33" x14ac:dyDescent="0.25">
      <c r="C307" s="1383"/>
      <c r="D307" s="1383"/>
      <c r="E307" s="1383"/>
      <c r="F307" s="1383"/>
      <c r="G307" s="1383"/>
      <c r="H307" s="1383"/>
      <c r="I307" s="1383"/>
      <c r="J307" s="1383"/>
      <c r="K307" s="1383"/>
      <c r="L307" s="1383"/>
      <c r="M307" s="1383"/>
      <c r="N307" s="1383"/>
      <c r="O307" s="1383"/>
      <c r="P307" s="1383"/>
      <c r="Q307" s="1383"/>
      <c r="R307" s="1383"/>
      <c r="S307" s="1383"/>
      <c r="T307" s="1383"/>
      <c r="U307" s="1383"/>
      <c r="V307" s="1383"/>
      <c r="W307" s="1383"/>
      <c r="X307" s="1383"/>
      <c r="Y307" s="1383"/>
      <c r="Z307" s="1383"/>
      <c r="AA307" s="1383"/>
      <c r="AB307" s="1383"/>
      <c r="AC307" s="1383"/>
      <c r="AD307" s="1383"/>
      <c r="AE307" s="1383"/>
      <c r="AF307" s="1383"/>
      <c r="AG307" s="1383"/>
    </row>
    <row r="308" spans="3:33" x14ac:dyDescent="0.25">
      <c r="C308" s="1383"/>
      <c r="D308" s="1383"/>
      <c r="E308" s="1383"/>
      <c r="F308" s="1383"/>
      <c r="G308" s="1383"/>
      <c r="H308" s="1383"/>
      <c r="I308" s="1383"/>
      <c r="J308" s="1383"/>
      <c r="K308" s="1383"/>
      <c r="L308" s="1383"/>
      <c r="M308" s="1383"/>
      <c r="N308" s="1383"/>
      <c r="O308" s="1383"/>
      <c r="P308" s="1383"/>
      <c r="Q308" s="1383"/>
      <c r="R308" s="1383"/>
      <c r="S308" s="1383"/>
      <c r="T308" s="1383"/>
      <c r="U308" s="1383"/>
      <c r="V308" s="1383"/>
      <c r="W308" s="1383"/>
      <c r="X308" s="1383"/>
      <c r="Y308" s="1383"/>
      <c r="Z308" s="1383"/>
      <c r="AA308" s="1383"/>
      <c r="AB308" s="1383"/>
      <c r="AC308" s="1383"/>
      <c r="AD308" s="1383"/>
      <c r="AE308" s="1383"/>
      <c r="AF308" s="1383"/>
      <c r="AG308" s="1383"/>
    </row>
    <row r="309" spans="3:33" x14ac:dyDescent="0.25">
      <c r="C309" s="1383"/>
      <c r="D309" s="1383"/>
      <c r="E309" s="1383"/>
      <c r="F309" s="1383"/>
      <c r="G309" s="1383"/>
      <c r="H309" s="1383"/>
      <c r="I309" s="1383"/>
      <c r="J309" s="1383"/>
      <c r="K309" s="1383"/>
      <c r="L309" s="1383"/>
      <c r="M309" s="1383"/>
      <c r="N309" s="1383"/>
      <c r="O309" s="1383"/>
      <c r="P309" s="1383"/>
      <c r="Q309" s="1383"/>
      <c r="R309" s="1383"/>
      <c r="S309" s="1383"/>
      <c r="T309" s="1383"/>
      <c r="U309" s="1383"/>
      <c r="V309" s="1383"/>
      <c r="W309" s="1383"/>
      <c r="X309" s="1383"/>
      <c r="Y309" s="1383"/>
      <c r="Z309" s="1383"/>
      <c r="AA309" s="1383"/>
      <c r="AB309" s="1383"/>
      <c r="AC309" s="1383"/>
      <c r="AD309" s="1383"/>
      <c r="AE309" s="1383"/>
      <c r="AF309" s="1383"/>
      <c r="AG309" s="1383"/>
    </row>
    <row r="310" spans="3:33" x14ac:dyDescent="0.25">
      <c r="C310" s="1383"/>
      <c r="D310" s="1383"/>
      <c r="E310" s="1383"/>
      <c r="F310" s="1383"/>
      <c r="G310" s="1383"/>
      <c r="H310" s="1383"/>
      <c r="I310" s="1383"/>
      <c r="J310" s="1383"/>
      <c r="K310" s="1383"/>
      <c r="L310" s="1383"/>
      <c r="M310" s="1383"/>
      <c r="N310" s="1383"/>
      <c r="O310" s="1383"/>
      <c r="P310" s="1383"/>
      <c r="Q310" s="1383"/>
      <c r="R310" s="1383"/>
      <c r="S310" s="1383"/>
      <c r="T310" s="1383"/>
      <c r="U310" s="1383"/>
      <c r="V310" s="1383"/>
      <c r="W310" s="1383"/>
      <c r="X310" s="1383"/>
      <c r="Y310" s="1383"/>
      <c r="Z310" s="1383"/>
      <c r="AA310" s="1383"/>
      <c r="AB310" s="1383"/>
      <c r="AC310" s="1383"/>
      <c r="AD310" s="1383"/>
      <c r="AE310" s="1383"/>
      <c r="AF310" s="1383"/>
      <c r="AG310" s="1383"/>
    </row>
    <row r="311" spans="3:33" x14ac:dyDescent="0.25">
      <c r="C311" s="1383"/>
      <c r="D311" s="1383"/>
      <c r="E311" s="1383"/>
      <c r="F311" s="1383"/>
      <c r="G311" s="1383"/>
      <c r="H311" s="1383"/>
      <c r="I311" s="1383"/>
      <c r="J311" s="1383"/>
      <c r="K311" s="1383"/>
      <c r="L311" s="1383"/>
      <c r="M311" s="1383"/>
      <c r="N311" s="1383"/>
      <c r="O311" s="1383"/>
      <c r="P311" s="1383"/>
      <c r="Q311" s="1383"/>
      <c r="R311" s="1383"/>
      <c r="S311" s="1383"/>
      <c r="T311" s="1383"/>
      <c r="U311" s="1383"/>
      <c r="V311" s="1383"/>
      <c r="W311" s="1383"/>
      <c r="X311" s="1383"/>
      <c r="Y311" s="1383"/>
      <c r="Z311" s="1383"/>
      <c r="AA311" s="1383"/>
      <c r="AB311" s="1383"/>
      <c r="AC311" s="1383"/>
      <c r="AD311" s="1383"/>
      <c r="AE311" s="1383"/>
      <c r="AF311" s="1383"/>
      <c r="AG311" s="1383"/>
    </row>
    <row r="312" spans="3:33" x14ac:dyDescent="0.25">
      <c r="C312" s="1383"/>
      <c r="D312" s="1383"/>
      <c r="E312" s="1383"/>
      <c r="F312" s="1383"/>
      <c r="G312" s="1383"/>
      <c r="H312" s="1383"/>
      <c r="I312" s="1383"/>
      <c r="J312" s="1383"/>
      <c r="K312" s="1383"/>
      <c r="L312" s="1383"/>
      <c r="M312" s="1383"/>
      <c r="N312" s="1383"/>
      <c r="O312" s="1383"/>
      <c r="P312" s="1383"/>
      <c r="Q312" s="1383"/>
      <c r="R312" s="1383"/>
      <c r="S312" s="1383"/>
      <c r="T312" s="1383"/>
      <c r="U312" s="1383"/>
      <c r="V312" s="1383"/>
      <c r="W312" s="1383"/>
      <c r="X312" s="1383"/>
      <c r="Y312" s="1383"/>
      <c r="Z312" s="1383"/>
      <c r="AA312" s="1383"/>
      <c r="AB312" s="1383"/>
      <c r="AC312" s="1383"/>
      <c r="AD312" s="1383"/>
      <c r="AE312" s="1383"/>
      <c r="AF312" s="1383"/>
      <c r="AG312" s="1383"/>
    </row>
    <row r="313" spans="3:33" x14ac:dyDescent="0.25">
      <c r="C313" s="1383"/>
      <c r="D313" s="1383"/>
      <c r="E313" s="1383"/>
      <c r="F313" s="1383"/>
      <c r="G313" s="1383"/>
      <c r="H313" s="1383"/>
      <c r="I313" s="1383"/>
      <c r="J313" s="1383"/>
      <c r="K313" s="1383"/>
      <c r="L313" s="1383"/>
      <c r="M313" s="1383"/>
      <c r="N313" s="1383"/>
      <c r="O313" s="1383"/>
      <c r="P313" s="1383"/>
      <c r="Q313" s="1383"/>
      <c r="R313" s="1383"/>
      <c r="S313" s="1383"/>
      <c r="T313" s="1383"/>
      <c r="U313" s="1383"/>
      <c r="V313" s="1383"/>
      <c r="W313" s="1383"/>
      <c r="X313" s="1383"/>
      <c r="Y313" s="1383"/>
      <c r="Z313" s="1383"/>
      <c r="AA313" s="1383"/>
      <c r="AB313" s="1383"/>
      <c r="AC313" s="1383"/>
      <c r="AD313" s="1383"/>
      <c r="AE313" s="1383"/>
      <c r="AF313" s="1383"/>
      <c r="AG313" s="1383"/>
    </row>
    <row r="314" spans="3:33" x14ac:dyDescent="0.25">
      <c r="C314" s="1383"/>
      <c r="D314" s="1383"/>
      <c r="E314" s="1383"/>
      <c r="F314" s="1383"/>
      <c r="G314" s="1383"/>
      <c r="H314" s="1383"/>
      <c r="I314" s="1383"/>
      <c r="J314" s="1383"/>
      <c r="K314" s="1383"/>
      <c r="L314" s="1383"/>
      <c r="M314" s="1383"/>
      <c r="N314" s="1383"/>
      <c r="O314" s="1383"/>
      <c r="P314" s="1383"/>
      <c r="Q314" s="1383"/>
      <c r="R314" s="1383"/>
      <c r="S314" s="1383"/>
      <c r="T314" s="1383"/>
      <c r="U314" s="1383"/>
      <c r="V314" s="1383"/>
      <c r="W314" s="1383"/>
      <c r="X314" s="1383"/>
      <c r="Y314" s="1383"/>
      <c r="Z314" s="1383"/>
      <c r="AA314" s="1383"/>
      <c r="AB314" s="1383"/>
      <c r="AC314" s="1383"/>
      <c r="AD314" s="1383"/>
      <c r="AE314" s="1383"/>
      <c r="AF314" s="1383"/>
      <c r="AG314" s="1383"/>
    </row>
    <row r="315" spans="3:33" x14ac:dyDescent="0.25">
      <c r="C315" s="1383"/>
      <c r="D315" s="1383"/>
      <c r="E315" s="1383"/>
      <c r="F315" s="1383"/>
      <c r="G315" s="1383"/>
      <c r="H315" s="1383"/>
      <c r="I315" s="1383"/>
      <c r="J315" s="1383"/>
      <c r="K315" s="1383"/>
      <c r="L315" s="1383"/>
      <c r="M315" s="1383"/>
      <c r="N315" s="1383"/>
      <c r="O315" s="1383"/>
      <c r="P315" s="1383"/>
      <c r="Q315" s="1383"/>
      <c r="R315" s="1383"/>
      <c r="S315" s="1383"/>
      <c r="T315" s="1383"/>
      <c r="U315" s="1383"/>
      <c r="V315" s="1383"/>
      <c r="W315" s="1383"/>
      <c r="X315" s="1383"/>
      <c r="Y315" s="1383"/>
      <c r="Z315" s="1383"/>
      <c r="AA315" s="1383"/>
      <c r="AB315" s="1383"/>
      <c r="AC315" s="1383"/>
      <c r="AD315" s="1383"/>
      <c r="AE315" s="1383"/>
      <c r="AF315" s="1383"/>
      <c r="AG315" s="1383"/>
    </row>
    <row r="316" spans="3:33" x14ac:dyDescent="0.25">
      <c r="C316" s="1383"/>
      <c r="D316" s="1383"/>
      <c r="E316" s="1383"/>
      <c r="F316" s="1383"/>
      <c r="G316" s="1383"/>
      <c r="H316" s="1383"/>
      <c r="I316" s="1383"/>
      <c r="J316" s="1383"/>
      <c r="K316" s="1383"/>
      <c r="L316" s="1383"/>
      <c r="M316" s="1383"/>
      <c r="N316" s="1383"/>
      <c r="O316" s="1383"/>
      <c r="P316" s="1383"/>
      <c r="Q316" s="1383"/>
      <c r="R316" s="1383"/>
      <c r="S316" s="1383"/>
      <c r="T316" s="1383"/>
      <c r="U316" s="1383"/>
      <c r="V316" s="1383"/>
      <c r="W316" s="1383"/>
      <c r="X316" s="1383"/>
      <c r="Y316" s="1383"/>
      <c r="Z316" s="1383"/>
      <c r="AA316" s="1383"/>
      <c r="AB316" s="1383"/>
      <c r="AC316" s="1383"/>
      <c r="AD316" s="1383"/>
      <c r="AE316" s="1383"/>
      <c r="AF316" s="1383"/>
      <c r="AG316" s="1383"/>
    </row>
    <row r="317" spans="3:33" x14ac:dyDescent="0.25">
      <c r="C317" s="1383"/>
      <c r="D317" s="1383"/>
      <c r="E317" s="1383"/>
      <c r="F317" s="1383"/>
      <c r="G317" s="1383"/>
      <c r="H317" s="1383"/>
      <c r="I317" s="1383"/>
      <c r="J317" s="1383"/>
      <c r="K317" s="1383"/>
      <c r="L317" s="1383"/>
      <c r="M317" s="1383"/>
      <c r="N317" s="1383"/>
      <c r="O317" s="1383"/>
      <c r="P317" s="1383"/>
      <c r="Q317" s="1383"/>
      <c r="R317" s="1383"/>
      <c r="S317" s="1383"/>
      <c r="T317" s="1383"/>
      <c r="U317" s="1383"/>
      <c r="V317" s="1383"/>
      <c r="W317" s="1383"/>
      <c r="X317" s="1383"/>
      <c r="Y317" s="1383"/>
      <c r="Z317" s="1383"/>
      <c r="AA317" s="1383"/>
      <c r="AB317" s="1383"/>
      <c r="AC317" s="1383"/>
      <c r="AD317" s="1383"/>
      <c r="AE317" s="1383"/>
      <c r="AF317" s="1383"/>
      <c r="AG317" s="1383"/>
    </row>
    <row r="318" spans="3:33" x14ac:dyDescent="0.25">
      <c r="C318" s="1383"/>
      <c r="D318" s="1383"/>
      <c r="E318" s="1383"/>
      <c r="F318" s="1383"/>
      <c r="G318" s="1383"/>
      <c r="H318" s="1383"/>
      <c r="I318" s="1383"/>
      <c r="J318" s="1383"/>
      <c r="K318" s="1383"/>
      <c r="L318" s="1383"/>
      <c r="M318" s="1383"/>
      <c r="N318" s="1383"/>
      <c r="O318" s="1383"/>
      <c r="P318" s="1383"/>
      <c r="Q318" s="1383"/>
      <c r="R318" s="1383"/>
      <c r="S318" s="1383"/>
      <c r="T318" s="1383"/>
      <c r="U318" s="1383"/>
      <c r="V318" s="1383"/>
      <c r="W318" s="1383"/>
      <c r="X318" s="1383"/>
      <c r="Y318" s="1383"/>
      <c r="Z318" s="1383"/>
      <c r="AA318" s="1383"/>
      <c r="AB318" s="1383"/>
      <c r="AC318" s="1383"/>
      <c r="AD318" s="1383"/>
      <c r="AE318" s="1383"/>
      <c r="AF318" s="1383"/>
      <c r="AG318" s="1383"/>
    </row>
    <row r="319" spans="3:33" x14ac:dyDescent="0.25">
      <c r="C319" s="1383"/>
      <c r="D319" s="1383"/>
      <c r="E319" s="1383"/>
      <c r="F319" s="1383"/>
      <c r="G319" s="1383"/>
      <c r="H319" s="1383"/>
      <c r="I319" s="1383"/>
      <c r="J319" s="1383"/>
      <c r="K319" s="1383"/>
      <c r="L319" s="1383"/>
      <c r="M319" s="1383"/>
      <c r="N319" s="1383"/>
      <c r="O319" s="1383"/>
      <c r="P319" s="1383"/>
      <c r="Q319" s="1383"/>
      <c r="R319" s="1383"/>
      <c r="S319" s="1383"/>
      <c r="T319" s="1383"/>
      <c r="U319" s="1383"/>
      <c r="V319" s="1383"/>
      <c r="W319" s="1383"/>
      <c r="X319" s="1383"/>
      <c r="Y319" s="1383"/>
      <c r="Z319" s="1383"/>
      <c r="AA319" s="1383"/>
      <c r="AB319" s="1383"/>
      <c r="AC319" s="1383"/>
      <c r="AD319" s="1383"/>
      <c r="AE319" s="1383"/>
      <c r="AF319" s="1383"/>
      <c r="AG319" s="1383"/>
    </row>
    <row r="320" spans="3:33" x14ac:dyDescent="0.25">
      <c r="C320" s="1383"/>
      <c r="D320" s="1383"/>
      <c r="E320" s="1383"/>
      <c r="F320" s="1383"/>
      <c r="G320" s="1383"/>
      <c r="H320" s="1383"/>
      <c r="I320" s="1383"/>
      <c r="J320" s="1383"/>
      <c r="K320" s="1383"/>
      <c r="L320" s="1383"/>
      <c r="M320" s="1383"/>
      <c r="N320" s="1383"/>
      <c r="O320" s="1383"/>
      <c r="P320" s="1383"/>
      <c r="Q320" s="1383"/>
      <c r="R320" s="1383"/>
      <c r="S320" s="1383"/>
      <c r="T320" s="1383"/>
      <c r="U320" s="1383"/>
      <c r="V320" s="1383"/>
      <c r="W320" s="1383"/>
      <c r="X320" s="1383"/>
      <c r="Y320" s="1383"/>
      <c r="Z320" s="1383"/>
      <c r="AA320" s="1383"/>
      <c r="AB320" s="1383"/>
      <c r="AC320" s="1383"/>
      <c r="AD320" s="1383"/>
      <c r="AE320" s="1383"/>
      <c r="AF320" s="1383"/>
      <c r="AG320" s="1383"/>
    </row>
    <row r="321" spans="3:33" x14ac:dyDescent="0.25">
      <c r="C321" s="1383"/>
      <c r="D321" s="1383"/>
      <c r="E321" s="1383"/>
      <c r="F321" s="1383"/>
      <c r="G321" s="1383"/>
      <c r="H321" s="1383"/>
      <c r="I321" s="1383"/>
      <c r="J321" s="1383"/>
      <c r="K321" s="1383"/>
      <c r="L321" s="1383"/>
      <c r="M321" s="1383"/>
      <c r="N321" s="1383"/>
      <c r="O321" s="1383"/>
      <c r="P321" s="1383"/>
      <c r="Q321" s="1383"/>
      <c r="R321" s="1383"/>
      <c r="S321" s="1383"/>
      <c r="T321" s="1383"/>
      <c r="U321" s="1383"/>
      <c r="V321" s="1383"/>
      <c r="W321" s="1383"/>
      <c r="X321" s="1383"/>
      <c r="Y321" s="1383"/>
      <c r="Z321" s="1383"/>
      <c r="AA321" s="1383"/>
      <c r="AB321" s="1383"/>
      <c r="AC321" s="1383"/>
      <c r="AD321" s="1383"/>
      <c r="AE321" s="1383"/>
      <c r="AF321" s="1383"/>
      <c r="AG321" s="1383"/>
    </row>
    <row r="322" spans="3:33" x14ac:dyDescent="0.25">
      <c r="C322" s="1383"/>
      <c r="D322" s="1383"/>
      <c r="E322" s="1383"/>
      <c r="F322" s="1383"/>
      <c r="G322" s="1383"/>
      <c r="H322" s="1383"/>
      <c r="I322" s="1383"/>
      <c r="J322" s="1383"/>
      <c r="K322" s="1383"/>
      <c r="L322" s="1383"/>
      <c r="M322" s="1383"/>
      <c r="N322" s="1383"/>
      <c r="O322" s="1383"/>
      <c r="P322" s="1383"/>
      <c r="Q322" s="1383"/>
      <c r="R322" s="1383"/>
      <c r="S322" s="1383"/>
      <c r="T322" s="1383"/>
      <c r="U322" s="1383"/>
      <c r="V322" s="1383"/>
      <c r="W322" s="1383"/>
      <c r="X322" s="1383"/>
      <c r="Y322" s="1383"/>
      <c r="Z322" s="1383"/>
      <c r="AA322" s="1383"/>
      <c r="AB322" s="1383"/>
      <c r="AC322" s="1383"/>
      <c r="AD322" s="1383"/>
      <c r="AE322" s="1383"/>
      <c r="AF322" s="1383"/>
      <c r="AG322" s="1383"/>
    </row>
    <row r="323" spans="3:33" x14ac:dyDescent="0.25">
      <c r="C323" s="1383"/>
      <c r="D323" s="1383"/>
      <c r="E323" s="1383"/>
      <c r="F323" s="1383"/>
      <c r="G323" s="1383"/>
      <c r="H323" s="1383"/>
      <c r="I323" s="1383"/>
      <c r="J323" s="1383"/>
      <c r="K323" s="1383"/>
      <c r="L323" s="1383"/>
      <c r="M323" s="1383"/>
      <c r="N323" s="1383"/>
      <c r="O323" s="1383"/>
      <c r="P323" s="1383"/>
      <c r="Q323" s="1383"/>
      <c r="R323" s="1383"/>
      <c r="S323" s="1383"/>
      <c r="T323" s="1383"/>
      <c r="U323" s="1383"/>
      <c r="V323" s="1383"/>
      <c r="W323" s="1383"/>
      <c r="X323" s="1383"/>
      <c r="Y323" s="1383"/>
      <c r="Z323" s="1383"/>
      <c r="AA323" s="1383"/>
      <c r="AB323" s="1383"/>
      <c r="AC323" s="1383"/>
      <c r="AD323" s="1383"/>
      <c r="AE323" s="1383"/>
      <c r="AF323" s="1383"/>
      <c r="AG323" s="1383"/>
    </row>
    <row r="324" spans="3:33" x14ac:dyDescent="0.25">
      <c r="C324" s="1383"/>
      <c r="D324" s="1383"/>
      <c r="E324" s="1383"/>
      <c r="F324" s="1383"/>
      <c r="G324" s="1383"/>
      <c r="H324" s="1383"/>
      <c r="I324" s="1383"/>
      <c r="J324" s="1383"/>
      <c r="K324" s="1383"/>
      <c r="L324" s="1383"/>
      <c r="M324" s="1383"/>
      <c r="N324" s="1383"/>
      <c r="O324" s="1383"/>
      <c r="P324" s="1383"/>
      <c r="Q324" s="1383"/>
      <c r="R324" s="1383"/>
      <c r="S324" s="1383"/>
      <c r="T324" s="1383"/>
      <c r="U324" s="1383"/>
      <c r="V324" s="1383"/>
      <c r="W324" s="1383"/>
      <c r="X324" s="1383"/>
      <c r="Y324" s="1383"/>
      <c r="Z324" s="1383"/>
      <c r="AA324" s="1383"/>
      <c r="AB324" s="1383"/>
      <c r="AC324" s="1383"/>
      <c r="AD324" s="1383"/>
      <c r="AE324" s="1383"/>
      <c r="AF324" s="1383"/>
      <c r="AG324" s="1383"/>
    </row>
    <row r="325" spans="3:33" x14ac:dyDescent="0.25">
      <c r="C325" s="1383"/>
      <c r="D325" s="1383"/>
      <c r="E325" s="1383"/>
      <c r="F325" s="1383"/>
      <c r="G325" s="1383"/>
      <c r="H325" s="1383"/>
      <c r="I325" s="1383"/>
      <c r="J325" s="1383"/>
      <c r="K325" s="1383"/>
      <c r="L325" s="1383"/>
      <c r="M325" s="1383"/>
      <c r="N325" s="1383"/>
      <c r="O325" s="1383"/>
      <c r="P325" s="1383"/>
      <c r="Q325" s="1383"/>
      <c r="R325" s="1383"/>
      <c r="S325" s="1383"/>
      <c r="T325" s="1383"/>
      <c r="U325" s="1383"/>
      <c r="V325" s="1383"/>
      <c r="W325" s="1383"/>
      <c r="X325" s="1383"/>
      <c r="Y325" s="1383"/>
      <c r="Z325" s="1383"/>
      <c r="AA325" s="1383"/>
      <c r="AB325" s="1383"/>
      <c r="AC325" s="1383"/>
      <c r="AD325" s="1383"/>
      <c r="AE325" s="1383"/>
      <c r="AF325" s="1383"/>
      <c r="AG325" s="1383"/>
    </row>
    <row r="326" spans="3:33" x14ac:dyDescent="0.25">
      <c r="C326" s="1383"/>
      <c r="D326" s="1383"/>
      <c r="E326" s="1383"/>
      <c r="F326" s="1383"/>
      <c r="G326" s="1383"/>
      <c r="H326" s="1383"/>
      <c r="I326" s="1383"/>
      <c r="J326" s="1383"/>
      <c r="K326" s="1383"/>
      <c r="L326" s="1383"/>
      <c r="M326" s="1383"/>
      <c r="N326" s="1383"/>
      <c r="O326" s="1383"/>
      <c r="P326" s="1383"/>
      <c r="Q326" s="1383"/>
      <c r="R326" s="1383"/>
      <c r="S326" s="1383"/>
      <c r="T326" s="1383"/>
      <c r="U326" s="1383"/>
      <c r="V326" s="1383"/>
      <c r="W326" s="1383"/>
      <c r="X326" s="1383"/>
      <c r="Y326" s="1383"/>
      <c r="Z326" s="1383"/>
      <c r="AA326" s="1383"/>
      <c r="AB326" s="1383"/>
      <c r="AC326" s="1383"/>
      <c r="AD326" s="1383"/>
      <c r="AE326" s="1383"/>
      <c r="AF326" s="1383"/>
      <c r="AG326" s="1383"/>
    </row>
    <row r="327" spans="3:33" x14ac:dyDescent="0.25">
      <c r="C327" s="1383"/>
      <c r="D327" s="1383"/>
      <c r="E327" s="1383"/>
      <c r="F327" s="1383"/>
      <c r="G327" s="1383"/>
      <c r="H327" s="1383"/>
      <c r="I327" s="1383"/>
      <c r="J327" s="1383"/>
      <c r="K327" s="1383"/>
      <c r="L327" s="1383"/>
      <c r="M327" s="1383"/>
      <c r="N327" s="1383"/>
      <c r="O327" s="1383"/>
      <c r="P327" s="1383"/>
      <c r="Q327" s="1383"/>
      <c r="R327" s="1383"/>
      <c r="S327" s="1383"/>
      <c r="T327" s="1383"/>
      <c r="U327" s="1383"/>
      <c r="V327" s="1383"/>
      <c r="W327" s="1383"/>
      <c r="X327" s="1383"/>
      <c r="Y327" s="1383"/>
      <c r="Z327" s="1383"/>
      <c r="AA327" s="1383"/>
      <c r="AB327" s="1383"/>
      <c r="AC327" s="1383"/>
      <c r="AD327" s="1383"/>
      <c r="AE327" s="1383"/>
      <c r="AF327" s="1383"/>
      <c r="AG327" s="1383"/>
    </row>
    <row r="328" spans="3:33" x14ac:dyDescent="0.25">
      <c r="C328" s="1383"/>
      <c r="D328" s="1383"/>
      <c r="E328" s="1383"/>
      <c r="F328" s="1383"/>
      <c r="G328" s="1383"/>
      <c r="H328" s="1383"/>
      <c r="I328" s="1383"/>
      <c r="J328" s="1383"/>
      <c r="K328" s="1383"/>
      <c r="L328" s="1383"/>
      <c r="M328" s="1383"/>
      <c r="N328" s="1383"/>
      <c r="O328" s="1383"/>
      <c r="P328" s="1383"/>
      <c r="Q328" s="1383"/>
      <c r="R328" s="1383"/>
      <c r="S328" s="1383"/>
      <c r="T328" s="1383"/>
      <c r="U328" s="1383"/>
      <c r="V328" s="1383"/>
      <c r="W328" s="1383"/>
      <c r="X328" s="1383"/>
      <c r="Y328" s="1383"/>
      <c r="Z328" s="1383"/>
      <c r="AA328" s="1383"/>
      <c r="AB328" s="1383"/>
      <c r="AC328" s="1383"/>
      <c r="AD328" s="1383"/>
      <c r="AE328" s="1383"/>
      <c r="AF328" s="1383"/>
      <c r="AG328" s="1383"/>
    </row>
    <row r="329" spans="3:33" x14ac:dyDescent="0.25">
      <c r="C329" s="1383"/>
      <c r="D329" s="1383"/>
      <c r="E329" s="1383"/>
      <c r="F329" s="1383"/>
      <c r="G329" s="1383"/>
      <c r="H329" s="1383"/>
      <c r="I329" s="1383"/>
      <c r="J329" s="1383"/>
      <c r="K329" s="1383"/>
      <c r="L329" s="1383"/>
      <c r="M329" s="1383"/>
      <c r="N329" s="1383"/>
      <c r="O329" s="1383"/>
      <c r="P329" s="1383"/>
      <c r="Q329" s="1383"/>
      <c r="R329" s="1383"/>
      <c r="S329" s="1383"/>
      <c r="T329" s="1383"/>
      <c r="U329" s="1383"/>
      <c r="V329" s="1383"/>
      <c r="W329" s="1383"/>
      <c r="X329" s="1383"/>
      <c r="Y329" s="1383"/>
      <c r="Z329" s="1383"/>
      <c r="AA329" s="1383"/>
      <c r="AB329" s="1383"/>
      <c r="AC329" s="1383"/>
      <c r="AD329" s="1383"/>
      <c r="AE329" s="1383"/>
      <c r="AF329" s="1383"/>
      <c r="AG329" s="1383"/>
    </row>
    <row r="330" spans="3:33" x14ac:dyDescent="0.25">
      <c r="C330" s="1383"/>
      <c r="D330" s="1383"/>
      <c r="E330" s="1383"/>
      <c r="F330" s="1383"/>
      <c r="G330" s="1383"/>
      <c r="H330" s="1383"/>
      <c r="I330" s="1383"/>
      <c r="J330" s="1383"/>
      <c r="K330" s="1383"/>
      <c r="L330" s="1383"/>
      <c r="M330" s="1383"/>
      <c r="N330" s="1383"/>
      <c r="O330" s="1383"/>
      <c r="P330" s="1383"/>
      <c r="Q330" s="1383"/>
      <c r="R330" s="1383"/>
      <c r="S330" s="1383"/>
      <c r="T330" s="1383"/>
      <c r="U330" s="1383"/>
      <c r="V330" s="1383"/>
      <c r="W330" s="1383"/>
      <c r="X330" s="1383"/>
      <c r="Y330" s="1383"/>
      <c r="Z330" s="1383"/>
      <c r="AA330" s="1383"/>
      <c r="AB330" s="1383"/>
      <c r="AC330" s="1383"/>
      <c r="AD330" s="1383"/>
      <c r="AE330" s="1383"/>
      <c r="AF330" s="1383"/>
      <c r="AG330" s="1383"/>
    </row>
    <row r="331" spans="3:33" x14ac:dyDescent="0.25">
      <c r="C331" s="1383"/>
      <c r="D331" s="1383"/>
      <c r="E331" s="1383"/>
      <c r="F331" s="1383"/>
      <c r="G331" s="1383"/>
      <c r="H331" s="1383"/>
      <c r="I331" s="1383"/>
      <c r="J331" s="1383"/>
      <c r="K331" s="1383"/>
      <c r="L331" s="1383"/>
      <c r="M331" s="1383"/>
      <c r="N331" s="1383"/>
      <c r="O331" s="1383"/>
      <c r="P331" s="1383"/>
      <c r="Q331" s="1383"/>
      <c r="R331" s="1383"/>
      <c r="S331" s="1383"/>
      <c r="T331" s="1383"/>
      <c r="U331" s="1383"/>
      <c r="V331" s="1383"/>
      <c r="W331" s="1383"/>
      <c r="X331" s="1383"/>
      <c r="Y331" s="1383"/>
      <c r="Z331" s="1383"/>
      <c r="AA331" s="1383"/>
      <c r="AB331" s="1383"/>
      <c r="AC331" s="1383"/>
      <c r="AD331" s="1383"/>
      <c r="AE331" s="1383"/>
      <c r="AF331" s="1383"/>
      <c r="AG331" s="1383"/>
    </row>
    <row r="332" spans="3:33" x14ac:dyDescent="0.25">
      <c r="C332" s="1383"/>
      <c r="D332" s="1383"/>
      <c r="E332" s="1383"/>
      <c r="F332" s="1383"/>
      <c r="G332" s="1383"/>
      <c r="H332" s="1383"/>
      <c r="I332" s="1383"/>
      <c r="J332" s="1383"/>
      <c r="K332" s="1383"/>
      <c r="L332" s="1383"/>
      <c r="M332" s="1383"/>
      <c r="N332" s="1383"/>
      <c r="O332" s="1383"/>
      <c r="P332" s="1383"/>
      <c r="Q332" s="1383"/>
      <c r="R332" s="1383"/>
      <c r="S332" s="1383"/>
      <c r="T332" s="1383"/>
      <c r="U332" s="1383"/>
      <c r="V332" s="1383"/>
      <c r="W332" s="1383"/>
      <c r="X332" s="1383"/>
      <c r="Y332" s="1383"/>
      <c r="Z332" s="1383"/>
      <c r="AA332" s="1383"/>
      <c r="AB332" s="1383"/>
      <c r="AC332" s="1383"/>
      <c r="AD332" s="1383"/>
      <c r="AE332" s="1383"/>
      <c r="AF332" s="1383"/>
      <c r="AG332" s="1383"/>
    </row>
    <row r="333" spans="3:33" x14ac:dyDescent="0.25">
      <c r="C333" s="1383"/>
      <c r="D333" s="1383"/>
      <c r="E333" s="1383"/>
      <c r="F333" s="1383"/>
      <c r="G333" s="1383"/>
      <c r="H333" s="1383"/>
      <c r="I333" s="1383"/>
      <c r="J333" s="1383"/>
      <c r="K333" s="1383"/>
      <c r="L333" s="1383"/>
      <c r="M333" s="1383"/>
      <c r="N333" s="1383"/>
      <c r="O333" s="1383"/>
      <c r="P333" s="1383"/>
      <c r="Q333" s="1383"/>
      <c r="R333" s="1383"/>
      <c r="S333" s="1383"/>
      <c r="T333" s="1383"/>
      <c r="U333" s="1383"/>
      <c r="V333" s="1383"/>
      <c r="W333" s="1383"/>
      <c r="X333" s="1383"/>
      <c r="Y333" s="1383"/>
      <c r="Z333" s="1383"/>
      <c r="AA333" s="1383"/>
      <c r="AB333" s="1383"/>
      <c r="AC333" s="1383"/>
      <c r="AD333" s="1383"/>
      <c r="AE333" s="1383"/>
      <c r="AF333" s="1383"/>
      <c r="AG333" s="1383"/>
    </row>
    <row r="334" spans="3:33" x14ac:dyDescent="0.25">
      <c r="C334" s="1383"/>
      <c r="D334" s="1383"/>
      <c r="E334" s="1383"/>
      <c r="F334" s="1383"/>
      <c r="G334" s="1383"/>
      <c r="H334" s="1383"/>
      <c r="I334" s="1383"/>
      <c r="J334" s="1383"/>
      <c r="K334" s="1383"/>
      <c r="L334" s="1383"/>
      <c r="M334" s="1383"/>
      <c r="N334" s="1383"/>
      <c r="O334" s="1383"/>
      <c r="P334" s="1383"/>
      <c r="Q334" s="1383"/>
      <c r="R334" s="1383"/>
      <c r="S334" s="1383"/>
      <c r="T334" s="1383"/>
      <c r="U334" s="1383"/>
      <c r="V334" s="1383"/>
      <c r="W334" s="1383"/>
      <c r="X334" s="1383"/>
      <c r="Y334" s="1383"/>
      <c r="Z334" s="1383"/>
      <c r="AA334" s="1383"/>
      <c r="AB334" s="1383"/>
      <c r="AC334" s="1383"/>
      <c r="AD334" s="1383"/>
      <c r="AE334" s="1383"/>
      <c r="AF334" s="1383"/>
      <c r="AG334" s="1383"/>
    </row>
    <row r="335" spans="3:33" x14ac:dyDescent="0.25">
      <c r="C335" s="1383"/>
      <c r="D335" s="1383"/>
      <c r="E335" s="1383"/>
      <c r="F335" s="1383"/>
      <c r="G335" s="1383"/>
      <c r="H335" s="1383"/>
      <c r="I335" s="1383"/>
      <c r="J335" s="1383"/>
      <c r="K335" s="1383"/>
      <c r="L335" s="1383"/>
      <c r="M335" s="1383"/>
      <c r="N335" s="1383"/>
      <c r="O335" s="1383"/>
      <c r="P335" s="1383"/>
      <c r="Q335" s="1383"/>
      <c r="R335" s="1383"/>
      <c r="S335" s="1383"/>
      <c r="T335" s="1383"/>
      <c r="U335" s="1383"/>
      <c r="V335" s="1383"/>
      <c r="W335" s="1383"/>
      <c r="X335" s="1383"/>
      <c r="Y335" s="1383"/>
      <c r="Z335" s="1383"/>
      <c r="AA335" s="1383"/>
      <c r="AB335" s="1383"/>
      <c r="AC335" s="1383"/>
      <c r="AD335" s="1383"/>
      <c r="AE335" s="1383"/>
      <c r="AF335" s="1383"/>
      <c r="AG335" s="1383"/>
    </row>
    <row r="336" spans="3:33" x14ac:dyDescent="0.25">
      <c r="C336" s="1383"/>
      <c r="D336" s="1383"/>
      <c r="E336" s="1383"/>
      <c r="F336" s="1383"/>
      <c r="G336" s="1383"/>
      <c r="H336" s="1383"/>
      <c r="I336" s="1383"/>
      <c r="J336" s="1383"/>
      <c r="K336" s="1383"/>
      <c r="L336" s="1383"/>
      <c r="M336" s="1383"/>
      <c r="N336" s="1383"/>
      <c r="O336" s="1383"/>
      <c r="P336" s="1383"/>
      <c r="Q336" s="1383"/>
      <c r="R336" s="1383"/>
      <c r="S336" s="1383"/>
      <c r="T336" s="1383"/>
      <c r="U336" s="1383"/>
      <c r="V336" s="1383"/>
      <c r="W336" s="1383"/>
      <c r="X336" s="1383"/>
      <c r="Y336" s="1383"/>
      <c r="Z336" s="1383"/>
      <c r="AA336" s="1383"/>
      <c r="AB336" s="1383"/>
      <c r="AC336" s="1383"/>
      <c r="AD336" s="1383"/>
      <c r="AE336" s="1383"/>
      <c r="AF336" s="1383"/>
      <c r="AG336" s="1383"/>
    </row>
    <row r="337" spans="3:33" x14ac:dyDescent="0.25">
      <c r="C337" s="1383"/>
      <c r="D337" s="1383"/>
      <c r="E337" s="1383"/>
      <c r="F337" s="1383"/>
      <c r="G337" s="1383"/>
      <c r="H337" s="1383"/>
      <c r="I337" s="1383"/>
      <c r="J337" s="1383"/>
      <c r="K337" s="1383"/>
      <c r="L337" s="1383"/>
      <c r="M337" s="1383"/>
      <c r="N337" s="1383"/>
      <c r="O337" s="1383"/>
      <c r="P337" s="1383"/>
      <c r="Q337" s="1383"/>
      <c r="R337" s="1383"/>
      <c r="S337" s="1383"/>
      <c r="T337" s="1383"/>
      <c r="U337" s="1383"/>
      <c r="V337" s="1383"/>
      <c r="W337" s="1383"/>
      <c r="X337" s="1383"/>
      <c r="Y337" s="1383"/>
      <c r="Z337" s="1383"/>
      <c r="AA337" s="1383"/>
      <c r="AB337" s="1383"/>
      <c r="AC337" s="1383"/>
      <c r="AD337" s="1383"/>
      <c r="AE337" s="1383"/>
      <c r="AF337" s="1383"/>
      <c r="AG337" s="1383"/>
    </row>
    <row r="338" spans="3:33" x14ac:dyDescent="0.25">
      <c r="C338" s="1383"/>
      <c r="D338" s="1383"/>
      <c r="E338" s="1383"/>
      <c r="F338" s="1383"/>
      <c r="G338" s="1383"/>
      <c r="H338" s="1383"/>
      <c r="I338" s="1383"/>
      <c r="J338" s="1383"/>
      <c r="K338" s="1383"/>
      <c r="L338" s="1383"/>
      <c r="M338" s="1383"/>
      <c r="N338" s="1383"/>
      <c r="O338" s="1383"/>
      <c r="P338" s="1383"/>
      <c r="Q338" s="1383"/>
      <c r="R338" s="1383"/>
      <c r="S338" s="1383"/>
      <c r="T338" s="1383"/>
      <c r="U338" s="1383"/>
      <c r="V338" s="1383"/>
      <c r="W338" s="1383"/>
      <c r="X338" s="1383"/>
      <c r="Y338" s="1383"/>
      <c r="Z338" s="1383"/>
      <c r="AA338" s="1383"/>
      <c r="AB338" s="1383"/>
      <c r="AC338" s="1383"/>
      <c r="AD338" s="1383"/>
      <c r="AE338" s="1383"/>
      <c r="AF338" s="1383"/>
      <c r="AG338" s="1383"/>
    </row>
    <row r="339" spans="3:33" x14ac:dyDescent="0.25">
      <c r="C339" s="1383"/>
      <c r="D339" s="1383"/>
      <c r="E339" s="1383"/>
      <c r="F339" s="1383"/>
      <c r="G339" s="1383"/>
      <c r="H339" s="1383"/>
      <c r="I339" s="1383"/>
      <c r="J339" s="1383"/>
      <c r="K339" s="1383"/>
      <c r="L339" s="1383"/>
      <c r="M339" s="1383"/>
      <c r="N339" s="1383"/>
      <c r="O339" s="1383"/>
      <c r="P339" s="1383"/>
      <c r="Q339" s="1383"/>
      <c r="R339" s="1383"/>
      <c r="S339" s="1383"/>
      <c r="T339" s="1383"/>
      <c r="U339" s="1383"/>
      <c r="V339" s="1383"/>
      <c r="W339" s="1383"/>
      <c r="X339" s="1383"/>
      <c r="Y339" s="1383"/>
      <c r="Z339" s="1383"/>
      <c r="AA339" s="1383"/>
      <c r="AB339" s="1383"/>
      <c r="AC339" s="1383"/>
      <c r="AD339" s="1383"/>
      <c r="AE339" s="1383"/>
      <c r="AF339" s="1383"/>
      <c r="AG339" s="1383"/>
    </row>
    <row r="340" spans="3:33" x14ac:dyDescent="0.25">
      <c r="C340" s="1383"/>
      <c r="D340" s="1383"/>
      <c r="E340" s="1383"/>
      <c r="F340" s="1383"/>
      <c r="G340" s="1383"/>
      <c r="H340" s="1383"/>
      <c r="I340" s="1383"/>
      <c r="J340" s="1383"/>
      <c r="K340" s="1383"/>
      <c r="L340" s="1383"/>
      <c r="M340" s="1383"/>
      <c r="N340" s="1383"/>
      <c r="O340" s="1383"/>
      <c r="P340" s="1383"/>
      <c r="Q340" s="1383"/>
      <c r="R340" s="1383"/>
      <c r="S340" s="1383"/>
      <c r="T340" s="1383"/>
      <c r="U340" s="1383"/>
      <c r="V340" s="1383"/>
      <c r="W340" s="1383"/>
      <c r="X340" s="1383"/>
      <c r="Y340" s="1383"/>
      <c r="Z340" s="1383"/>
      <c r="AA340" s="1383"/>
      <c r="AB340" s="1383"/>
      <c r="AC340" s="1383"/>
      <c r="AD340" s="1383"/>
      <c r="AE340" s="1383"/>
      <c r="AF340" s="1383"/>
      <c r="AG340" s="1383"/>
    </row>
    <row r="341" spans="3:33" x14ac:dyDescent="0.25">
      <c r="C341" s="1383"/>
      <c r="D341" s="1383"/>
      <c r="E341" s="1383"/>
      <c r="F341" s="1383"/>
      <c r="G341" s="1383"/>
      <c r="H341" s="1383"/>
      <c r="I341" s="1383"/>
      <c r="J341" s="1383"/>
      <c r="K341" s="1383"/>
      <c r="L341" s="1383"/>
      <c r="M341" s="1383"/>
      <c r="N341" s="1383"/>
      <c r="O341" s="1383"/>
      <c r="P341" s="1383"/>
      <c r="Q341" s="1383"/>
      <c r="R341" s="1383"/>
      <c r="S341" s="1383"/>
      <c r="T341" s="1383"/>
      <c r="U341" s="1383"/>
      <c r="V341" s="1383"/>
      <c r="W341" s="1383"/>
      <c r="X341" s="1383"/>
      <c r="Y341" s="1383"/>
      <c r="Z341" s="1383"/>
      <c r="AA341" s="1383"/>
      <c r="AB341" s="1383"/>
      <c r="AC341" s="1383"/>
      <c r="AD341" s="1383"/>
      <c r="AE341" s="1383"/>
      <c r="AF341" s="1383"/>
      <c r="AG341" s="1383"/>
    </row>
    <row r="342" spans="3:33" x14ac:dyDescent="0.25">
      <c r="C342" s="1383"/>
      <c r="D342" s="1383"/>
      <c r="E342" s="1383"/>
      <c r="F342" s="1383"/>
      <c r="G342" s="1383"/>
      <c r="H342" s="1383"/>
      <c r="I342" s="1383"/>
      <c r="J342" s="1383"/>
      <c r="K342" s="1383"/>
      <c r="L342" s="1383"/>
      <c r="M342" s="1383"/>
      <c r="N342" s="1383"/>
      <c r="O342" s="1383"/>
      <c r="P342" s="1383"/>
      <c r="Q342" s="1383"/>
      <c r="R342" s="1383"/>
      <c r="S342" s="1383"/>
      <c r="T342" s="1383"/>
      <c r="U342" s="1383"/>
      <c r="V342" s="1383"/>
      <c r="W342" s="1383"/>
      <c r="X342" s="1383"/>
      <c r="Y342" s="1383"/>
      <c r="Z342" s="1383"/>
      <c r="AA342" s="1383"/>
      <c r="AB342" s="1383"/>
      <c r="AC342" s="1383"/>
      <c r="AD342" s="1383"/>
      <c r="AE342" s="1383"/>
      <c r="AF342" s="1383"/>
      <c r="AG342" s="1383"/>
    </row>
    <row r="343" spans="3:33" x14ac:dyDescent="0.25">
      <c r="C343" s="1383"/>
      <c r="D343" s="1383"/>
      <c r="E343" s="1383"/>
      <c r="F343" s="1383"/>
      <c r="G343" s="1383"/>
      <c r="H343" s="1383"/>
      <c r="I343" s="1383"/>
      <c r="J343" s="1383"/>
      <c r="K343" s="1383"/>
      <c r="L343" s="1383"/>
      <c r="M343" s="1383"/>
      <c r="N343" s="1383"/>
      <c r="O343" s="1383"/>
      <c r="P343" s="1383"/>
      <c r="Q343" s="1383"/>
      <c r="R343" s="1383"/>
      <c r="S343" s="1383"/>
      <c r="T343" s="1383"/>
      <c r="U343" s="1383"/>
      <c r="V343" s="1383"/>
      <c r="W343" s="1383"/>
      <c r="X343" s="1383"/>
      <c r="Y343" s="1383"/>
      <c r="Z343" s="1383"/>
      <c r="AA343" s="1383"/>
      <c r="AB343" s="1383"/>
      <c r="AC343" s="1383"/>
      <c r="AD343" s="1383"/>
      <c r="AE343" s="1383"/>
      <c r="AF343" s="1383"/>
      <c r="AG343" s="1383"/>
    </row>
    <row r="344" spans="3:33" x14ac:dyDescent="0.25">
      <c r="C344" s="1383"/>
      <c r="D344" s="1383"/>
      <c r="E344" s="1383"/>
      <c r="F344" s="1383"/>
      <c r="G344" s="1383"/>
      <c r="H344" s="1383"/>
      <c r="I344" s="1383"/>
      <c r="J344" s="1383"/>
      <c r="K344" s="1383"/>
      <c r="L344" s="1383"/>
      <c r="M344" s="1383"/>
      <c r="N344" s="1383"/>
      <c r="O344" s="1383"/>
      <c r="P344" s="1383"/>
      <c r="Q344" s="1383"/>
      <c r="R344" s="1383"/>
      <c r="S344" s="1383"/>
      <c r="T344" s="1383"/>
      <c r="U344" s="1383"/>
      <c r="V344" s="1383"/>
      <c r="W344" s="1383"/>
      <c r="X344" s="1383"/>
      <c r="Y344" s="1383"/>
      <c r="Z344" s="1383"/>
      <c r="AA344" s="1383"/>
      <c r="AB344" s="1383"/>
      <c r="AC344" s="1383"/>
      <c r="AD344" s="1383"/>
      <c r="AE344" s="1383"/>
      <c r="AF344" s="1383"/>
      <c r="AG344" s="1383"/>
    </row>
    <row r="345" spans="3:33" x14ac:dyDescent="0.25">
      <c r="C345" s="1383"/>
      <c r="D345" s="1383"/>
      <c r="E345" s="1383"/>
      <c r="F345" s="1383"/>
      <c r="G345" s="1383"/>
      <c r="H345" s="1383"/>
      <c r="I345" s="1383"/>
      <c r="J345" s="1383"/>
      <c r="K345" s="1383"/>
      <c r="L345" s="1383"/>
      <c r="M345" s="1383"/>
      <c r="N345" s="1383"/>
      <c r="O345" s="1383"/>
      <c r="P345" s="1383"/>
      <c r="Q345" s="1383"/>
      <c r="R345" s="1383"/>
      <c r="S345" s="1383"/>
      <c r="T345" s="1383"/>
      <c r="U345" s="1383"/>
      <c r="V345" s="1383"/>
      <c r="W345" s="1383"/>
      <c r="X345" s="1383"/>
      <c r="Y345" s="1383"/>
      <c r="Z345" s="1383"/>
      <c r="AA345" s="1383"/>
      <c r="AB345" s="1383"/>
      <c r="AC345" s="1383"/>
      <c r="AD345" s="1383"/>
      <c r="AE345" s="1383"/>
      <c r="AF345" s="1383"/>
      <c r="AG345" s="1383"/>
    </row>
    <row r="346" spans="3:33" x14ac:dyDescent="0.25">
      <c r="C346" s="1383"/>
      <c r="D346" s="1383"/>
      <c r="E346" s="1383"/>
      <c r="F346" s="1383"/>
      <c r="G346" s="1383"/>
      <c r="H346" s="1383"/>
      <c r="I346" s="1383"/>
      <c r="J346" s="1383"/>
      <c r="K346" s="1383"/>
      <c r="L346" s="1383"/>
      <c r="M346" s="1383"/>
      <c r="N346" s="1383"/>
      <c r="O346" s="1383"/>
      <c r="P346" s="1383"/>
      <c r="Q346" s="1383"/>
      <c r="R346" s="1383"/>
      <c r="S346" s="1383"/>
      <c r="T346" s="1383"/>
      <c r="U346" s="1383"/>
      <c r="V346" s="1383"/>
      <c r="W346" s="1383"/>
      <c r="X346" s="1383"/>
      <c r="Y346" s="1383"/>
      <c r="Z346" s="1383"/>
      <c r="AA346" s="1383"/>
      <c r="AB346" s="1383"/>
      <c r="AC346" s="1383"/>
      <c r="AD346" s="1383"/>
      <c r="AE346" s="1383"/>
      <c r="AF346" s="1383"/>
      <c r="AG346" s="1383"/>
    </row>
    <row r="347" spans="3:33" x14ac:dyDescent="0.25">
      <c r="C347" s="1383"/>
      <c r="D347" s="1383"/>
      <c r="E347" s="1383"/>
      <c r="F347" s="1383"/>
      <c r="G347" s="1383"/>
      <c r="H347" s="1383"/>
      <c r="I347" s="1383"/>
      <c r="J347" s="1383"/>
      <c r="K347" s="1383"/>
      <c r="L347" s="1383"/>
      <c r="M347" s="1383"/>
      <c r="N347" s="1383"/>
      <c r="O347" s="1383"/>
      <c r="P347" s="1383"/>
      <c r="Q347" s="1383"/>
      <c r="R347" s="1383"/>
      <c r="S347" s="1383"/>
      <c r="T347" s="1383"/>
      <c r="U347" s="1383"/>
      <c r="V347" s="1383"/>
      <c r="W347" s="1383"/>
      <c r="X347" s="1383"/>
      <c r="Y347" s="1383"/>
      <c r="Z347" s="1383"/>
      <c r="AA347" s="1383"/>
      <c r="AB347" s="1383"/>
      <c r="AC347" s="1383"/>
      <c r="AD347" s="1383"/>
      <c r="AE347" s="1383"/>
      <c r="AF347" s="1383"/>
      <c r="AG347" s="1383"/>
    </row>
    <row r="348" spans="3:33" x14ac:dyDescent="0.25">
      <c r="C348" s="1383"/>
      <c r="D348" s="1383"/>
      <c r="E348" s="1383"/>
      <c r="F348" s="1383"/>
      <c r="G348" s="1383"/>
      <c r="H348" s="1383"/>
      <c r="I348" s="1383"/>
      <c r="J348" s="1383"/>
      <c r="K348" s="1383"/>
      <c r="L348" s="1383"/>
      <c r="M348" s="1383"/>
      <c r="N348" s="1383"/>
      <c r="O348" s="1383"/>
      <c r="P348" s="1383"/>
      <c r="Q348" s="1383"/>
      <c r="R348" s="1383"/>
      <c r="S348" s="1383"/>
      <c r="T348" s="1383"/>
      <c r="U348" s="1383"/>
      <c r="V348" s="1383"/>
      <c r="W348" s="1383"/>
      <c r="X348" s="1383"/>
      <c r="Y348" s="1383"/>
      <c r="Z348" s="1383"/>
      <c r="AA348" s="1383"/>
      <c r="AB348" s="1383"/>
      <c r="AC348" s="1383"/>
      <c r="AD348" s="1383"/>
      <c r="AE348" s="1383"/>
      <c r="AF348" s="1383"/>
      <c r="AG348" s="1383"/>
    </row>
    <row r="349" spans="3:33" x14ac:dyDescent="0.25">
      <c r="C349" s="1383"/>
      <c r="D349" s="1383"/>
      <c r="E349" s="1383"/>
      <c r="F349" s="1383"/>
      <c r="G349" s="1383"/>
      <c r="H349" s="1383"/>
      <c r="I349" s="1383"/>
      <c r="J349" s="1383"/>
      <c r="K349" s="1383"/>
      <c r="L349" s="1383"/>
      <c r="M349" s="1383"/>
      <c r="N349" s="1383"/>
      <c r="O349" s="1383"/>
      <c r="P349" s="1383"/>
      <c r="Q349" s="1383"/>
      <c r="R349" s="1383"/>
      <c r="S349" s="1383"/>
      <c r="T349" s="1383"/>
      <c r="U349" s="1383"/>
      <c r="V349" s="1383"/>
      <c r="W349" s="1383"/>
      <c r="X349" s="1383"/>
      <c r="Y349" s="1383"/>
      <c r="Z349" s="1383"/>
      <c r="AA349" s="1383"/>
      <c r="AB349" s="1383"/>
      <c r="AC349" s="1383"/>
      <c r="AD349" s="1383"/>
      <c r="AE349" s="1383"/>
      <c r="AF349" s="1383"/>
      <c r="AG349" s="1383"/>
    </row>
    <row r="350" spans="3:33" x14ac:dyDescent="0.25">
      <c r="C350" s="1383"/>
      <c r="D350" s="1383"/>
      <c r="E350" s="1383"/>
      <c r="F350" s="1383"/>
      <c r="G350" s="1383"/>
      <c r="H350" s="1383"/>
      <c r="I350" s="1383"/>
      <c r="J350" s="1383"/>
      <c r="K350" s="1383"/>
      <c r="L350" s="1383"/>
      <c r="M350" s="1383"/>
      <c r="N350" s="1383"/>
      <c r="O350" s="1383"/>
      <c r="P350" s="1383"/>
      <c r="Q350" s="1383"/>
      <c r="R350" s="1383"/>
      <c r="S350" s="1383"/>
      <c r="T350" s="1383"/>
      <c r="U350" s="1383"/>
      <c r="V350" s="1383"/>
      <c r="W350" s="1383"/>
      <c r="X350" s="1383"/>
      <c r="Y350" s="1383"/>
      <c r="Z350" s="1383"/>
      <c r="AA350" s="1383"/>
      <c r="AB350" s="1383"/>
      <c r="AC350" s="1383"/>
      <c r="AD350" s="1383"/>
      <c r="AE350" s="1383"/>
      <c r="AF350" s="1383"/>
      <c r="AG350" s="1383"/>
    </row>
    <row r="351" spans="3:33" x14ac:dyDescent="0.25">
      <c r="C351" s="1383"/>
      <c r="D351" s="1383"/>
      <c r="E351" s="1383"/>
      <c r="F351" s="1383"/>
      <c r="G351" s="1383"/>
      <c r="H351" s="1383"/>
      <c r="I351" s="1383"/>
      <c r="J351" s="1383"/>
      <c r="K351" s="1383"/>
      <c r="L351" s="1383"/>
      <c r="M351" s="1383"/>
      <c r="N351" s="1383"/>
      <c r="O351" s="1383"/>
      <c r="P351" s="1383"/>
      <c r="Q351" s="1383"/>
      <c r="R351" s="1383"/>
      <c r="S351" s="1383"/>
      <c r="T351" s="1383"/>
      <c r="U351" s="1383"/>
      <c r="V351" s="1383"/>
      <c r="W351" s="1383"/>
      <c r="X351" s="1383"/>
      <c r="Y351" s="1383"/>
      <c r="Z351" s="1383"/>
      <c r="AA351" s="1383"/>
      <c r="AB351" s="1383"/>
      <c r="AC351" s="1383"/>
      <c r="AD351" s="1383"/>
      <c r="AE351" s="1383"/>
      <c r="AF351" s="1383"/>
      <c r="AG351" s="1383"/>
    </row>
    <row r="352" spans="3:33" x14ac:dyDescent="0.25">
      <c r="C352" s="1383"/>
      <c r="D352" s="1383"/>
      <c r="E352" s="1383"/>
      <c r="F352" s="1383"/>
      <c r="G352" s="1383"/>
      <c r="H352" s="1383"/>
      <c r="I352" s="1383"/>
      <c r="J352" s="1383"/>
      <c r="K352" s="1383"/>
      <c r="L352" s="1383"/>
      <c r="M352" s="1383"/>
      <c r="N352" s="1383"/>
      <c r="O352" s="1383"/>
      <c r="P352" s="1383"/>
      <c r="Q352" s="1383"/>
      <c r="R352" s="1383"/>
      <c r="S352" s="1383"/>
      <c r="T352" s="1383"/>
      <c r="U352" s="1383"/>
      <c r="V352" s="1383"/>
      <c r="W352" s="1383"/>
      <c r="X352" s="1383"/>
      <c r="Y352" s="1383"/>
      <c r="Z352" s="1383"/>
      <c r="AA352" s="1383"/>
      <c r="AB352" s="1383"/>
      <c r="AC352" s="1383"/>
      <c r="AD352" s="1383"/>
      <c r="AE352" s="1383"/>
      <c r="AF352" s="1383"/>
      <c r="AG352" s="1383"/>
    </row>
    <row r="353" spans="3:33" x14ac:dyDescent="0.25">
      <c r="C353" s="1383"/>
      <c r="D353" s="1383"/>
      <c r="E353" s="1383"/>
      <c r="F353" s="1383"/>
      <c r="G353" s="1383"/>
      <c r="H353" s="1383"/>
      <c r="I353" s="1383"/>
      <c r="J353" s="1383"/>
      <c r="K353" s="1383"/>
      <c r="L353" s="1383"/>
      <c r="M353" s="1383"/>
      <c r="N353" s="1383"/>
      <c r="O353" s="1383"/>
      <c r="P353" s="1383"/>
      <c r="Q353" s="1383"/>
      <c r="R353" s="1383"/>
      <c r="S353" s="1383"/>
      <c r="T353" s="1383"/>
      <c r="U353" s="1383"/>
      <c r="V353" s="1383"/>
      <c r="W353" s="1383"/>
      <c r="X353" s="1383"/>
      <c r="Y353" s="1383"/>
      <c r="Z353" s="1383"/>
      <c r="AA353" s="1383"/>
      <c r="AB353" s="1383"/>
      <c r="AC353" s="1383"/>
      <c r="AD353" s="1383"/>
      <c r="AE353" s="1383"/>
      <c r="AF353" s="1383"/>
      <c r="AG353" s="1383"/>
    </row>
    <row r="354" spans="3:33" x14ac:dyDescent="0.25">
      <c r="C354" s="1383"/>
      <c r="D354" s="1383"/>
      <c r="E354" s="1383"/>
      <c r="F354" s="1383"/>
      <c r="G354" s="1383"/>
      <c r="H354" s="1383"/>
      <c r="I354" s="1383"/>
      <c r="J354" s="1383"/>
      <c r="K354" s="1383"/>
      <c r="L354" s="1383"/>
      <c r="M354" s="1383"/>
      <c r="N354" s="1383"/>
      <c r="O354" s="1383"/>
      <c r="P354" s="1383"/>
      <c r="Q354" s="1383"/>
      <c r="R354" s="1383"/>
      <c r="S354" s="1383"/>
      <c r="T354" s="1383"/>
      <c r="U354" s="1383"/>
      <c r="V354" s="1383"/>
      <c r="W354" s="1383"/>
      <c r="X354" s="1383"/>
      <c r="Y354" s="1383"/>
      <c r="Z354" s="1383"/>
      <c r="AA354" s="1383"/>
      <c r="AB354" s="1383"/>
      <c r="AC354" s="1383"/>
      <c r="AD354" s="1383"/>
      <c r="AE354" s="1383"/>
      <c r="AF354" s="1383"/>
      <c r="AG354" s="1383"/>
    </row>
    <row r="355" spans="3:33" x14ac:dyDescent="0.25">
      <c r="C355" s="1383"/>
      <c r="D355" s="1383"/>
      <c r="E355" s="1383"/>
      <c r="F355" s="1383"/>
      <c r="G355" s="1383"/>
      <c r="H355" s="1383"/>
      <c r="I355" s="1383"/>
      <c r="J355" s="1383"/>
      <c r="K355" s="1383"/>
      <c r="L355" s="1383"/>
      <c r="M355" s="1383"/>
      <c r="N355" s="1383"/>
      <c r="O355" s="1383"/>
      <c r="P355" s="1383"/>
      <c r="Q355" s="1383"/>
      <c r="R355" s="1383"/>
      <c r="S355" s="1383"/>
      <c r="T355" s="1383"/>
      <c r="U355" s="1383"/>
      <c r="V355" s="1383"/>
      <c r="W355" s="1383"/>
      <c r="X355" s="1383"/>
      <c r="Y355" s="1383"/>
      <c r="Z355" s="1383"/>
      <c r="AA355" s="1383"/>
      <c r="AB355" s="1383"/>
      <c r="AC355" s="1383"/>
      <c r="AD355" s="1383"/>
      <c r="AE355" s="1383"/>
      <c r="AF355" s="1383"/>
      <c r="AG355" s="1383"/>
    </row>
    <row r="356" spans="3:33" x14ac:dyDescent="0.25">
      <c r="C356" s="1383"/>
      <c r="D356" s="1383"/>
      <c r="E356" s="1383"/>
      <c r="F356" s="1383"/>
      <c r="G356" s="1383"/>
      <c r="H356" s="1383"/>
      <c r="I356" s="1383"/>
      <c r="J356" s="1383"/>
      <c r="K356" s="1383"/>
      <c r="L356" s="1383"/>
      <c r="M356" s="1383"/>
      <c r="N356" s="1383"/>
      <c r="O356" s="1383"/>
      <c r="P356" s="1383"/>
      <c r="Q356" s="1383"/>
      <c r="R356" s="1383"/>
      <c r="S356" s="1383"/>
      <c r="T356" s="1383"/>
      <c r="U356" s="1383"/>
      <c r="V356" s="1383"/>
      <c r="W356" s="1383"/>
      <c r="X356" s="1383"/>
      <c r="Y356" s="1383"/>
      <c r="Z356" s="1383"/>
      <c r="AA356" s="1383"/>
      <c r="AB356" s="1383"/>
      <c r="AC356" s="1383"/>
      <c r="AD356" s="1383"/>
      <c r="AE356" s="1383"/>
      <c r="AF356" s="1383"/>
      <c r="AG356" s="1383"/>
    </row>
    <row r="357" spans="3:33" x14ac:dyDescent="0.25">
      <c r="C357" s="1383"/>
      <c r="D357" s="1383"/>
      <c r="E357" s="1383"/>
      <c r="F357" s="1383"/>
      <c r="G357" s="1383"/>
      <c r="H357" s="1383"/>
      <c r="I357" s="1383"/>
      <c r="J357" s="1383"/>
      <c r="K357" s="1383"/>
      <c r="L357" s="1383"/>
      <c r="M357" s="1383"/>
      <c r="N357" s="1383"/>
      <c r="O357" s="1383"/>
      <c r="P357" s="1383"/>
      <c r="Q357" s="1383"/>
      <c r="R357" s="1383"/>
      <c r="S357" s="1383"/>
      <c r="T357" s="1383"/>
      <c r="U357" s="1383"/>
      <c r="V357" s="1383"/>
      <c r="W357" s="1383"/>
      <c r="X357" s="1383"/>
      <c r="Y357" s="1383"/>
      <c r="Z357" s="1383"/>
      <c r="AA357" s="1383"/>
      <c r="AB357" s="1383"/>
      <c r="AC357" s="1383"/>
      <c r="AD357" s="1383"/>
      <c r="AE357" s="1383"/>
      <c r="AF357" s="1383"/>
      <c r="AG357" s="1383"/>
    </row>
    <row r="358" spans="3:33" x14ac:dyDescent="0.25">
      <c r="C358" s="1383"/>
      <c r="D358" s="1383"/>
      <c r="E358" s="1383"/>
      <c r="F358" s="1383"/>
      <c r="G358" s="1383"/>
      <c r="H358" s="1383"/>
      <c r="I358" s="1383"/>
      <c r="J358" s="1383"/>
      <c r="K358" s="1383"/>
      <c r="L358" s="1383"/>
      <c r="M358" s="1383"/>
      <c r="N358" s="1383"/>
      <c r="O358" s="1383"/>
      <c r="P358" s="1383"/>
      <c r="Q358" s="1383"/>
      <c r="R358" s="1383"/>
      <c r="S358" s="1383"/>
      <c r="T358" s="1383"/>
      <c r="U358" s="1383"/>
      <c r="V358" s="1383"/>
      <c r="W358" s="1383"/>
      <c r="X358" s="1383"/>
      <c r="Y358" s="1383"/>
      <c r="Z358" s="1383"/>
      <c r="AA358" s="1383"/>
      <c r="AB358" s="1383"/>
      <c r="AC358" s="1383"/>
      <c r="AD358" s="1383"/>
      <c r="AE358" s="1383"/>
      <c r="AF358" s="1383"/>
      <c r="AG358" s="1383"/>
    </row>
    <row r="359" spans="3:33" x14ac:dyDescent="0.25">
      <c r="C359" s="1383"/>
      <c r="D359" s="1383"/>
      <c r="E359" s="1383"/>
      <c r="F359" s="1383"/>
      <c r="G359" s="1383"/>
      <c r="H359" s="1383"/>
      <c r="I359" s="1383"/>
      <c r="J359" s="1383"/>
      <c r="K359" s="1383"/>
      <c r="L359" s="1383"/>
      <c r="M359" s="1383"/>
      <c r="N359" s="1383"/>
      <c r="O359" s="1383"/>
      <c r="P359" s="1383"/>
      <c r="Q359" s="1383"/>
      <c r="R359" s="1383"/>
      <c r="S359" s="1383"/>
      <c r="T359" s="1383"/>
      <c r="U359" s="1383"/>
      <c r="V359" s="1383"/>
      <c r="W359" s="1383"/>
      <c r="X359" s="1383"/>
      <c r="Y359" s="1383"/>
      <c r="Z359" s="1383"/>
      <c r="AA359" s="1383"/>
      <c r="AB359" s="1383"/>
      <c r="AC359" s="1383"/>
      <c r="AD359" s="1383"/>
      <c r="AE359" s="1383"/>
      <c r="AF359" s="1383"/>
      <c r="AG359" s="1383"/>
    </row>
    <row r="360" spans="3:33" x14ac:dyDescent="0.25">
      <c r="C360" s="1383"/>
      <c r="D360" s="1383"/>
      <c r="E360" s="1383"/>
      <c r="F360" s="1383"/>
      <c r="G360" s="1383"/>
      <c r="H360" s="1383"/>
      <c r="I360" s="1383"/>
      <c r="J360" s="1383"/>
      <c r="K360" s="1383"/>
      <c r="L360" s="1383"/>
      <c r="M360" s="1383"/>
      <c r="N360" s="1383"/>
      <c r="O360" s="1383"/>
      <c r="P360" s="1383"/>
      <c r="Q360" s="1383"/>
      <c r="R360" s="1383"/>
      <c r="S360" s="1383"/>
      <c r="T360" s="1383"/>
      <c r="U360" s="1383"/>
      <c r="V360" s="1383"/>
      <c r="W360" s="1383"/>
      <c r="X360" s="1383"/>
      <c r="Y360" s="1383"/>
      <c r="Z360" s="1383"/>
      <c r="AA360" s="1383"/>
      <c r="AB360" s="1383"/>
      <c r="AC360" s="1383"/>
      <c r="AD360" s="1383"/>
      <c r="AE360" s="1383"/>
      <c r="AF360" s="1383"/>
      <c r="AG360" s="1383"/>
    </row>
    <row r="361" spans="3:33" x14ac:dyDescent="0.25">
      <c r="C361" s="1383"/>
      <c r="D361" s="1383"/>
      <c r="E361" s="1383"/>
      <c r="F361" s="1383"/>
      <c r="G361" s="1383"/>
      <c r="H361" s="1383"/>
      <c r="I361" s="1383"/>
      <c r="J361" s="1383"/>
      <c r="K361" s="1383"/>
      <c r="L361" s="1383"/>
      <c r="M361" s="1383"/>
      <c r="N361" s="1383"/>
      <c r="O361" s="1383"/>
      <c r="P361" s="1383"/>
      <c r="Q361" s="1383"/>
      <c r="R361" s="1383"/>
      <c r="S361" s="1383"/>
      <c r="T361" s="1383"/>
      <c r="U361" s="1383"/>
      <c r="V361" s="1383"/>
      <c r="W361" s="1383"/>
      <c r="X361" s="1383"/>
      <c r="Y361" s="1383"/>
      <c r="Z361" s="1383"/>
      <c r="AA361" s="1383"/>
      <c r="AB361" s="1383"/>
      <c r="AC361" s="1383"/>
      <c r="AD361" s="1383"/>
      <c r="AE361" s="1383"/>
      <c r="AF361" s="1383"/>
      <c r="AG361" s="1383"/>
    </row>
    <row r="362" spans="3:33" x14ac:dyDescent="0.25">
      <c r="C362" s="1383"/>
      <c r="D362" s="1383"/>
      <c r="E362" s="1383"/>
      <c r="F362" s="1383"/>
      <c r="G362" s="1383"/>
      <c r="H362" s="1383"/>
      <c r="I362" s="1383"/>
      <c r="J362" s="1383"/>
      <c r="K362" s="1383"/>
      <c r="L362" s="1383"/>
      <c r="M362" s="1383"/>
      <c r="N362" s="1383"/>
      <c r="O362" s="1383"/>
      <c r="P362" s="1383"/>
      <c r="Q362" s="1383"/>
      <c r="R362" s="1383"/>
      <c r="S362" s="1383"/>
      <c r="T362" s="1383"/>
      <c r="U362" s="1383"/>
      <c r="V362" s="1383"/>
      <c r="W362" s="1383"/>
      <c r="X362" s="1383"/>
      <c r="Y362" s="1383"/>
      <c r="Z362" s="1383"/>
      <c r="AA362" s="1383"/>
      <c r="AB362" s="1383"/>
      <c r="AC362" s="1383"/>
      <c r="AD362" s="1383"/>
      <c r="AE362" s="1383"/>
      <c r="AF362" s="1383"/>
      <c r="AG362" s="1383"/>
    </row>
    <row r="363" spans="3:33" x14ac:dyDescent="0.25">
      <c r="C363" s="1383"/>
      <c r="D363" s="1383"/>
      <c r="E363" s="1383"/>
      <c r="F363" s="1383"/>
      <c r="G363" s="1383"/>
      <c r="H363" s="1383"/>
      <c r="I363" s="1383"/>
      <c r="J363" s="1383"/>
      <c r="K363" s="1383"/>
      <c r="L363" s="1383"/>
      <c r="M363" s="1383"/>
      <c r="N363" s="1383"/>
      <c r="O363" s="1383"/>
      <c r="P363" s="1383"/>
      <c r="Q363" s="1383"/>
      <c r="R363" s="1383"/>
      <c r="S363" s="1383"/>
      <c r="T363" s="1383"/>
      <c r="U363" s="1383"/>
      <c r="V363" s="1383"/>
      <c r="W363" s="1383"/>
      <c r="X363" s="1383"/>
      <c r="Y363" s="1383"/>
      <c r="Z363" s="1383"/>
      <c r="AA363" s="1383"/>
      <c r="AB363" s="1383"/>
      <c r="AC363" s="1383"/>
      <c r="AD363" s="1383"/>
      <c r="AE363" s="1383"/>
      <c r="AF363" s="1383"/>
      <c r="AG363" s="1383"/>
    </row>
    <row r="364" spans="3:33" x14ac:dyDescent="0.25">
      <c r="C364" s="1383"/>
      <c r="D364" s="1383"/>
      <c r="E364" s="1383"/>
      <c r="F364" s="1383"/>
      <c r="G364" s="1383"/>
      <c r="H364" s="1383"/>
      <c r="I364" s="1383"/>
      <c r="J364" s="1383"/>
      <c r="K364" s="1383"/>
      <c r="L364" s="1383"/>
      <c r="M364" s="1383"/>
      <c r="N364" s="1383"/>
      <c r="O364" s="1383"/>
      <c r="P364" s="1383"/>
      <c r="Q364" s="1383"/>
      <c r="R364" s="1383"/>
      <c r="S364" s="1383"/>
      <c r="T364" s="1383"/>
      <c r="U364" s="1383"/>
      <c r="V364" s="1383"/>
      <c r="W364" s="1383"/>
      <c r="X364" s="1383"/>
      <c r="Y364" s="1383"/>
      <c r="Z364" s="1383"/>
      <c r="AA364" s="1383"/>
      <c r="AB364" s="1383"/>
      <c r="AC364" s="1383"/>
      <c r="AD364" s="1383"/>
      <c r="AE364" s="1383"/>
      <c r="AF364" s="1383"/>
      <c r="AG364" s="1383"/>
    </row>
    <row r="365" spans="3:33" x14ac:dyDescent="0.25">
      <c r="C365" s="1383"/>
      <c r="D365" s="1383"/>
      <c r="E365" s="1383"/>
      <c r="F365" s="1383"/>
      <c r="G365" s="1383"/>
      <c r="H365" s="1383"/>
      <c r="I365" s="1383"/>
      <c r="J365" s="1383"/>
      <c r="K365" s="1383"/>
      <c r="L365" s="1383"/>
      <c r="M365" s="1383"/>
      <c r="N365" s="1383"/>
      <c r="O365" s="1383"/>
      <c r="P365" s="1383"/>
      <c r="Q365" s="1383"/>
      <c r="R365" s="1383"/>
      <c r="S365" s="1383"/>
      <c r="T365" s="1383"/>
      <c r="U365" s="1383"/>
      <c r="V365" s="1383"/>
      <c r="W365" s="1383"/>
      <c r="X365" s="1383"/>
      <c r="Y365" s="1383"/>
      <c r="Z365" s="1383"/>
      <c r="AA365" s="1383"/>
      <c r="AB365" s="1383"/>
      <c r="AC365" s="1383"/>
      <c r="AD365" s="1383"/>
      <c r="AE365" s="1383"/>
      <c r="AF365" s="1383"/>
      <c r="AG365" s="1383"/>
    </row>
    <row r="366" spans="3:33" x14ac:dyDescent="0.25">
      <c r="C366" s="1383"/>
      <c r="D366" s="1383"/>
      <c r="E366" s="1383"/>
      <c r="F366" s="1383"/>
      <c r="G366" s="1383"/>
      <c r="H366" s="1383"/>
      <c r="I366" s="1383"/>
      <c r="J366" s="1383"/>
      <c r="K366" s="1383"/>
      <c r="L366" s="1383"/>
      <c r="M366" s="1383"/>
      <c r="N366" s="1383"/>
      <c r="O366" s="1383"/>
      <c r="P366" s="1383"/>
      <c r="Q366" s="1383"/>
      <c r="R366" s="1383"/>
      <c r="S366" s="1383"/>
      <c r="T366" s="1383"/>
      <c r="U366" s="1383"/>
      <c r="V366" s="1383"/>
      <c r="W366" s="1383"/>
      <c r="X366" s="1383"/>
      <c r="Y366" s="1383"/>
      <c r="Z366" s="1383"/>
      <c r="AA366" s="1383"/>
      <c r="AB366" s="1383"/>
      <c r="AC366" s="1383"/>
      <c r="AD366" s="1383"/>
      <c r="AE366" s="1383"/>
      <c r="AF366" s="1383"/>
      <c r="AG366" s="1383"/>
    </row>
    <row r="367" spans="3:33" x14ac:dyDescent="0.25">
      <c r="C367" s="1383"/>
      <c r="D367" s="1383"/>
      <c r="E367" s="1383"/>
      <c r="F367" s="1383"/>
      <c r="G367" s="1383"/>
      <c r="H367" s="1383"/>
      <c r="I367" s="1383"/>
      <c r="J367" s="1383"/>
      <c r="K367" s="1383"/>
      <c r="L367" s="1383"/>
      <c r="M367" s="1383"/>
      <c r="N367" s="1383"/>
      <c r="O367" s="1383"/>
      <c r="P367" s="1383"/>
      <c r="Q367" s="1383"/>
      <c r="R367" s="1383"/>
      <c r="S367" s="1383"/>
      <c r="T367" s="1383"/>
      <c r="U367" s="1383"/>
      <c r="V367" s="1383"/>
      <c r="W367" s="1383"/>
      <c r="X367" s="1383"/>
      <c r="Y367" s="1383"/>
      <c r="Z367" s="1383"/>
      <c r="AA367" s="1383"/>
      <c r="AB367" s="1383"/>
      <c r="AC367" s="1383"/>
      <c r="AD367" s="1383"/>
      <c r="AE367" s="1383"/>
      <c r="AF367" s="1383"/>
      <c r="AG367" s="1383"/>
    </row>
    <row r="368" spans="3:33" x14ac:dyDescent="0.25">
      <c r="C368" s="1383"/>
      <c r="D368" s="1383"/>
      <c r="E368" s="1383"/>
      <c r="F368" s="1383"/>
      <c r="G368" s="1383"/>
      <c r="H368" s="1383"/>
      <c r="I368" s="1383"/>
      <c r="J368" s="1383"/>
      <c r="K368" s="1383"/>
      <c r="L368" s="1383"/>
      <c r="M368" s="1383"/>
      <c r="N368" s="1383"/>
      <c r="O368" s="1383"/>
      <c r="P368" s="1383"/>
      <c r="Q368" s="1383"/>
      <c r="R368" s="1383"/>
      <c r="S368" s="1383"/>
      <c r="T368" s="1383"/>
      <c r="U368" s="1383"/>
      <c r="V368" s="1383"/>
      <c r="W368" s="1383"/>
      <c r="X368" s="1383"/>
      <c r="Y368" s="1383"/>
      <c r="Z368" s="1383"/>
      <c r="AA368" s="1383"/>
      <c r="AB368" s="1383"/>
      <c r="AC368" s="1383"/>
      <c r="AD368" s="1383"/>
      <c r="AE368" s="1383"/>
      <c r="AF368" s="1383"/>
      <c r="AG368" s="1383"/>
    </row>
    <row r="369" spans="3:33" x14ac:dyDescent="0.25">
      <c r="C369" s="1383"/>
      <c r="D369" s="1383"/>
      <c r="E369" s="1383"/>
      <c r="F369" s="1383"/>
      <c r="G369" s="1383"/>
      <c r="H369" s="1383"/>
      <c r="I369" s="1383"/>
      <c r="J369" s="1383"/>
      <c r="K369" s="1383"/>
      <c r="L369" s="1383"/>
      <c r="M369" s="1383"/>
      <c r="N369" s="1383"/>
      <c r="O369" s="1383"/>
      <c r="P369" s="1383"/>
      <c r="Q369" s="1383"/>
      <c r="R369" s="1383"/>
      <c r="S369" s="1383"/>
      <c r="T369" s="1383"/>
      <c r="U369" s="1383"/>
      <c r="V369" s="1383"/>
      <c r="W369" s="1383"/>
      <c r="X369" s="1383"/>
      <c r="Y369" s="1383"/>
      <c r="Z369" s="1383"/>
      <c r="AA369" s="1383"/>
      <c r="AB369" s="1383"/>
      <c r="AC369" s="1383"/>
      <c r="AD369" s="1383"/>
      <c r="AE369" s="1383"/>
      <c r="AF369" s="1383"/>
      <c r="AG369" s="1383"/>
    </row>
    <row r="370" spans="3:33" x14ac:dyDescent="0.25">
      <c r="C370" s="1383"/>
      <c r="D370" s="1383"/>
      <c r="E370" s="1383"/>
      <c r="F370" s="1383"/>
      <c r="G370" s="1383"/>
      <c r="H370" s="1383"/>
      <c r="I370" s="1383"/>
      <c r="J370" s="1383"/>
      <c r="K370" s="1383"/>
      <c r="L370" s="1383"/>
      <c r="M370" s="1383"/>
      <c r="N370" s="1383"/>
      <c r="O370" s="1383"/>
      <c r="P370" s="1383"/>
      <c r="Q370" s="1383"/>
      <c r="R370" s="1383"/>
      <c r="S370" s="1383"/>
      <c r="T370" s="1383"/>
      <c r="U370" s="1383"/>
      <c r="V370" s="1383"/>
      <c r="W370" s="1383"/>
      <c r="X370" s="1383"/>
      <c r="Y370" s="1383"/>
      <c r="Z370" s="1383"/>
      <c r="AA370" s="1383"/>
      <c r="AB370" s="1383"/>
      <c r="AC370" s="1383"/>
      <c r="AD370" s="1383"/>
      <c r="AE370" s="1383"/>
      <c r="AF370" s="1383"/>
      <c r="AG370" s="1383"/>
    </row>
    <row r="371" spans="3:33" x14ac:dyDescent="0.25">
      <c r="C371" s="1383"/>
      <c r="D371" s="1383"/>
      <c r="E371" s="1383"/>
      <c r="F371" s="1383"/>
      <c r="G371" s="1383"/>
      <c r="H371" s="1383"/>
      <c r="I371" s="1383"/>
      <c r="J371" s="1383"/>
      <c r="K371" s="1383"/>
      <c r="L371" s="1383"/>
      <c r="M371" s="1383"/>
      <c r="N371" s="1383"/>
      <c r="O371" s="1383"/>
      <c r="P371" s="1383"/>
      <c r="Q371" s="1383"/>
      <c r="R371" s="1383"/>
      <c r="S371" s="1383"/>
      <c r="T371" s="1383"/>
      <c r="U371" s="1383"/>
      <c r="V371" s="1383"/>
      <c r="W371" s="1383"/>
      <c r="X371" s="1383"/>
      <c r="Y371" s="1383"/>
      <c r="Z371" s="1383"/>
      <c r="AA371" s="1383"/>
      <c r="AB371" s="1383"/>
      <c r="AC371" s="1383"/>
      <c r="AD371" s="1383"/>
      <c r="AE371" s="1383"/>
      <c r="AF371" s="1383"/>
      <c r="AG371" s="1383"/>
    </row>
    <row r="372" spans="3:33" x14ac:dyDescent="0.25">
      <c r="C372" s="1383"/>
      <c r="D372" s="1383"/>
      <c r="E372" s="1383"/>
      <c r="F372" s="1383"/>
      <c r="G372" s="1383"/>
      <c r="H372" s="1383"/>
      <c r="I372" s="1383"/>
      <c r="J372" s="1383"/>
      <c r="K372" s="1383"/>
      <c r="L372" s="1383"/>
      <c r="M372" s="1383"/>
      <c r="N372" s="1383"/>
      <c r="O372" s="1383"/>
      <c r="P372" s="1383"/>
      <c r="Q372" s="1383"/>
      <c r="R372" s="1383"/>
      <c r="S372" s="1383"/>
      <c r="T372" s="1383"/>
      <c r="U372" s="1383"/>
      <c r="V372" s="1383"/>
      <c r="W372" s="1383"/>
      <c r="X372" s="1383"/>
      <c r="Y372" s="1383"/>
      <c r="Z372" s="1383"/>
      <c r="AA372" s="1383"/>
      <c r="AB372" s="1383"/>
      <c r="AC372" s="1383"/>
      <c r="AD372" s="1383"/>
      <c r="AE372" s="1383"/>
      <c r="AF372" s="1383"/>
      <c r="AG372" s="1383"/>
    </row>
    <row r="373" spans="3:33" x14ac:dyDescent="0.25">
      <c r="C373" s="1383"/>
      <c r="D373" s="1383"/>
      <c r="E373" s="1383"/>
      <c r="F373" s="1383"/>
      <c r="G373" s="1383"/>
      <c r="H373" s="1383"/>
      <c r="I373" s="1383"/>
      <c r="J373" s="1383"/>
      <c r="K373" s="1383"/>
      <c r="L373" s="1383"/>
      <c r="M373" s="1383"/>
      <c r="N373" s="1383"/>
      <c r="O373" s="1383"/>
      <c r="P373" s="1383"/>
      <c r="Q373" s="1383"/>
      <c r="R373" s="1383"/>
      <c r="S373" s="1383"/>
      <c r="T373" s="1383"/>
      <c r="U373" s="1383"/>
      <c r="V373" s="1383"/>
      <c r="W373" s="1383"/>
      <c r="X373" s="1383"/>
      <c r="Y373" s="1383"/>
      <c r="Z373" s="1383"/>
      <c r="AA373" s="1383"/>
      <c r="AB373" s="1383"/>
      <c r="AC373" s="1383"/>
      <c r="AD373" s="1383"/>
      <c r="AE373" s="1383"/>
      <c r="AF373" s="1383"/>
      <c r="AG373" s="1383"/>
    </row>
    <row r="374" spans="3:33" x14ac:dyDescent="0.25">
      <c r="C374" s="1383"/>
      <c r="D374" s="1383"/>
      <c r="E374" s="1383"/>
      <c r="F374" s="1383"/>
      <c r="G374" s="1383"/>
      <c r="H374" s="1383"/>
      <c r="I374" s="1383"/>
      <c r="J374" s="1383"/>
      <c r="K374" s="1383"/>
      <c r="L374" s="1383"/>
      <c r="M374" s="1383"/>
      <c r="N374" s="1383"/>
      <c r="O374" s="1383"/>
      <c r="P374" s="1383"/>
      <c r="Q374" s="1383"/>
      <c r="R374" s="1383"/>
      <c r="S374" s="1383"/>
      <c r="T374" s="1383"/>
      <c r="U374" s="1383"/>
      <c r="V374" s="1383"/>
      <c r="W374" s="1383"/>
      <c r="X374" s="1383"/>
      <c r="Y374" s="1383"/>
      <c r="Z374" s="1383"/>
      <c r="AA374" s="1383"/>
      <c r="AB374" s="1383"/>
      <c r="AC374" s="1383"/>
      <c r="AD374" s="1383"/>
      <c r="AE374" s="1383"/>
      <c r="AF374" s="1383"/>
      <c r="AG374" s="1383"/>
    </row>
    <row r="375" spans="3:33" x14ac:dyDescent="0.25">
      <c r="C375" s="1383"/>
      <c r="D375" s="1383"/>
      <c r="E375" s="1383"/>
      <c r="F375" s="1383"/>
      <c r="G375" s="1383"/>
      <c r="H375" s="1383"/>
      <c r="I375" s="1383"/>
      <c r="J375" s="1383"/>
      <c r="K375" s="1383"/>
      <c r="L375" s="1383"/>
      <c r="M375" s="1383"/>
      <c r="N375" s="1383"/>
      <c r="O375" s="1383"/>
      <c r="P375" s="1383"/>
      <c r="Q375" s="1383"/>
      <c r="R375" s="1383"/>
      <c r="S375" s="1383"/>
      <c r="T375" s="1383"/>
      <c r="U375" s="1383"/>
      <c r="V375" s="1383"/>
      <c r="W375" s="1383"/>
      <c r="X375" s="1383"/>
      <c r="Y375" s="1383"/>
      <c r="Z375" s="1383"/>
      <c r="AA375" s="1383"/>
      <c r="AB375" s="1383"/>
      <c r="AC375" s="1383"/>
      <c r="AD375" s="1383"/>
      <c r="AE375" s="1383"/>
      <c r="AF375" s="1383"/>
      <c r="AG375" s="1383"/>
    </row>
    <row r="376" spans="3:33" x14ac:dyDescent="0.25">
      <c r="C376" s="1383"/>
      <c r="D376" s="1383"/>
      <c r="E376" s="1383"/>
      <c r="F376" s="1383"/>
      <c r="G376" s="1383"/>
      <c r="H376" s="1383"/>
      <c r="I376" s="1383"/>
      <c r="J376" s="1383"/>
      <c r="K376" s="1383"/>
      <c r="L376" s="1383"/>
      <c r="M376" s="1383"/>
      <c r="N376" s="1383"/>
      <c r="O376" s="1383"/>
      <c r="P376" s="1383"/>
      <c r="Q376" s="1383"/>
      <c r="R376" s="1383"/>
      <c r="S376" s="1383"/>
      <c r="T376" s="1383"/>
      <c r="U376" s="1383"/>
      <c r="V376" s="1383"/>
      <c r="W376" s="1383"/>
      <c r="X376" s="1383"/>
      <c r="Y376" s="1383"/>
      <c r="Z376" s="1383"/>
      <c r="AA376" s="1383"/>
      <c r="AB376" s="1383"/>
      <c r="AC376" s="1383"/>
      <c r="AD376" s="1383"/>
      <c r="AE376" s="1383"/>
      <c r="AF376" s="1383"/>
      <c r="AG376" s="1383"/>
    </row>
    <row r="377" spans="3:33" x14ac:dyDescent="0.25">
      <c r="C377" s="1383"/>
      <c r="D377" s="1383"/>
      <c r="E377" s="1383"/>
      <c r="F377" s="1383"/>
      <c r="G377" s="1383"/>
      <c r="H377" s="1383"/>
      <c r="I377" s="1383"/>
      <c r="J377" s="1383"/>
      <c r="K377" s="1383"/>
      <c r="L377" s="1383"/>
      <c r="M377" s="1383"/>
      <c r="N377" s="1383"/>
      <c r="O377" s="1383"/>
      <c r="P377" s="1383"/>
      <c r="Q377" s="1383"/>
      <c r="R377" s="1383"/>
      <c r="S377" s="1383"/>
      <c r="T377" s="1383"/>
      <c r="U377" s="1383"/>
      <c r="V377" s="1383"/>
      <c r="W377" s="1383"/>
      <c r="X377" s="1383"/>
      <c r="Y377" s="1383"/>
      <c r="Z377" s="1383"/>
      <c r="AA377" s="1383"/>
      <c r="AB377" s="1383"/>
      <c r="AC377" s="1383"/>
      <c r="AD377" s="1383"/>
      <c r="AE377" s="1383"/>
      <c r="AF377" s="1383"/>
      <c r="AG377" s="1383"/>
    </row>
    <row r="378" spans="3:33" x14ac:dyDescent="0.25">
      <c r="C378" s="1383"/>
      <c r="D378" s="1383"/>
      <c r="E378" s="1383"/>
      <c r="F378" s="1383"/>
      <c r="G378" s="1383"/>
      <c r="H378" s="1383"/>
      <c r="I378" s="1383"/>
      <c r="J378" s="1383"/>
      <c r="K378" s="1383"/>
      <c r="L378" s="1383"/>
      <c r="M378" s="1383"/>
      <c r="N378" s="1383"/>
      <c r="O378" s="1383"/>
      <c r="P378" s="1383"/>
      <c r="Q378" s="1383"/>
      <c r="R378" s="1383"/>
      <c r="S378" s="1383"/>
      <c r="T378" s="1383"/>
      <c r="U378" s="1383"/>
      <c r="V378" s="1383"/>
      <c r="W378" s="1383"/>
      <c r="X378" s="1383"/>
      <c r="Y378" s="1383"/>
      <c r="Z378" s="1383"/>
      <c r="AA378" s="1383"/>
      <c r="AB378" s="1383"/>
      <c r="AC378" s="1383"/>
      <c r="AD378" s="1383"/>
      <c r="AE378" s="1383"/>
      <c r="AF378" s="1383"/>
      <c r="AG378" s="1383"/>
    </row>
    <row r="379" spans="3:33" x14ac:dyDescent="0.25">
      <c r="C379" s="1383"/>
      <c r="D379" s="1383"/>
      <c r="E379" s="1383"/>
      <c r="F379" s="1383"/>
      <c r="G379" s="1383"/>
      <c r="H379" s="1383"/>
      <c r="I379" s="1383"/>
      <c r="J379" s="1383"/>
      <c r="K379" s="1383"/>
      <c r="L379" s="1383"/>
      <c r="M379" s="1383"/>
      <c r="N379" s="1383"/>
      <c r="O379" s="1383"/>
      <c r="P379" s="1383"/>
      <c r="Q379" s="1383"/>
      <c r="R379" s="1383"/>
      <c r="S379" s="1383"/>
      <c r="T379" s="1383"/>
      <c r="U379" s="1383"/>
      <c r="V379" s="1383"/>
      <c r="W379" s="1383"/>
      <c r="X379" s="1383"/>
      <c r="Y379" s="1383"/>
      <c r="Z379" s="1383"/>
      <c r="AA379" s="1383"/>
      <c r="AB379" s="1383"/>
      <c r="AC379" s="1383"/>
      <c r="AD379" s="1383"/>
      <c r="AE379" s="1383"/>
      <c r="AF379" s="1383"/>
      <c r="AG379" s="1383"/>
    </row>
    <row r="380" spans="3:33" x14ac:dyDescent="0.25">
      <c r="C380" s="1383"/>
      <c r="D380" s="1383"/>
      <c r="E380" s="1383"/>
      <c r="F380" s="1383"/>
      <c r="G380" s="1383"/>
      <c r="H380" s="1383"/>
      <c r="I380" s="1383"/>
      <c r="J380" s="1383"/>
      <c r="K380" s="1383"/>
      <c r="L380" s="1383"/>
      <c r="M380" s="1383"/>
      <c r="N380" s="1383"/>
      <c r="O380" s="1383"/>
      <c r="P380" s="1383"/>
      <c r="Q380" s="1383"/>
      <c r="R380" s="1383"/>
      <c r="S380" s="1383"/>
      <c r="T380" s="1383"/>
      <c r="U380" s="1383"/>
      <c r="V380" s="1383"/>
      <c r="W380" s="1383"/>
      <c r="X380" s="1383"/>
      <c r="Y380" s="1383"/>
      <c r="Z380" s="1383"/>
      <c r="AA380" s="1383"/>
      <c r="AB380" s="1383"/>
      <c r="AC380" s="1383"/>
      <c r="AD380" s="1383"/>
      <c r="AE380" s="1383"/>
      <c r="AF380" s="1383"/>
      <c r="AG380" s="1383"/>
    </row>
    <row r="381" spans="3:33" x14ac:dyDescent="0.25">
      <c r="C381" s="1383"/>
      <c r="D381" s="1383"/>
      <c r="E381" s="1383"/>
      <c r="F381" s="1383"/>
      <c r="G381" s="1383"/>
      <c r="H381" s="1383"/>
      <c r="I381" s="1383"/>
      <c r="J381" s="1383"/>
      <c r="K381" s="1383"/>
      <c r="L381" s="1383"/>
      <c r="M381" s="1383"/>
      <c r="N381" s="1383"/>
      <c r="O381" s="1383"/>
      <c r="P381" s="1383"/>
      <c r="Q381" s="1383"/>
      <c r="R381" s="1383"/>
      <c r="S381" s="1383"/>
      <c r="T381" s="1383"/>
      <c r="U381" s="1383"/>
      <c r="V381" s="1383"/>
      <c r="W381" s="1383"/>
      <c r="X381" s="1383"/>
      <c r="Y381" s="1383"/>
      <c r="Z381" s="1383"/>
      <c r="AA381" s="1383"/>
      <c r="AB381" s="1383"/>
      <c r="AC381" s="1383"/>
      <c r="AD381" s="1383"/>
      <c r="AE381" s="1383"/>
      <c r="AF381" s="1383"/>
      <c r="AG381" s="1383"/>
    </row>
    <row r="382" spans="3:33" x14ac:dyDescent="0.25">
      <c r="C382" s="1383"/>
      <c r="D382" s="1383"/>
      <c r="E382" s="1383"/>
      <c r="F382" s="1383"/>
      <c r="G382" s="1383"/>
      <c r="H382" s="1383"/>
      <c r="I382" s="1383"/>
      <c r="J382" s="1383"/>
      <c r="K382" s="1383"/>
      <c r="L382" s="1383"/>
      <c r="M382" s="1383"/>
      <c r="N382" s="1383"/>
      <c r="O382" s="1383"/>
      <c r="P382" s="1383"/>
      <c r="Q382" s="1383"/>
      <c r="R382" s="1383"/>
      <c r="S382" s="1383"/>
      <c r="T382" s="1383"/>
      <c r="U382" s="1383"/>
      <c r="V382" s="1383"/>
      <c r="W382" s="1383"/>
      <c r="X382" s="1383"/>
      <c r="Y382" s="1383"/>
      <c r="Z382" s="1383"/>
      <c r="AA382" s="1383"/>
      <c r="AB382" s="1383"/>
      <c r="AC382" s="1383"/>
      <c r="AD382" s="1383"/>
      <c r="AE382" s="1383"/>
      <c r="AF382" s="1383"/>
      <c r="AG382" s="1383"/>
    </row>
    <row r="383" spans="3:33" x14ac:dyDescent="0.25">
      <c r="C383" s="1383"/>
      <c r="D383" s="1383"/>
      <c r="E383" s="1383"/>
      <c r="F383" s="1383"/>
      <c r="G383" s="1383"/>
      <c r="H383" s="1383"/>
      <c r="I383" s="1383"/>
      <c r="J383" s="1383"/>
      <c r="K383" s="1383"/>
      <c r="L383" s="1383"/>
      <c r="M383" s="1383"/>
      <c r="N383" s="1383"/>
      <c r="O383" s="1383"/>
      <c r="P383" s="1383"/>
      <c r="Q383" s="1383"/>
      <c r="R383" s="1383"/>
      <c r="S383" s="1383"/>
      <c r="T383" s="1383"/>
      <c r="U383" s="1383"/>
      <c r="V383" s="1383"/>
      <c r="W383" s="1383"/>
      <c r="X383" s="1383"/>
      <c r="Y383" s="1383"/>
      <c r="Z383" s="1383"/>
      <c r="AA383" s="1383"/>
      <c r="AB383" s="1383"/>
      <c r="AC383" s="1383"/>
      <c r="AD383" s="1383"/>
      <c r="AE383" s="1383"/>
      <c r="AF383" s="1383"/>
      <c r="AG383" s="1383"/>
    </row>
    <row r="384" spans="3:33" x14ac:dyDescent="0.25">
      <c r="C384" s="1383"/>
      <c r="D384" s="1383"/>
      <c r="E384" s="1383"/>
      <c r="F384" s="1383"/>
      <c r="G384" s="1383"/>
      <c r="H384" s="1383"/>
      <c r="I384" s="1383"/>
      <c r="J384" s="1383"/>
      <c r="K384" s="1383"/>
      <c r="L384" s="1383"/>
      <c r="M384" s="1383"/>
      <c r="N384" s="1383"/>
      <c r="O384" s="1383"/>
      <c r="P384" s="1383"/>
      <c r="Q384" s="1383"/>
      <c r="R384" s="1383"/>
      <c r="S384" s="1383"/>
      <c r="T384" s="1383"/>
      <c r="U384" s="1383"/>
      <c r="V384" s="1383"/>
      <c r="W384" s="1383"/>
      <c r="X384" s="1383"/>
      <c r="Y384" s="1383"/>
      <c r="Z384" s="1383"/>
      <c r="AA384" s="1383"/>
      <c r="AB384" s="1383"/>
      <c r="AC384" s="1383"/>
      <c r="AD384" s="1383"/>
      <c r="AE384" s="1383"/>
      <c r="AF384" s="1383"/>
      <c r="AG384" s="1383"/>
    </row>
    <row r="385" spans="3:33" x14ac:dyDescent="0.25">
      <c r="C385" s="1383"/>
      <c r="D385" s="1383"/>
      <c r="E385" s="1383"/>
      <c r="F385" s="1383"/>
      <c r="G385" s="1383"/>
      <c r="H385" s="1383"/>
      <c r="I385" s="1383"/>
      <c r="J385" s="1383"/>
      <c r="K385" s="1383"/>
      <c r="L385" s="1383"/>
      <c r="M385" s="1383"/>
      <c r="N385" s="1383"/>
      <c r="O385" s="1383"/>
      <c r="P385" s="1383"/>
      <c r="Q385" s="1383"/>
      <c r="R385" s="1383"/>
      <c r="S385" s="1383"/>
      <c r="T385" s="1383"/>
      <c r="U385" s="1383"/>
      <c r="V385" s="1383"/>
      <c r="W385" s="1383"/>
      <c r="X385" s="1383"/>
      <c r="Y385" s="1383"/>
      <c r="Z385" s="1383"/>
      <c r="AA385" s="1383"/>
      <c r="AB385" s="1383"/>
      <c r="AC385" s="1383"/>
      <c r="AD385" s="1383"/>
      <c r="AE385" s="1383"/>
      <c r="AF385" s="1383"/>
      <c r="AG385" s="1383"/>
    </row>
    <row r="386" spans="3:33" x14ac:dyDescent="0.25">
      <c r="C386" s="1383"/>
      <c r="D386" s="1383"/>
      <c r="E386" s="1383"/>
      <c r="F386" s="1383"/>
      <c r="G386" s="1383"/>
      <c r="H386" s="1383"/>
      <c r="I386" s="1383"/>
      <c r="J386" s="1383"/>
      <c r="K386" s="1383"/>
      <c r="L386" s="1383"/>
      <c r="M386" s="1383"/>
      <c r="N386" s="1383"/>
      <c r="O386" s="1383"/>
      <c r="P386" s="1383"/>
      <c r="Q386" s="1383"/>
      <c r="R386" s="1383"/>
      <c r="S386" s="1383"/>
      <c r="T386" s="1383"/>
      <c r="U386" s="1383"/>
      <c r="V386" s="1383"/>
      <c r="W386" s="1383"/>
      <c r="X386" s="1383"/>
      <c r="Y386" s="1383"/>
      <c r="Z386" s="1383"/>
      <c r="AA386" s="1383"/>
      <c r="AB386" s="1383"/>
      <c r="AC386" s="1383"/>
      <c r="AD386" s="1383"/>
      <c r="AE386" s="1383"/>
      <c r="AF386" s="1383"/>
      <c r="AG386" s="1383"/>
    </row>
    <row r="387" spans="3:33" x14ac:dyDescent="0.25">
      <c r="C387" s="1383"/>
      <c r="D387" s="1383"/>
      <c r="E387" s="1383"/>
      <c r="F387" s="1383"/>
      <c r="G387" s="1383"/>
      <c r="H387" s="1383"/>
      <c r="I387" s="1383"/>
      <c r="J387" s="1383"/>
      <c r="K387" s="1383"/>
      <c r="L387" s="1383"/>
      <c r="M387" s="1383"/>
      <c r="N387" s="1383"/>
      <c r="O387" s="1383"/>
      <c r="P387" s="1383"/>
      <c r="Q387" s="1383"/>
      <c r="R387" s="1383"/>
      <c r="S387" s="1383"/>
      <c r="T387" s="1383"/>
      <c r="U387" s="1383"/>
      <c r="V387" s="1383"/>
      <c r="W387" s="1383"/>
      <c r="X387" s="1383"/>
      <c r="Y387" s="1383"/>
      <c r="Z387" s="1383"/>
      <c r="AA387" s="1383"/>
      <c r="AB387" s="1383"/>
      <c r="AC387" s="1383"/>
      <c r="AD387" s="1383"/>
      <c r="AE387" s="1383"/>
      <c r="AF387" s="1383"/>
      <c r="AG387" s="1383"/>
    </row>
    <row r="388" spans="3:33" x14ac:dyDescent="0.25">
      <c r="C388" s="1383"/>
      <c r="D388" s="1383"/>
      <c r="E388" s="1383"/>
      <c r="F388" s="1383"/>
      <c r="G388" s="1383"/>
      <c r="H388" s="1383"/>
      <c r="I388" s="1383"/>
      <c r="J388" s="1383"/>
      <c r="K388" s="1383"/>
      <c r="L388" s="1383"/>
      <c r="M388" s="1383"/>
      <c r="N388" s="1383"/>
      <c r="O388" s="1383"/>
      <c r="P388" s="1383"/>
      <c r="Q388" s="1383"/>
      <c r="R388" s="1383"/>
      <c r="S388" s="1383"/>
      <c r="T388" s="1383"/>
      <c r="U388" s="1383"/>
      <c r="V388" s="1383"/>
      <c r="W388" s="1383"/>
      <c r="X388" s="1383"/>
      <c r="Y388" s="1383"/>
      <c r="Z388" s="1383"/>
      <c r="AA388" s="1383"/>
      <c r="AB388" s="1383"/>
      <c r="AC388" s="1383"/>
      <c r="AD388" s="1383"/>
      <c r="AE388" s="1383"/>
      <c r="AF388" s="1383"/>
      <c r="AG388" s="1383"/>
    </row>
    <row r="389" spans="3:33" x14ac:dyDescent="0.25">
      <c r="C389" s="1383"/>
      <c r="D389" s="1383"/>
      <c r="E389" s="1383"/>
      <c r="F389" s="1383"/>
      <c r="G389" s="1383"/>
      <c r="H389" s="1383"/>
      <c r="I389" s="1383"/>
      <c r="J389" s="1383"/>
      <c r="K389" s="1383"/>
      <c r="L389" s="1383"/>
      <c r="M389" s="1383"/>
      <c r="N389" s="1383"/>
      <c r="O389" s="1383"/>
      <c r="P389" s="1383"/>
      <c r="Q389" s="1383"/>
      <c r="R389" s="1383"/>
      <c r="S389" s="1383"/>
      <c r="T389" s="1383"/>
      <c r="U389" s="1383"/>
      <c r="V389" s="1383"/>
      <c r="W389" s="1383"/>
      <c r="X389" s="1383"/>
      <c r="Y389" s="1383"/>
      <c r="Z389" s="1383"/>
      <c r="AA389" s="1383"/>
      <c r="AB389" s="1383"/>
      <c r="AC389" s="1383"/>
      <c r="AD389" s="1383"/>
      <c r="AE389" s="1383"/>
      <c r="AF389" s="1383"/>
      <c r="AG389" s="1383"/>
    </row>
    <row r="390" spans="3:33" x14ac:dyDescent="0.25">
      <c r="C390" s="1383"/>
      <c r="D390" s="1383"/>
      <c r="E390" s="1383"/>
      <c r="F390" s="1383"/>
      <c r="G390" s="1383"/>
      <c r="H390" s="1383"/>
      <c r="I390" s="1383"/>
      <c r="J390" s="1383"/>
      <c r="K390" s="1383"/>
      <c r="L390" s="1383"/>
      <c r="M390" s="1383"/>
      <c r="N390" s="1383"/>
      <c r="O390" s="1383"/>
      <c r="P390" s="1383"/>
      <c r="Q390" s="1383"/>
      <c r="R390" s="1383"/>
      <c r="S390" s="1383"/>
      <c r="T390" s="1383"/>
      <c r="U390" s="1383"/>
      <c r="V390" s="1383"/>
      <c r="W390" s="1383"/>
      <c r="X390" s="1383"/>
      <c r="Y390" s="1383"/>
      <c r="Z390" s="1383"/>
      <c r="AA390" s="1383"/>
      <c r="AB390" s="1383"/>
      <c r="AC390" s="1383"/>
      <c r="AD390" s="1383"/>
      <c r="AE390" s="1383"/>
      <c r="AF390" s="1383"/>
      <c r="AG390" s="1383"/>
    </row>
    <row r="391" spans="3:33" x14ac:dyDescent="0.25">
      <c r="C391" s="1383"/>
      <c r="D391" s="1383"/>
      <c r="E391" s="1383"/>
      <c r="F391" s="1383"/>
      <c r="G391" s="1383"/>
      <c r="H391" s="1383"/>
      <c r="I391" s="1383"/>
      <c r="J391" s="1383"/>
      <c r="K391" s="1383"/>
      <c r="L391" s="1383"/>
      <c r="M391" s="1383"/>
      <c r="N391" s="1383"/>
      <c r="O391" s="1383"/>
      <c r="P391" s="1383"/>
      <c r="Q391" s="1383"/>
      <c r="R391" s="1383"/>
      <c r="S391" s="1383"/>
      <c r="T391" s="1383"/>
      <c r="U391" s="1383"/>
      <c r="V391" s="1383"/>
      <c r="W391" s="1383"/>
      <c r="X391" s="1383"/>
      <c r="Y391" s="1383"/>
      <c r="Z391" s="1383"/>
      <c r="AA391" s="1383"/>
      <c r="AB391" s="1383"/>
      <c r="AC391" s="1383"/>
      <c r="AD391" s="1383"/>
      <c r="AE391" s="1383"/>
      <c r="AF391" s="1383"/>
      <c r="AG391" s="1383"/>
    </row>
    <row r="392" spans="3:33" x14ac:dyDescent="0.25">
      <c r="C392" s="1383"/>
      <c r="D392" s="1383"/>
      <c r="E392" s="1383"/>
      <c r="F392" s="1383"/>
      <c r="G392" s="1383"/>
      <c r="H392" s="1383"/>
      <c r="I392" s="1383"/>
      <c r="J392" s="1383"/>
      <c r="K392" s="1383"/>
      <c r="L392" s="1383"/>
      <c r="M392" s="1383"/>
      <c r="N392" s="1383"/>
      <c r="O392" s="1383"/>
      <c r="P392" s="1383"/>
      <c r="Q392" s="1383"/>
      <c r="R392" s="1383"/>
      <c r="S392" s="1383"/>
      <c r="T392" s="1383"/>
      <c r="U392" s="1383"/>
      <c r="V392" s="1383"/>
      <c r="W392" s="1383"/>
      <c r="X392" s="1383"/>
      <c r="Y392" s="1383"/>
      <c r="Z392" s="1383"/>
      <c r="AA392" s="1383"/>
      <c r="AB392" s="1383"/>
      <c r="AC392" s="1383"/>
      <c r="AD392" s="1383"/>
      <c r="AE392" s="1383"/>
      <c r="AF392" s="1383"/>
      <c r="AG392" s="1383"/>
    </row>
    <row r="393" spans="3:33" x14ac:dyDescent="0.25">
      <c r="C393" s="1383"/>
      <c r="D393" s="1383"/>
      <c r="E393" s="1383"/>
      <c r="F393" s="1383"/>
      <c r="G393" s="1383"/>
      <c r="H393" s="1383"/>
      <c r="I393" s="1383"/>
      <c r="J393" s="1383"/>
      <c r="K393" s="1383"/>
      <c r="L393" s="1383"/>
      <c r="M393" s="1383"/>
      <c r="N393" s="1383"/>
      <c r="O393" s="1383"/>
      <c r="P393" s="1383"/>
      <c r="Q393" s="1383"/>
      <c r="R393" s="1383"/>
      <c r="S393" s="1383"/>
      <c r="T393" s="1383"/>
      <c r="U393" s="1383"/>
      <c r="V393" s="1383"/>
      <c r="W393" s="1383"/>
      <c r="X393" s="1383"/>
      <c r="Y393" s="1383"/>
      <c r="Z393" s="1383"/>
      <c r="AA393" s="1383"/>
      <c r="AB393" s="1383"/>
      <c r="AC393" s="1383"/>
      <c r="AD393" s="1383"/>
      <c r="AE393" s="1383"/>
      <c r="AF393" s="1383"/>
      <c r="AG393" s="1383"/>
    </row>
    <row r="394" spans="3:33" x14ac:dyDescent="0.25">
      <c r="C394" s="1383"/>
      <c r="D394" s="1383"/>
      <c r="E394" s="1383"/>
      <c r="F394" s="1383"/>
      <c r="G394" s="1383"/>
      <c r="H394" s="1383"/>
      <c r="I394" s="1383"/>
      <c r="J394" s="1383"/>
      <c r="K394" s="1383"/>
      <c r="L394" s="1383"/>
      <c r="M394" s="1383"/>
      <c r="N394" s="1383"/>
      <c r="O394" s="1383"/>
      <c r="P394" s="1383"/>
      <c r="Q394" s="1383"/>
      <c r="R394" s="1383"/>
      <c r="S394" s="1383"/>
      <c r="T394" s="1383"/>
      <c r="U394" s="1383"/>
      <c r="V394" s="1383"/>
      <c r="W394" s="1383"/>
      <c r="X394" s="1383"/>
      <c r="Y394" s="1383"/>
      <c r="Z394" s="1383"/>
      <c r="AA394" s="1383"/>
      <c r="AB394" s="1383"/>
      <c r="AC394" s="1383"/>
      <c r="AD394" s="1383"/>
      <c r="AE394" s="1383"/>
      <c r="AF394" s="1383"/>
      <c r="AG394" s="1383"/>
    </row>
    <row r="395" spans="3:33" x14ac:dyDescent="0.25">
      <c r="C395" s="1383"/>
      <c r="D395" s="1383"/>
      <c r="E395" s="1383"/>
      <c r="F395" s="1383"/>
      <c r="G395" s="1383"/>
      <c r="H395" s="1383"/>
      <c r="I395" s="1383"/>
      <c r="J395" s="1383"/>
      <c r="K395" s="1383"/>
      <c r="L395" s="1383"/>
      <c r="M395" s="1383"/>
      <c r="N395" s="1383"/>
      <c r="O395" s="1383"/>
      <c r="P395" s="1383"/>
      <c r="Q395" s="1383"/>
      <c r="R395" s="1383"/>
      <c r="S395" s="1383"/>
      <c r="T395" s="1383"/>
      <c r="U395" s="1383"/>
      <c r="V395" s="1383"/>
      <c r="W395" s="1383"/>
      <c r="X395" s="1383"/>
      <c r="Y395" s="1383"/>
      <c r="Z395" s="1383"/>
      <c r="AA395" s="1383"/>
      <c r="AB395" s="1383"/>
      <c r="AC395" s="1383"/>
      <c r="AD395" s="1383"/>
      <c r="AE395" s="1383"/>
      <c r="AF395" s="1383"/>
      <c r="AG395" s="1383"/>
    </row>
    <row r="396" spans="3:33" x14ac:dyDescent="0.25">
      <c r="C396" s="1383"/>
      <c r="D396" s="1383"/>
      <c r="E396" s="1383"/>
      <c r="F396" s="1383"/>
      <c r="G396" s="1383"/>
      <c r="H396" s="1383"/>
      <c r="I396" s="1383"/>
      <c r="J396" s="1383"/>
      <c r="K396" s="1383"/>
      <c r="L396" s="1383"/>
      <c r="M396" s="1383"/>
      <c r="N396" s="1383"/>
      <c r="O396" s="1383"/>
      <c r="P396" s="1383"/>
      <c r="Q396" s="1383"/>
      <c r="R396" s="1383"/>
      <c r="S396" s="1383"/>
      <c r="T396" s="1383"/>
      <c r="U396" s="1383"/>
      <c r="V396" s="1383"/>
      <c r="W396" s="1383"/>
      <c r="X396" s="1383"/>
      <c r="Y396" s="1383"/>
      <c r="Z396" s="1383"/>
      <c r="AA396" s="1383"/>
      <c r="AB396" s="1383"/>
      <c r="AC396" s="1383"/>
      <c r="AD396" s="1383"/>
      <c r="AE396" s="1383"/>
      <c r="AF396" s="1383"/>
      <c r="AG396" s="1383"/>
    </row>
    <row r="397" spans="3:33" x14ac:dyDescent="0.25">
      <c r="C397" s="1383"/>
      <c r="D397" s="1383"/>
      <c r="E397" s="1383"/>
      <c r="F397" s="1383"/>
      <c r="G397" s="1383"/>
      <c r="H397" s="1383"/>
      <c r="I397" s="1383"/>
      <c r="J397" s="1383"/>
      <c r="K397" s="1383"/>
      <c r="L397" s="1383"/>
      <c r="M397" s="1383"/>
      <c r="N397" s="1383"/>
      <c r="O397" s="1383"/>
      <c r="P397" s="1383"/>
      <c r="Q397" s="1383"/>
      <c r="R397" s="1383"/>
      <c r="S397" s="1383"/>
      <c r="T397" s="1383"/>
      <c r="U397" s="1383"/>
      <c r="V397" s="1383"/>
      <c r="W397" s="1383"/>
      <c r="X397" s="1383"/>
      <c r="Y397" s="1383"/>
      <c r="Z397" s="1383"/>
      <c r="AA397" s="1383"/>
      <c r="AB397" s="1383"/>
      <c r="AC397" s="1383"/>
      <c r="AD397" s="1383"/>
      <c r="AE397" s="1383"/>
      <c r="AF397" s="1383"/>
      <c r="AG397" s="1383"/>
    </row>
    <row r="398" spans="3:33" x14ac:dyDescent="0.25">
      <c r="C398" s="1383"/>
      <c r="D398" s="1383"/>
      <c r="E398" s="1383"/>
      <c r="F398" s="1383"/>
      <c r="G398" s="1383"/>
      <c r="H398" s="1383"/>
      <c r="I398" s="1383"/>
      <c r="J398" s="1383"/>
      <c r="K398" s="1383"/>
      <c r="L398" s="1383"/>
      <c r="M398" s="1383"/>
      <c r="N398" s="1383"/>
      <c r="O398" s="1383"/>
      <c r="P398" s="1383"/>
      <c r="Q398" s="1383"/>
      <c r="R398" s="1383"/>
      <c r="S398" s="1383"/>
      <c r="T398" s="1383"/>
      <c r="U398" s="1383"/>
      <c r="V398" s="1383"/>
      <c r="W398" s="1383"/>
      <c r="X398" s="1383"/>
      <c r="Y398" s="1383"/>
      <c r="Z398" s="1383"/>
      <c r="AA398" s="1383"/>
      <c r="AB398" s="1383"/>
      <c r="AC398" s="1383"/>
      <c r="AD398" s="1383"/>
      <c r="AE398" s="1383"/>
      <c r="AF398" s="1383"/>
      <c r="AG398" s="1383"/>
    </row>
    <row r="399" spans="3:33" x14ac:dyDescent="0.25">
      <c r="C399" s="1383"/>
      <c r="D399" s="1383"/>
      <c r="E399" s="1383"/>
      <c r="F399" s="1383"/>
      <c r="G399" s="1383"/>
      <c r="H399" s="1383"/>
      <c r="I399" s="1383"/>
      <c r="J399" s="1383"/>
      <c r="K399" s="1383"/>
      <c r="L399" s="1383"/>
      <c r="M399" s="1383"/>
      <c r="N399" s="1383"/>
      <c r="O399" s="1383"/>
      <c r="P399" s="1383"/>
      <c r="Q399" s="1383"/>
      <c r="R399" s="1383"/>
      <c r="S399" s="1383"/>
      <c r="T399" s="1383"/>
      <c r="U399" s="1383"/>
      <c r="V399" s="1383"/>
      <c r="W399" s="1383"/>
      <c r="X399" s="1383"/>
      <c r="Y399" s="1383"/>
      <c r="Z399" s="1383"/>
      <c r="AA399" s="1383"/>
      <c r="AB399" s="1383"/>
      <c r="AC399" s="1383"/>
      <c r="AD399" s="1383"/>
      <c r="AE399" s="1383"/>
      <c r="AF399" s="1383"/>
      <c r="AG399" s="1383"/>
    </row>
    <row r="400" spans="3:33" x14ac:dyDescent="0.25">
      <c r="C400" s="1383"/>
      <c r="D400" s="1383"/>
      <c r="E400" s="1383"/>
      <c r="F400" s="1383"/>
      <c r="G400" s="1383"/>
      <c r="H400" s="1383"/>
      <c r="I400" s="1383"/>
      <c r="J400" s="1383"/>
      <c r="K400" s="1383"/>
      <c r="L400" s="1383"/>
      <c r="M400" s="1383"/>
      <c r="N400" s="1383"/>
      <c r="O400" s="1383"/>
      <c r="P400" s="1383"/>
      <c r="Q400" s="1383"/>
      <c r="R400" s="1383"/>
      <c r="S400" s="1383"/>
      <c r="T400" s="1383"/>
      <c r="U400" s="1383"/>
      <c r="V400" s="1383"/>
      <c r="W400" s="1383"/>
      <c r="X400" s="1383"/>
      <c r="Y400" s="1383"/>
      <c r="Z400" s="1383"/>
      <c r="AA400" s="1383"/>
      <c r="AB400" s="1383"/>
      <c r="AC400" s="1383"/>
      <c r="AD400" s="1383"/>
      <c r="AE400" s="1383"/>
      <c r="AF400" s="1383"/>
      <c r="AG400" s="1383"/>
    </row>
    <row r="401" spans="3:33" x14ac:dyDescent="0.25">
      <c r="C401" s="1383"/>
      <c r="D401" s="1383"/>
      <c r="E401" s="1383"/>
      <c r="F401" s="1383"/>
      <c r="G401" s="1383"/>
      <c r="H401" s="1383"/>
      <c r="I401" s="1383"/>
      <c r="J401" s="1383"/>
      <c r="K401" s="1383"/>
      <c r="L401" s="1383"/>
      <c r="M401" s="1383"/>
      <c r="N401" s="1383"/>
      <c r="O401" s="1383"/>
      <c r="P401" s="1383"/>
      <c r="Q401" s="1383"/>
      <c r="R401" s="1383"/>
      <c r="S401" s="1383"/>
      <c r="T401" s="1383"/>
      <c r="U401" s="1383"/>
      <c r="V401" s="1383"/>
      <c r="W401" s="1383"/>
      <c r="X401" s="1383"/>
      <c r="Y401" s="1383"/>
      <c r="Z401" s="1383"/>
      <c r="AA401" s="1383"/>
      <c r="AB401" s="1383"/>
      <c r="AC401" s="1383"/>
      <c r="AD401" s="1383"/>
      <c r="AE401" s="1383"/>
      <c r="AF401" s="1383"/>
      <c r="AG401" s="1383"/>
    </row>
    <row r="402" spans="3:33" x14ac:dyDescent="0.25">
      <c r="C402" s="1383"/>
      <c r="D402" s="1383"/>
      <c r="E402" s="1383"/>
      <c r="F402" s="1383"/>
      <c r="G402" s="1383"/>
      <c r="H402" s="1383"/>
      <c r="I402" s="1383"/>
      <c r="J402" s="1383"/>
      <c r="K402" s="1383"/>
      <c r="L402" s="1383"/>
      <c r="M402" s="1383"/>
      <c r="N402" s="1383"/>
      <c r="O402" s="1383"/>
      <c r="P402" s="1383"/>
      <c r="Q402" s="1383"/>
      <c r="R402" s="1383"/>
      <c r="S402" s="1383"/>
      <c r="T402" s="1383"/>
      <c r="U402" s="1383"/>
      <c r="V402" s="1383"/>
      <c r="W402" s="1383"/>
      <c r="X402" s="1383"/>
      <c r="Y402" s="1383"/>
      <c r="Z402" s="1383"/>
      <c r="AA402" s="1383"/>
      <c r="AB402" s="1383"/>
      <c r="AC402" s="1383"/>
      <c r="AD402" s="1383"/>
      <c r="AE402" s="1383"/>
      <c r="AF402" s="1383"/>
      <c r="AG402" s="1383"/>
    </row>
    <row r="403" spans="3:33" x14ac:dyDescent="0.25">
      <c r="C403" s="1383"/>
      <c r="D403" s="1383"/>
      <c r="E403" s="1383"/>
      <c r="F403" s="1383"/>
      <c r="G403" s="1383"/>
      <c r="H403" s="1383"/>
      <c r="I403" s="1383"/>
      <c r="J403" s="1383"/>
      <c r="K403" s="1383"/>
      <c r="L403" s="1383"/>
      <c r="M403" s="1383"/>
      <c r="N403" s="1383"/>
      <c r="O403" s="1383"/>
      <c r="P403" s="1383"/>
      <c r="Q403" s="1383"/>
      <c r="R403" s="1383"/>
      <c r="S403" s="1383"/>
      <c r="T403" s="1383"/>
      <c r="U403" s="1383"/>
      <c r="V403" s="1383"/>
      <c r="W403" s="1383"/>
      <c r="X403" s="1383"/>
      <c r="Y403" s="1383"/>
      <c r="Z403" s="1383"/>
      <c r="AA403" s="1383"/>
      <c r="AB403" s="1383"/>
      <c r="AC403" s="1383"/>
      <c r="AD403" s="1383"/>
      <c r="AE403" s="1383"/>
      <c r="AF403" s="1383"/>
      <c r="AG403" s="1383"/>
    </row>
    <row r="404" spans="3:33" x14ac:dyDescent="0.25">
      <c r="C404" s="1383"/>
      <c r="D404" s="1383"/>
      <c r="E404" s="1383"/>
      <c r="F404" s="1383"/>
      <c r="G404" s="1383"/>
      <c r="H404" s="1383"/>
      <c r="I404" s="1383"/>
      <c r="J404" s="1383"/>
      <c r="K404" s="1383"/>
      <c r="L404" s="1383"/>
      <c r="M404" s="1383"/>
      <c r="N404" s="1383"/>
      <c r="O404" s="1383"/>
      <c r="P404" s="1383"/>
      <c r="Q404" s="1383"/>
      <c r="R404" s="1383"/>
      <c r="S404" s="1383"/>
      <c r="T404" s="1383"/>
      <c r="U404" s="1383"/>
      <c r="V404" s="1383"/>
      <c r="W404" s="1383"/>
      <c r="X404" s="1383"/>
      <c r="Y404" s="1383"/>
      <c r="Z404" s="1383"/>
      <c r="AA404" s="1383"/>
      <c r="AB404" s="1383"/>
      <c r="AC404" s="1383"/>
      <c r="AD404" s="1383"/>
      <c r="AE404" s="1383"/>
      <c r="AF404" s="1383"/>
      <c r="AG404" s="1383"/>
    </row>
    <row r="405" spans="3:33" x14ac:dyDescent="0.25">
      <c r="C405" s="1383"/>
      <c r="D405" s="1383"/>
      <c r="E405" s="1383"/>
      <c r="F405" s="1383"/>
      <c r="G405" s="1383"/>
      <c r="H405" s="1383"/>
      <c r="I405" s="1383"/>
      <c r="J405" s="1383"/>
      <c r="K405" s="1383"/>
      <c r="L405" s="1383"/>
      <c r="M405" s="1383"/>
      <c r="N405" s="1383"/>
      <c r="O405" s="1383"/>
      <c r="P405" s="1383"/>
      <c r="Q405" s="1383"/>
      <c r="R405" s="1383"/>
      <c r="S405" s="1383"/>
      <c r="T405" s="1383"/>
      <c r="U405" s="1383"/>
      <c r="V405" s="1383"/>
      <c r="W405" s="1383"/>
      <c r="X405" s="1383"/>
      <c r="Y405" s="1383"/>
      <c r="Z405" s="1383"/>
      <c r="AA405" s="1383"/>
      <c r="AB405" s="1383"/>
      <c r="AC405" s="1383"/>
      <c r="AD405" s="1383"/>
      <c r="AE405" s="1383"/>
      <c r="AF405" s="1383"/>
      <c r="AG405" s="1383"/>
    </row>
    <row r="406" spans="3:33" x14ac:dyDescent="0.25">
      <c r="C406" s="1383"/>
      <c r="D406" s="1383"/>
      <c r="E406" s="1383"/>
      <c r="F406" s="1383"/>
      <c r="G406" s="1383"/>
      <c r="H406" s="1383"/>
      <c r="I406" s="1383"/>
      <c r="J406" s="1383"/>
      <c r="K406" s="1383"/>
      <c r="L406" s="1383"/>
      <c r="M406" s="1383"/>
      <c r="N406" s="1383"/>
      <c r="O406" s="1383"/>
      <c r="P406" s="1383"/>
      <c r="Q406" s="1383"/>
      <c r="R406" s="1383"/>
      <c r="S406" s="1383"/>
      <c r="T406" s="1383"/>
      <c r="U406" s="1383"/>
      <c r="V406" s="1383"/>
      <c r="W406" s="1383"/>
      <c r="X406" s="1383"/>
      <c r="Y406" s="1383"/>
      <c r="Z406" s="1383"/>
      <c r="AA406" s="1383"/>
      <c r="AB406" s="1383"/>
      <c r="AC406" s="1383"/>
      <c r="AD406" s="1383"/>
      <c r="AE406" s="1383"/>
      <c r="AF406" s="1383"/>
      <c r="AG406" s="1383"/>
    </row>
    <row r="407" spans="3:33" x14ac:dyDescent="0.25">
      <c r="C407" s="1383"/>
      <c r="D407" s="1383"/>
      <c r="E407" s="1383"/>
      <c r="F407" s="1383"/>
      <c r="G407" s="1383"/>
      <c r="H407" s="1383"/>
      <c r="I407" s="1383"/>
      <c r="J407" s="1383"/>
      <c r="K407" s="1383"/>
      <c r="L407" s="1383"/>
      <c r="M407" s="1383"/>
      <c r="N407" s="1383"/>
      <c r="O407" s="1383"/>
      <c r="P407" s="1383"/>
      <c r="Q407" s="1383"/>
      <c r="R407" s="1383"/>
      <c r="S407" s="1383"/>
      <c r="T407" s="1383"/>
      <c r="U407" s="1383"/>
      <c r="V407" s="1383"/>
      <c r="W407" s="1383"/>
      <c r="X407" s="1383"/>
      <c r="Y407" s="1383"/>
      <c r="Z407" s="1383"/>
      <c r="AA407" s="1383"/>
      <c r="AB407" s="1383"/>
      <c r="AC407" s="1383"/>
      <c r="AD407" s="1383"/>
      <c r="AE407" s="1383"/>
      <c r="AF407" s="1383"/>
      <c r="AG407" s="1383"/>
    </row>
    <row r="408" spans="3:33" x14ac:dyDescent="0.25">
      <c r="C408" s="1383"/>
      <c r="D408" s="1383"/>
      <c r="E408" s="1383"/>
      <c r="F408" s="1383"/>
      <c r="G408" s="1383"/>
      <c r="H408" s="1383"/>
      <c r="I408" s="1383"/>
      <c r="J408" s="1383"/>
      <c r="K408" s="1383"/>
      <c r="L408" s="1383"/>
      <c r="M408" s="1383"/>
      <c r="N408" s="1383"/>
      <c r="O408" s="1383"/>
      <c r="P408" s="1383"/>
      <c r="Q408" s="1383"/>
      <c r="R408" s="1383"/>
      <c r="S408" s="1383"/>
      <c r="T408" s="1383"/>
      <c r="U408" s="1383"/>
      <c r="V408" s="1383"/>
      <c r="W408" s="1383"/>
      <c r="X408" s="1383"/>
      <c r="Y408" s="1383"/>
      <c r="Z408" s="1383"/>
      <c r="AA408" s="1383"/>
      <c r="AB408" s="1383"/>
      <c r="AC408" s="1383"/>
      <c r="AD408" s="1383"/>
      <c r="AE408" s="1383"/>
      <c r="AF408" s="1383"/>
      <c r="AG408" s="1383"/>
    </row>
    <row r="409" spans="3:33" x14ac:dyDescent="0.25">
      <c r="C409" s="1383"/>
      <c r="D409" s="1383"/>
      <c r="E409" s="1383"/>
      <c r="F409" s="1383"/>
      <c r="G409" s="1383"/>
      <c r="H409" s="1383"/>
      <c r="I409" s="1383"/>
      <c r="J409" s="1383"/>
      <c r="K409" s="1383"/>
      <c r="L409" s="1383"/>
      <c r="M409" s="1383"/>
      <c r="N409" s="1383"/>
      <c r="O409" s="1383"/>
      <c r="P409" s="1383"/>
      <c r="Q409" s="1383"/>
      <c r="R409" s="1383"/>
      <c r="S409" s="1383"/>
      <c r="T409" s="1383"/>
      <c r="U409" s="1383"/>
      <c r="V409" s="1383"/>
      <c r="W409" s="1383"/>
      <c r="X409" s="1383"/>
      <c r="Y409" s="1383"/>
      <c r="Z409" s="1383"/>
      <c r="AA409" s="1383"/>
      <c r="AB409" s="1383"/>
      <c r="AC409" s="1383"/>
      <c r="AD409" s="1383"/>
      <c r="AE409" s="1383"/>
      <c r="AF409" s="1383"/>
      <c r="AG409" s="1383"/>
    </row>
    <row r="410" spans="3:33" x14ac:dyDescent="0.25">
      <c r="C410" s="1383"/>
      <c r="D410" s="1383"/>
      <c r="E410" s="1383"/>
      <c r="F410" s="1383"/>
      <c r="G410" s="1383"/>
      <c r="H410" s="1383"/>
      <c r="I410" s="1383"/>
      <c r="J410" s="1383"/>
      <c r="K410" s="1383"/>
      <c r="L410" s="1383"/>
      <c r="M410" s="1383"/>
      <c r="N410" s="1383"/>
      <c r="O410" s="1383"/>
      <c r="P410" s="1383"/>
      <c r="Q410" s="1383"/>
      <c r="R410" s="1383"/>
      <c r="S410" s="1383"/>
      <c r="T410" s="1383"/>
      <c r="U410" s="1383"/>
      <c r="V410" s="1383"/>
      <c r="W410" s="1383"/>
      <c r="X410" s="1383"/>
      <c r="Y410" s="1383"/>
      <c r="Z410" s="1383"/>
      <c r="AA410" s="1383"/>
      <c r="AB410" s="1383"/>
      <c r="AC410" s="1383"/>
      <c r="AD410" s="1383"/>
      <c r="AE410" s="1383"/>
      <c r="AF410" s="1383"/>
      <c r="AG410" s="1383"/>
    </row>
    <row r="411" spans="3:33" x14ac:dyDescent="0.25">
      <c r="C411" s="1383"/>
      <c r="D411" s="1383"/>
      <c r="E411" s="1383"/>
      <c r="F411" s="1383"/>
      <c r="G411" s="1383"/>
      <c r="H411" s="1383"/>
      <c r="I411" s="1383"/>
      <c r="J411" s="1383"/>
      <c r="K411" s="1383"/>
      <c r="L411" s="1383"/>
      <c r="M411" s="1383"/>
      <c r="N411" s="1383"/>
      <c r="O411" s="1383"/>
      <c r="P411" s="1383"/>
      <c r="Q411" s="1383"/>
      <c r="R411" s="1383"/>
      <c r="S411" s="1383"/>
      <c r="T411" s="1383"/>
      <c r="U411" s="1383"/>
      <c r="V411" s="1383"/>
      <c r="W411" s="1383"/>
      <c r="X411" s="1383"/>
      <c r="Y411" s="1383"/>
      <c r="Z411" s="1383"/>
      <c r="AA411" s="1383"/>
      <c r="AB411" s="1383"/>
      <c r="AC411" s="1383"/>
      <c r="AD411" s="1383"/>
      <c r="AE411" s="1383"/>
      <c r="AF411" s="1383"/>
      <c r="AG411" s="1383"/>
    </row>
    <row r="412" spans="3:33" x14ac:dyDescent="0.25">
      <c r="C412" s="1383"/>
      <c r="D412" s="1383"/>
      <c r="E412" s="1383"/>
      <c r="F412" s="1383"/>
      <c r="G412" s="1383"/>
      <c r="H412" s="1383"/>
      <c r="I412" s="1383"/>
      <c r="J412" s="1383"/>
      <c r="K412" s="1383"/>
      <c r="L412" s="1383"/>
      <c r="M412" s="1383"/>
      <c r="N412" s="1383"/>
      <c r="O412" s="1383"/>
      <c r="P412" s="1383"/>
      <c r="Q412" s="1383"/>
      <c r="R412" s="1383"/>
      <c r="S412" s="1383"/>
      <c r="T412" s="1383"/>
      <c r="U412" s="1383"/>
      <c r="V412" s="1383"/>
      <c r="W412" s="1383"/>
      <c r="X412" s="1383"/>
      <c r="Y412" s="1383"/>
      <c r="Z412" s="1383"/>
      <c r="AA412" s="1383"/>
      <c r="AB412" s="1383"/>
      <c r="AC412" s="1383"/>
      <c r="AD412" s="1383"/>
      <c r="AE412" s="1383"/>
      <c r="AF412" s="1383"/>
      <c r="AG412" s="1383"/>
    </row>
    <row r="413" spans="3:33" x14ac:dyDescent="0.25">
      <c r="C413" s="1383"/>
      <c r="D413" s="1383"/>
      <c r="E413" s="1383"/>
      <c r="F413" s="1383"/>
      <c r="G413" s="1383"/>
      <c r="H413" s="1383"/>
      <c r="I413" s="1383"/>
      <c r="J413" s="1383"/>
      <c r="K413" s="1383"/>
      <c r="L413" s="1383"/>
      <c r="M413" s="1383"/>
      <c r="N413" s="1383"/>
      <c r="O413" s="1383"/>
      <c r="P413" s="1383"/>
      <c r="Q413" s="1383"/>
      <c r="R413" s="1383"/>
      <c r="S413" s="1383"/>
      <c r="T413" s="1383"/>
      <c r="U413" s="1383"/>
      <c r="V413" s="1383"/>
      <c r="W413" s="1383"/>
      <c r="X413" s="1383"/>
      <c r="Y413" s="1383"/>
      <c r="Z413" s="1383"/>
      <c r="AA413" s="1383"/>
      <c r="AB413" s="1383"/>
      <c r="AC413" s="1383"/>
      <c r="AD413" s="1383"/>
      <c r="AE413" s="1383"/>
      <c r="AF413" s="1383"/>
      <c r="AG413" s="1383"/>
    </row>
    <row r="414" spans="3:33" x14ac:dyDescent="0.25">
      <c r="C414" s="1383"/>
      <c r="D414" s="1383"/>
      <c r="E414" s="1383"/>
      <c r="F414" s="1383"/>
      <c r="G414" s="1383"/>
      <c r="H414" s="1383"/>
      <c r="I414" s="1383"/>
      <c r="J414" s="1383"/>
      <c r="K414" s="1383"/>
      <c r="L414" s="1383"/>
      <c r="M414" s="1383"/>
      <c r="N414" s="1383"/>
      <c r="O414" s="1383"/>
      <c r="P414" s="1383"/>
      <c r="Q414" s="1383"/>
      <c r="R414" s="1383"/>
      <c r="S414" s="1383"/>
      <c r="T414" s="1383"/>
      <c r="U414" s="1383"/>
      <c r="V414" s="1383"/>
      <c r="W414" s="1383"/>
      <c r="X414" s="1383"/>
      <c r="Y414" s="1383"/>
      <c r="Z414" s="1383"/>
      <c r="AA414" s="1383"/>
      <c r="AB414" s="1383"/>
      <c r="AC414" s="1383"/>
      <c r="AD414" s="1383"/>
      <c r="AE414" s="1383"/>
      <c r="AF414" s="1383"/>
      <c r="AG414" s="1383"/>
    </row>
    <row r="415" spans="3:33" x14ac:dyDescent="0.25">
      <c r="C415" s="1383"/>
      <c r="D415" s="1383"/>
      <c r="E415" s="1383"/>
      <c r="F415" s="1383"/>
      <c r="G415" s="1383"/>
      <c r="H415" s="1383"/>
      <c r="I415" s="1383"/>
      <c r="J415" s="1383"/>
      <c r="K415" s="1383"/>
      <c r="L415" s="1383"/>
      <c r="M415" s="1383"/>
      <c r="N415" s="1383"/>
      <c r="O415" s="1383"/>
      <c r="P415" s="1383"/>
      <c r="Q415" s="1383"/>
      <c r="R415" s="1383"/>
      <c r="S415" s="1383"/>
      <c r="T415" s="1383"/>
      <c r="U415" s="1383"/>
      <c r="V415" s="1383"/>
      <c r="W415" s="1383"/>
      <c r="X415" s="1383"/>
      <c r="Y415" s="1383"/>
      <c r="Z415" s="1383"/>
      <c r="AA415" s="1383"/>
      <c r="AB415" s="1383"/>
      <c r="AC415" s="1383"/>
      <c r="AD415" s="1383"/>
      <c r="AE415" s="1383"/>
      <c r="AF415" s="1383"/>
      <c r="AG415" s="1383"/>
    </row>
    <row r="416" spans="3:33" x14ac:dyDescent="0.25">
      <c r="C416" s="1383"/>
      <c r="D416" s="1383"/>
      <c r="E416" s="1383"/>
      <c r="F416" s="1383"/>
      <c r="G416" s="1383"/>
      <c r="H416" s="1383"/>
      <c r="I416" s="1383"/>
      <c r="J416" s="1383"/>
      <c r="K416" s="1383"/>
      <c r="L416" s="1383"/>
      <c r="M416" s="1383"/>
      <c r="N416" s="1383"/>
      <c r="O416" s="1383"/>
      <c r="P416" s="1383"/>
      <c r="Q416" s="1383"/>
      <c r="R416" s="1383"/>
      <c r="S416" s="1383"/>
      <c r="T416" s="1383"/>
      <c r="U416" s="1383"/>
      <c r="V416" s="1383"/>
      <c r="W416" s="1383"/>
      <c r="X416" s="1383"/>
      <c r="Y416" s="1383"/>
      <c r="Z416" s="1383"/>
      <c r="AA416" s="1383"/>
      <c r="AB416" s="1383"/>
      <c r="AC416" s="1383"/>
      <c r="AD416" s="1383"/>
      <c r="AE416" s="1383"/>
      <c r="AF416" s="1383"/>
      <c r="AG416" s="1383"/>
    </row>
    <row r="417" spans="3:33" x14ac:dyDescent="0.25">
      <c r="C417" s="1383"/>
      <c r="D417" s="1383"/>
      <c r="E417" s="1383"/>
      <c r="F417" s="1383"/>
      <c r="G417" s="1383"/>
      <c r="H417" s="1383"/>
      <c r="I417" s="1383"/>
      <c r="J417" s="1383"/>
      <c r="K417" s="1383"/>
      <c r="L417" s="1383"/>
      <c r="M417" s="1383"/>
      <c r="N417" s="1383"/>
      <c r="O417" s="1383"/>
      <c r="P417" s="1383"/>
      <c r="Q417" s="1383"/>
      <c r="R417" s="1383"/>
      <c r="S417" s="1383"/>
      <c r="T417" s="1383"/>
      <c r="U417" s="1383"/>
      <c r="V417" s="1383"/>
      <c r="W417" s="1383"/>
      <c r="X417" s="1383"/>
      <c r="Y417" s="1383"/>
      <c r="Z417" s="1383"/>
      <c r="AA417" s="1383"/>
      <c r="AB417" s="1383"/>
      <c r="AC417" s="1383"/>
      <c r="AD417" s="1383"/>
      <c r="AE417" s="1383"/>
      <c r="AF417" s="1383"/>
      <c r="AG417" s="1383"/>
    </row>
    <row r="418" spans="3:33" x14ac:dyDescent="0.25">
      <c r="C418" s="1383"/>
      <c r="D418" s="1383"/>
      <c r="E418" s="1383"/>
      <c r="F418" s="1383"/>
      <c r="G418" s="1383"/>
      <c r="H418" s="1383"/>
      <c r="I418" s="1383"/>
      <c r="J418" s="1383"/>
      <c r="K418" s="1383"/>
      <c r="L418" s="1383"/>
      <c r="M418" s="1383"/>
      <c r="N418" s="1383"/>
      <c r="O418" s="1383"/>
      <c r="P418" s="1383"/>
      <c r="Q418" s="1383"/>
      <c r="R418" s="1383"/>
      <c r="S418" s="1383"/>
      <c r="T418" s="1383"/>
      <c r="U418" s="1383"/>
      <c r="V418" s="1383"/>
      <c r="W418" s="1383"/>
      <c r="X418" s="1383"/>
      <c r="Y418" s="1383"/>
      <c r="Z418" s="1383"/>
      <c r="AA418" s="1383"/>
      <c r="AB418" s="1383"/>
      <c r="AC418" s="1383"/>
      <c r="AD418" s="1383"/>
      <c r="AE418" s="1383"/>
      <c r="AF418" s="1383"/>
      <c r="AG418" s="1383"/>
    </row>
    <row r="419" spans="3:33" x14ac:dyDescent="0.25">
      <c r="C419" s="1383"/>
      <c r="D419" s="1383"/>
      <c r="E419" s="1383"/>
      <c r="F419" s="1383"/>
      <c r="G419" s="1383"/>
      <c r="H419" s="1383"/>
      <c r="I419" s="1383"/>
      <c r="J419" s="1383"/>
      <c r="K419" s="1383"/>
      <c r="L419" s="1383"/>
      <c r="M419" s="1383"/>
      <c r="N419" s="1383"/>
      <c r="O419" s="1383"/>
      <c r="P419" s="1383"/>
      <c r="Q419" s="1383"/>
      <c r="R419" s="1383"/>
      <c r="S419" s="1383"/>
      <c r="T419" s="1383"/>
      <c r="U419" s="1383"/>
      <c r="V419" s="1383"/>
      <c r="W419" s="1383"/>
      <c r="X419" s="1383"/>
      <c r="Y419" s="1383"/>
      <c r="Z419" s="1383"/>
      <c r="AA419" s="1383"/>
      <c r="AB419" s="1383"/>
      <c r="AC419" s="1383"/>
      <c r="AD419" s="1383"/>
      <c r="AE419" s="1383"/>
      <c r="AF419" s="1383"/>
      <c r="AG419" s="1383"/>
    </row>
    <row r="420" spans="3:33" x14ac:dyDescent="0.25">
      <c r="C420" s="1383"/>
      <c r="D420" s="1383"/>
      <c r="E420" s="1383"/>
      <c r="F420" s="1383"/>
      <c r="G420" s="1383"/>
      <c r="H420" s="1383"/>
      <c r="I420" s="1383"/>
      <c r="J420" s="1383"/>
      <c r="K420" s="1383"/>
      <c r="L420" s="1383"/>
      <c r="M420" s="1383"/>
      <c r="N420" s="1383"/>
      <c r="O420" s="1383"/>
      <c r="P420" s="1383"/>
      <c r="Q420" s="1383"/>
      <c r="R420" s="1383"/>
      <c r="S420" s="1383"/>
      <c r="T420" s="1383"/>
      <c r="U420" s="1383"/>
      <c r="V420" s="1383"/>
      <c r="W420" s="1383"/>
      <c r="X420" s="1383"/>
      <c r="Y420" s="1383"/>
      <c r="Z420" s="1383"/>
      <c r="AA420" s="1383"/>
      <c r="AB420" s="1383"/>
      <c r="AC420" s="1383"/>
      <c r="AD420" s="1383"/>
      <c r="AE420" s="1383"/>
      <c r="AF420" s="1383"/>
      <c r="AG420" s="1383"/>
    </row>
    <row r="421" spans="3:33" x14ac:dyDescent="0.25">
      <c r="C421" s="1383"/>
      <c r="D421" s="1383"/>
      <c r="E421" s="1383"/>
      <c r="F421" s="1383"/>
      <c r="G421" s="1383"/>
      <c r="H421" s="1383"/>
      <c r="I421" s="1383"/>
      <c r="J421" s="1383"/>
      <c r="K421" s="1383"/>
      <c r="L421" s="1383"/>
      <c r="M421" s="1383"/>
      <c r="N421" s="1383"/>
      <c r="O421" s="1383"/>
      <c r="P421" s="1383"/>
      <c r="Q421" s="1383"/>
      <c r="R421" s="1383"/>
      <c r="S421" s="1383"/>
      <c r="T421" s="1383"/>
      <c r="U421" s="1383"/>
      <c r="V421" s="1383"/>
      <c r="W421" s="1383"/>
      <c r="X421" s="1383"/>
      <c r="Y421" s="1383"/>
      <c r="Z421" s="1383"/>
      <c r="AA421" s="1383"/>
      <c r="AB421" s="1383"/>
      <c r="AC421" s="1383"/>
      <c r="AD421" s="1383"/>
      <c r="AE421" s="1383"/>
      <c r="AF421" s="1383"/>
      <c r="AG421" s="1383"/>
    </row>
    <row r="422" spans="3:33" x14ac:dyDescent="0.25">
      <c r="C422" s="1383"/>
      <c r="D422" s="1383"/>
      <c r="E422" s="1383"/>
      <c r="F422" s="1383"/>
      <c r="G422" s="1383"/>
      <c r="H422" s="1383"/>
      <c r="I422" s="1383"/>
      <c r="J422" s="1383"/>
      <c r="K422" s="1383"/>
      <c r="L422" s="1383"/>
      <c r="M422" s="1383"/>
      <c r="N422" s="1383"/>
      <c r="O422" s="1383"/>
      <c r="P422" s="1383"/>
      <c r="Q422" s="1383"/>
      <c r="R422" s="1383"/>
      <c r="S422" s="1383"/>
      <c r="T422" s="1383"/>
      <c r="U422" s="1383"/>
      <c r="V422" s="1383"/>
      <c r="W422" s="1383"/>
      <c r="X422" s="1383"/>
      <c r="Y422" s="1383"/>
      <c r="Z422" s="1383"/>
      <c r="AA422" s="1383"/>
      <c r="AB422" s="1383"/>
      <c r="AC422" s="1383"/>
      <c r="AD422" s="1383"/>
      <c r="AE422" s="1383"/>
      <c r="AF422" s="1383"/>
      <c r="AG422" s="1383"/>
    </row>
    <row r="423" spans="3:33" x14ac:dyDescent="0.25">
      <c r="C423" s="1383"/>
      <c r="D423" s="1383"/>
      <c r="E423" s="1383"/>
      <c r="F423" s="1383"/>
      <c r="G423" s="1383"/>
      <c r="H423" s="1383"/>
      <c r="I423" s="1383"/>
      <c r="J423" s="1383"/>
      <c r="K423" s="1383"/>
      <c r="L423" s="1383"/>
      <c r="M423" s="1383"/>
      <c r="N423" s="1383"/>
      <c r="O423" s="1383"/>
      <c r="P423" s="1383"/>
      <c r="Q423" s="1383"/>
      <c r="R423" s="1383"/>
      <c r="S423" s="1383"/>
      <c r="T423" s="1383"/>
      <c r="U423" s="1383"/>
      <c r="V423" s="1383"/>
      <c r="W423" s="1383"/>
      <c r="X423" s="1383"/>
      <c r="Y423" s="1383"/>
      <c r="Z423" s="1383"/>
      <c r="AA423" s="1383"/>
      <c r="AB423" s="1383"/>
      <c r="AC423" s="1383"/>
      <c r="AD423" s="1383"/>
      <c r="AE423" s="1383"/>
      <c r="AF423" s="1383"/>
      <c r="AG423" s="1383"/>
    </row>
    <row r="424" spans="3:33" x14ac:dyDescent="0.25">
      <c r="C424" s="1383"/>
      <c r="D424" s="1383"/>
      <c r="E424" s="1383"/>
      <c r="F424" s="1383"/>
      <c r="G424" s="1383"/>
      <c r="H424" s="1383"/>
      <c r="I424" s="1383"/>
      <c r="J424" s="1383"/>
      <c r="K424" s="1383"/>
      <c r="L424" s="1383"/>
      <c r="M424" s="1383"/>
      <c r="N424" s="1383"/>
      <c r="O424" s="1383"/>
      <c r="P424" s="1383"/>
      <c r="Q424" s="1383"/>
      <c r="R424" s="1383"/>
      <c r="S424" s="1383"/>
      <c r="T424" s="1383"/>
      <c r="U424" s="1383"/>
      <c r="V424" s="1383"/>
      <c r="W424" s="1383"/>
      <c r="X424" s="1383"/>
      <c r="Y424" s="1383"/>
      <c r="Z424" s="1383"/>
      <c r="AA424" s="1383"/>
      <c r="AB424" s="1383"/>
      <c r="AC424" s="1383"/>
      <c r="AD424" s="1383"/>
      <c r="AE424" s="1383"/>
      <c r="AF424" s="1383"/>
      <c r="AG424" s="1383"/>
    </row>
    <row r="425" spans="3:33" x14ac:dyDescent="0.25">
      <c r="C425" s="1383"/>
      <c r="D425" s="1383"/>
      <c r="E425" s="1383"/>
      <c r="F425" s="1383"/>
      <c r="G425" s="1383"/>
      <c r="H425" s="1383"/>
      <c r="I425" s="1383"/>
      <c r="J425" s="1383"/>
      <c r="K425" s="1383"/>
      <c r="L425" s="1383"/>
      <c r="M425" s="1383"/>
      <c r="N425" s="1383"/>
      <c r="O425" s="1383"/>
      <c r="P425" s="1383"/>
      <c r="Q425" s="1383"/>
      <c r="R425" s="1383"/>
      <c r="S425" s="1383"/>
      <c r="T425" s="1383"/>
      <c r="U425" s="1383"/>
      <c r="V425" s="1383"/>
      <c r="W425" s="1383"/>
      <c r="X425" s="1383"/>
      <c r="Y425" s="1383"/>
      <c r="Z425" s="1383"/>
      <c r="AA425" s="1383"/>
      <c r="AB425" s="1383"/>
      <c r="AC425" s="1383"/>
      <c r="AD425" s="1383"/>
      <c r="AE425" s="1383"/>
      <c r="AF425" s="1383"/>
      <c r="AG425" s="1383"/>
    </row>
    <row r="426" spans="3:33" x14ac:dyDescent="0.25">
      <c r="C426" s="1383"/>
      <c r="D426" s="1383"/>
      <c r="E426" s="1383"/>
      <c r="F426" s="1383"/>
      <c r="G426" s="1383"/>
      <c r="H426" s="1383"/>
      <c r="I426" s="1383"/>
      <c r="J426" s="1383"/>
      <c r="K426" s="1383"/>
      <c r="L426" s="1383"/>
      <c r="M426" s="1383"/>
      <c r="N426" s="1383"/>
      <c r="O426" s="1383"/>
      <c r="P426" s="1383"/>
      <c r="Q426" s="1383"/>
      <c r="R426" s="1383"/>
      <c r="S426" s="1383"/>
      <c r="T426" s="1383"/>
      <c r="U426" s="1383"/>
      <c r="V426" s="1383"/>
      <c r="W426" s="1383"/>
      <c r="X426" s="1383"/>
      <c r="Y426" s="1383"/>
      <c r="Z426" s="1383"/>
      <c r="AA426" s="1383"/>
      <c r="AB426" s="1383"/>
      <c r="AC426" s="1383"/>
      <c r="AD426" s="1383"/>
      <c r="AE426" s="1383"/>
      <c r="AF426" s="1383"/>
      <c r="AG426" s="1383"/>
    </row>
    <row r="427" spans="3:33" x14ac:dyDescent="0.25">
      <c r="C427" s="1383"/>
      <c r="D427" s="1383"/>
      <c r="E427" s="1383"/>
      <c r="F427" s="1383"/>
      <c r="G427" s="1383"/>
      <c r="H427" s="1383"/>
      <c r="I427" s="1383"/>
      <c r="J427" s="1383"/>
      <c r="K427" s="1383"/>
      <c r="L427" s="1383"/>
      <c r="M427" s="1383"/>
      <c r="N427" s="1383"/>
      <c r="O427" s="1383"/>
      <c r="P427" s="1383"/>
      <c r="Q427" s="1383"/>
      <c r="R427" s="1383"/>
      <c r="S427" s="1383"/>
      <c r="T427" s="1383"/>
      <c r="U427" s="1383"/>
      <c r="V427" s="1383"/>
      <c r="W427" s="1383"/>
      <c r="X427" s="1383"/>
      <c r="Y427" s="1383"/>
      <c r="Z427" s="1383"/>
      <c r="AA427" s="1383"/>
      <c r="AB427" s="1383"/>
      <c r="AC427" s="1383"/>
      <c r="AD427" s="1383"/>
      <c r="AE427" s="1383"/>
      <c r="AF427" s="1383"/>
      <c r="AG427" s="1383"/>
    </row>
    <row r="428" spans="3:33" x14ac:dyDescent="0.25">
      <c r="C428" s="1383"/>
      <c r="D428" s="1383"/>
      <c r="E428" s="1383"/>
      <c r="F428" s="1383"/>
      <c r="G428" s="1383"/>
      <c r="H428" s="1383"/>
      <c r="I428" s="1383"/>
      <c r="J428" s="1383"/>
      <c r="K428" s="1383"/>
      <c r="L428" s="1383"/>
      <c r="M428" s="1383"/>
      <c r="N428" s="1383"/>
      <c r="O428" s="1383"/>
      <c r="P428" s="1383"/>
      <c r="Q428" s="1383"/>
      <c r="R428" s="1383"/>
      <c r="S428" s="1383"/>
      <c r="T428" s="1383"/>
      <c r="U428" s="1383"/>
      <c r="V428" s="1383"/>
      <c r="W428" s="1383"/>
      <c r="X428" s="1383"/>
      <c r="Y428" s="1383"/>
      <c r="Z428" s="1383"/>
      <c r="AA428" s="1383"/>
      <c r="AB428" s="1383"/>
      <c r="AC428" s="1383"/>
      <c r="AD428" s="1383"/>
      <c r="AE428" s="1383"/>
      <c r="AF428" s="1383"/>
      <c r="AG428" s="1383"/>
    </row>
    <row r="429" spans="3:33" x14ac:dyDescent="0.25">
      <c r="C429" s="1383"/>
      <c r="D429" s="1383"/>
      <c r="E429" s="1383"/>
      <c r="F429" s="1383"/>
      <c r="G429" s="1383"/>
      <c r="H429" s="1383"/>
      <c r="I429" s="1383"/>
      <c r="J429" s="1383"/>
      <c r="K429" s="1383"/>
      <c r="L429" s="1383"/>
      <c r="M429" s="1383"/>
      <c r="N429" s="1383"/>
      <c r="O429" s="1383"/>
      <c r="P429" s="1383"/>
      <c r="Q429" s="1383"/>
      <c r="R429" s="1383"/>
      <c r="S429" s="1383"/>
      <c r="T429" s="1383"/>
      <c r="U429" s="1383"/>
      <c r="V429" s="1383"/>
      <c r="W429" s="1383"/>
      <c r="X429" s="1383"/>
      <c r="Y429" s="1383"/>
      <c r="Z429" s="1383"/>
      <c r="AA429" s="1383"/>
      <c r="AB429" s="1383"/>
      <c r="AC429" s="1383"/>
      <c r="AD429" s="1383"/>
      <c r="AE429" s="1383"/>
      <c r="AF429" s="1383"/>
      <c r="AG429" s="1383"/>
    </row>
    <row r="430" spans="3:33" x14ac:dyDescent="0.25">
      <c r="C430" s="1383"/>
      <c r="D430" s="1383"/>
      <c r="E430" s="1383"/>
      <c r="F430" s="1383"/>
      <c r="G430" s="1383"/>
      <c r="H430" s="1383"/>
      <c r="I430" s="1383"/>
      <c r="J430" s="1383"/>
      <c r="K430" s="1383"/>
      <c r="L430" s="1383"/>
      <c r="M430" s="1383"/>
      <c r="N430" s="1383"/>
      <c r="O430" s="1383"/>
      <c r="P430" s="1383"/>
      <c r="Q430" s="1383"/>
      <c r="R430" s="1383"/>
      <c r="S430" s="1383"/>
      <c r="T430" s="1383"/>
      <c r="U430" s="1383"/>
      <c r="V430" s="1383"/>
      <c r="W430" s="1383"/>
      <c r="X430" s="1383"/>
      <c r="Y430" s="1383"/>
      <c r="Z430" s="1383"/>
      <c r="AA430" s="1383"/>
      <c r="AB430" s="1383"/>
      <c r="AC430" s="1383"/>
      <c r="AD430" s="1383"/>
      <c r="AE430" s="1383"/>
      <c r="AF430" s="1383"/>
      <c r="AG430" s="1383"/>
    </row>
    <row r="431" spans="3:33" x14ac:dyDescent="0.25">
      <c r="C431" s="1383"/>
      <c r="D431" s="1383"/>
      <c r="E431" s="1383"/>
      <c r="F431" s="1383"/>
      <c r="G431" s="1383"/>
      <c r="H431" s="1383"/>
      <c r="I431" s="1383"/>
      <c r="J431" s="1383"/>
      <c r="K431" s="1383"/>
      <c r="L431" s="1383"/>
      <c r="M431" s="1383"/>
      <c r="N431" s="1383"/>
      <c r="O431" s="1383"/>
      <c r="P431" s="1383"/>
      <c r="Q431" s="1383"/>
      <c r="R431" s="1383"/>
      <c r="S431" s="1383"/>
      <c r="T431" s="1383"/>
      <c r="U431" s="1383"/>
      <c r="V431" s="1383"/>
      <c r="W431" s="1383"/>
      <c r="X431" s="1383"/>
      <c r="Y431" s="1383"/>
      <c r="Z431" s="1383"/>
      <c r="AA431" s="1383"/>
      <c r="AB431" s="1383"/>
      <c r="AC431" s="1383"/>
      <c r="AD431" s="1383"/>
      <c r="AE431" s="1383"/>
      <c r="AF431" s="1383"/>
      <c r="AG431" s="1383"/>
    </row>
    <row r="432" spans="3:33" x14ac:dyDescent="0.25">
      <c r="C432" s="1383"/>
      <c r="D432" s="1383"/>
      <c r="E432" s="1383"/>
      <c r="F432" s="1383"/>
      <c r="G432" s="1383"/>
      <c r="H432" s="1383"/>
      <c r="I432" s="1383"/>
      <c r="J432" s="1383"/>
      <c r="K432" s="1383"/>
      <c r="L432" s="1383"/>
      <c r="M432" s="1383"/>
      <c r="N432" s="1383"/>
      <c r="O432" s="1383"/>
      <c r="P432" s="1383"/>
      <c r="Q432" s="1383"/>
      <c r="R432" s="1383"/>
      <c r="S432" s="1383"/>
      <c r="T432" s="1383"/>
      <c r="U432" s="1383"/>
      <c r="V432" s="1383"/>
      <c r="W432" s="1383"/>
      <c r="X432" s="1383"/>
      <c r="Y432" s="1383"/>
      <c r="Z432" s="1383"/>
      <c r="AA432" s="1383"/>
      <c r="AB432" s="1383"/>
      <c r="AC432" s="1383"/>
      <c r="AD432" s="1383"/>
      <c r="AE432" s="1383"/>
      <c r="AF432" s="1383"/>
      <c r="AG432" s="1383"/>
    </row>
    <row r="433" spans="3:33" x14ac:dyDescent="0.25">
      <c r="C433" s="1383"/>
      <c r="D433" s="1383"/>
      <c r="E433" s="1383"/>
      <c r="F433" s="1383"/>
      <c r="G433" s="1383"/>
      <c r="H433" s="1383"/>
      <c r="I433" s="1383"/>
      <c r="J433" s="1383"/>
      <c r="K433" s="1383"/>
      <c r="L433" s="1383"/>
      <c r="M433" s="1383"/>
      <c r="N433" s="1383"/>
      <c r="O433" s="1383"/>
      <c r="P433" s="1383"/>
      <c r="Q433" s="1383"/>
      <c r="R433" s="1383"/>
      <c r="S433" s="1383"/>
      <c r="T433" s="1383"/>
      <c r="U433" s="1383"/>
      <c r="V433" s="1383"/>
      <c r="W433" s="1383"/>
      <c r="X433" s="1383"/>
      <c r="Y433" s="1383"/>
      <c r="Z433" s="1383"/>
      <c r="AA433" s="1383"/>
      <c r="AB433" s="1383"/>
      <c r="AC433" s="1383"/>
      <c r="AD433" s="1383"/>
      <c r="AE433" s="1383"/>
      <c r="AF433" s="1383"/>
      <c r="AG433" s="1383"/>
    </row>
    <row r="434" spans="3:33" x14ac:dyDescent="0.25">
      <c r="C434" s="1383"/>
      <c r="D434" s="1383"/>
      <c r="E434" s="1383"/>
      <c r="F434" s="1383"/>
      <c r="G434" s="1383"/>
      <c r="H434" s="1383"/>
      <c r="I434" s="1383"/>
      <c r="J434" s="1383"/>
      <c r="K434" s="1383"/>
      <c r="L434" s="1383"/>
      <c r="M434" s="1383"/>
      <c r="N434" s="1383"/>
      <c r="O434" s="1383"/>
      <c r="P434" s="1383"/>
      <c r="Q434" s="1383"/>
      <c r="R434" s="1383"/>
      <c r="S434" s="1383"/>
      <c r="T434" s="1383"/>
      <c r="U434" s="1383"/>
      <c r="V434" s="1383"/>
      <c r="W434" s="1383"/>
      <c r="X434" s="1383"/>
      <c r="Y434" s="1383"/>
      <c r="Z434" s="1383"/>
      <c r="AA434" s="1383"/>
      <c r="AB434" s="1383"/>
      <c r="AC434" s="1383"/>
      <c r="AD434" s="1383"/>
      <c r="AE434" s="1383"/>
      <c r="AF434" s="1383"/>
      <c r="AG434" s="1383"/>
    </row>
    <row r="435" spans="3:33" x14ac:dyDescent="0.25">
      <c r="C435" s="1383"/>
      <c r="D435" s="1383"/>
      <c r="E435" s="1383"/>
      <c r="F435" s="1383"/>
      <c r="G435" s="1383"/>
      <c r="H435" s="1383"/>
      <c r="I435" s="1383"/>
      <c r="J435" s="1383"/>
      <c r="K435" s="1383"/>
      <c r="L435" s="1383"/>
      <c r="M435" s="1383"/>
      <c r="N435" s="1383"/>
      <c r="O435" s="1383"/>
      <c r="P435" s="1383"/>
      <c r="Q435" s="1383"/>
      <c r="R435" s="1383"/>
      <c r="S435" s="1383"/>
      <c r="T435" s="1383"/>
      <c r="U435" s="1383"/>
      <c r="V435" s="1383"/>
      <c r="W435" s="1383"/>
      <c r="X435" s="1383"/>
      <c r="Y435" s="1383"/>
      <c r="Z435" s="1383"/>
      <c r="AA435" s="1383"/>
      <c r="AB435" s="1383"/>
      <c r="AC435" s="1383"/>
      <c r="AD435" s="1383"/>
      <c r="AE435" s="1383"/>
      <c r="AF435" s="1383"/>
      <c r="AG435" s="1383"/>
    </row>
    <row r="436" spans="3:33" x14ac:dyDescent="0.25">
      <c r="C436" s="1383"/>
      <c r="D436" s="1383"/>
      <c r="E436" s="1383"/>
      <c r="F436" s="1383"/>
      <c r="G436" s="1383"/>
      <c r="H436" s="1383"/>
      <c r="I436" s="1383"/>
      <c r="J436" s="1383"/>
      <c r="K436" s="1383"/>
      <c r="L436" s="1383"/>
      <c r="M436" s="1383"/>
      <c r="N436" s="1383"/>
      <c r="O436" s="1383"/>
      <c r="P436" s="1383"/>
      <c r="Q436" s="1383"/>
      <c r="R436" s="1383"/>
      <c r="S436" s="1383"/>
      <c r="T436" s="1383"/>
      <c r="U436" s="1383"/>
      <c r="V436" s="1383"/>
      <c r="W436" s="1383"/>
      <c r="X436" s="1383"/>
      <c r="Y436" s="1383"/>
      <c r="Z436" s="1383"/>
      <c r="AA436" s="1383"/>
      <c r="AB436" s="1383"/>
      <c r="AC436" s="1383"/>
      <c r="AD436" s="1383"/>
      <c r="AE436" s="1383"/>
      <c r="AF436" s="1383"/>
      <c r="AG436" s="1383"/>
    </row>
    <row r="437" spans="3:33" x14ac:dyDescent="0.25">
      <c r="C437" s="1383"/>
      <c r="D437" s="1383"/>
      <c r="E437" s="1383"/>
      <c r="F437" s="1383"/>
      <c r="G437" s="1383"/>
      <c r="H437" s="1383"/>
      <c r="I437" s="1383"/>
      <c r="J437" s="1383"/>
      <c r="K437" s="1383"/>
      <c r="L437" s="1383"/>
      <c r="M437" s="1383"/>
      <c r="N437" s="1383"/>
      <c r="O437" s="1383"/>
      <c r="P437" s="1383"/>
      <c r="Q437" s="1383"/>
      <c r="R437" s="1383"/>
      <c r="S437" s="1383"/>
      <c r="T437" s="1383"/>
      <c r="U437" s="1383"/>
      <c r="V437" s="1383"/>
      <c r="W437" s="1383"/>
      <c r="X437" s="1383"/>
      <c r="Y437" s="1383"/>
      <c r="Z437" s="1383"/>
      <c r="AA437" s="1383"/>
      <c r="AB437" s="1383"/>
      <c r="AC437" s="1383"/>
      <c r="AD437" s="1383"/>
      <c r="AE437" s="1383"/>
      <c r="AF437" s="1383"/>
      <c r="AG437" s="1383"/>
    </row>
    <row r="438" spans="3:33" x14ac:dyDescent="0.25">
      <c r="C438" s="1383"/>
      <c r="D438" s="1383"/>
      <c r="E438" s="1383"/>
      <c r="F438" s="1383"/>
      <c r="G438" s="1383"/>
      <c r="H438" s="1383"/>
      <c r="I438" s="1383"/>
      <c r="J438" s="1383"/>
      <c r="K438" s="1383"/>
      <c r="L438" s="1383"/>
      <c r="M438" s="1383"/>
      <c r="N438" s="1383"/>
      <c r="O438" s="1383"/>
      <c r="P438" s="1383"/>
      <c r="Q438" s="1383"/>
      <c r="R438" s="1383"/>
      <c r="S438" s="1383"/>
      <c r="T438" s="1383"/>
      <c r="U438" s="1383"/>
      <c r="V438" s="1383"/>
      <c r="W438" s="1383"/>
      <c r="X438" s="1383"/>
      <c r="Y438" s="1383"/>
      <c r="Z438" s="1383"/>
      <c r="AA438" s="1383"/>
      <c r="AB438" s="1383"/>
      <c r="AC438" s="1383"/>
      <c r="AD438" s="1383"/>
      <c r="AE438" s="1383"/>
      <c r="AF438" s="1383"/>
      <c r="AG438" s="1383"/>
    </row>
    <row r="439" spans="3:33" x14ac:dyDescent="0.25">
      <c r="C439" s="1383"/>
      <c r="D439" s="1383"/>
      <c r="E439" s="1383"/>
      <c r="F439" s="1383"/>
      <c r="G439" s="1383"/>
      <c r="H439" s="1383"/>
      <c r="I439" s="1383"/>
      <c r="J439" s="1383"/>
      <c r="K439" s="1383"/>
      <c r="L439" s="1383"/>
      <c r="M439" s="1383"/>
      <c r="N439" s="1383"/>
      <c r="O439" s="1383"/>
      <c r="P439" s="1383"/>
      <c r="Q439" s="1383"/>
      <c r="R439" s="1383"/>
      <c r="S439" s="1383"/>
      <c r="T439" s="1383"/>
      <c r="U439" s="1383"/>
      <c r="V439" s="1383"/>
      <c r="W439" s="1383"/>
      <c r="X439" s="1383"/>
      <c r="Y439" s="1383"/>
      <c r="Z439" s="1383"/>
      <c r="AA439" s="1383"/>
      <c r="AB439" s="1383"/>
      <c r="AC439" s="1383"/>
      <c r="AD439" s="1383"/>
      <c r="AE439" s="1383"/>
      <c r="AF439" s="1383"/>
      <c r="AG439" s="1383"/>
    </row>
    <row r="440" spans="3:33" x14ac:dyDescent="0.25">
      <c r="C440" s="1383"/>
      <c r="D440" s="1383"/>
      <c r="E440" s="1383"/>
      <c r="F440" s="1383"/>
      <c r="G440" s="1383"/>
      <c r="H440" s="1383"/>
      <c r="I440" s="1383"/>
      <c r="J440" s="1383"/>
      <c r="K440" s="1383"/>
      <c r="L440" s="1383"/>
      <c r="M440" s="1383"/>
      <c r="N440" s="1383"/>
      <c r="O440" s="1383"/>
      <c r="P440" s="1383"/>
      <c r="Q440" s="1383"/>
      <c r="R440" s="1383"/>
      <c r="S440" s="1383"/>
      <c r="T440" s="1383"/>
      <c r="U440" s="1383"/>
      <c r="V440" s="1383"/>
      <c r="W440" s="1383"/>
      <c r="X440" s="1383"/>
      <c r="Y440" s="1383"/>
      <c r="Z440" s="1383"/>
      <c r="AA440" s="1383"/>
      <c r="AB440" s="1383"/>
      <c r="AC440" s="1383"/>
      <c r="AD440" s="1383"/>
      <c r="AE440" s="1383"/>
      <c r="AF440" s="1383"/>
      <c r="AG440" s="1383"/>
    </row>
    <row r="441" spans="3:33" x14ac:dyDescent="0.25">
      <c r="C441" s="1383"/>
      <c r="D441" s="1383"/>
      <c r="E441" s="1383"/>
      <c r="F441" s="1383"/>
      <c r="G441" s="1383"/>
      <c r="H441" s="1383"/>
      <c r="I441" s="1383"/>
      <c r="J441" s="1383"/>
      <c r="K441" s="1383"/>
      <c r="L441" s="1383"/>
      <c r="M441" s="1383"/>
      <c r="N441" s="1383"/>
      <c r="O441" s="1383"/>
      <c r="P441" s="1383"/>
      <c r="Q441" s="1383"/>
      <c r="R441" s="1383"/>
      <c r="S441" s="1383"/>
      <c r="T441" s="1383"/>
      <c r="U441" s="1383"/>
      <c r="V441" s="1383"/>
      <c r="W441" s="1383"/>
      <c r="X441" s="1383"/>
      <c r="Y441" s="1383"/>
      <c r="Z441" s="1383"/>
      <c r="AA441" s="1383"/>
      <c r="AB441" s="1383"/>
      <c r="AC441" s="1383"/>
      <c r="AD441" s="1383"/>
      <c r="AE441" s="1383"/>
      <c r="AF441" s="1383"/>
      <c r="AG441" s="1383"/>
    </row>
    <row r="442" spans="3:33" x14ac:dyDescent="0.25">
      <c r="C442" s="1383"/>
      <c r="D442" s="1383"/>
      <c r="E442" s="1383"/>
      <c r="F442" s="1383"/>
      <c r="G442" s="1383"/>
      <c r="H442" s="1383"/>
      <c r="I442" s="1383"/>
      <c r="J442" s="1383"/>
      <c r="K442" s="1383"/>
      <c r="L442" s="1383"/>
      <c r="M442" s="1383"/>
      <c r="N442" s="1383"/>
      <c r="O442" s="1383"/>
      <c r="P442" s="1383"/>
      <c r="Q442" s="1383"/>
      <c r="R442" s="1383"/>
      <c r="S442" s="1383"/>
      <c r="T442" s="1383"/>
      <c r="U442" s="1383"/>
      <c r="V442" s="1383"/>
      <c r="W442" s="1383"/>
      <c r="X442" s="1383"/>
      <c r="Y442" s="1383"/>
      <c r="Z442" s="1383"/>
      <c r="AA442" s="1383"/>
      <c r="AB442" s="1383"/>
      <c r="AC442" s="1383"/>
      <c r="AD442" s="1383"/>
      <c r="AE442" s="1383"/>
      <c r="AF442" s="1383"/>
      <c r="AG442" s="1383"/>
    </row>
    <row r="443" spans="3:33" x14ac:dyDescent="0.25">
      <c r="C443" s="1383"/>
      <c r="D443" s="1383"/>
      <c r="E443" s="1383"/>
      <c r="F443" s="1383"/>
      <c r="G443" s="1383"/>
      <c r="H443" s="1383"/>
      <c r="I443" s="1383"/>
      <c r="J443" s="1383"/>
      <c r="K443" s="1383"/>
      <c r="L443" s="1383"/>
      <c r="M443" s="1383"/>
      <c r="N443" s="1383"/>
      <c r="O443" s="1383"/>
      <c r="P443" s="1383"/>
      <c r="Q443" s="1383"/>
      <c r="R443" s="1383"/>
      <c r="S443" s="1383"/>
      <c r="T443" s="1383"/>
      <c r="U443" s="1383"/>
      <c r="V443" s="1383"/>
      <c r="W443" s="1383"/>
      <c r="X443" s="1383"/>
      <c r="Y443" s="1383"/>
      <c r="Z443" s="1383"/>
      <c r="AA443" s="1383"/>
      <c r="AB443" s="1383"/>
      <c r="AC443" s="1383"/>
      <c r="AD443" s="1383"/>
      <c r="AE443" s="1383"/>
      <c r="AF443" s="1383"/>
      <c r="AG443" s="1383"/>
    </row>
    <row r="444" spans="3:33" x14ac:dyDescent="0.25">
      <c r="C444" s="1383"/>
      <c r="D444" s="1383"/>
      <c r="E444" s="1383"/>
      <c r="F444" s="1383"/>
      <c r="G444" s="1383"/>
      <c r="H444" s="1383"/>
      <c r="I444" s="1383"/>
      <c r="J444" s="1383"/>
      <c r="K444" s="1383"/>
      <c r="L444" s="1383"/>
      <c r="M444" s="1383"/>
      <c r="N444" s="1383"/>
      <c r="O444" s="1383"/>
      <c r="P444" s="1383"/>
      <c r="Q444" s="1383"/>
      <c r="R444" s="1383"/>
      <c r="S444" s="1383"/>
      <c r="T444" s="1383"/>
      <c r="U444" s="1383"/>
      <c r="V444" s="1383"/>
      <c r="W444" s="1383"/>
      <c r="X444" s="1383"/>
      <c r="Y444" s="1383"/>
      <c r="Z444" s="1383"/>
      <c r="AA444" s="1383"/>
      <c r="AB444" s="1383"/>
      <c r="AC444" s="1383"/>
      <c r="AD444" s="1383"/>
      <c r="AE444" s="1383"/>
      <c r="AF444" s="1383"/>
      <c r="AG444" s="1383"/>
    </row>
    <row r="445" spans="3:33" x14ac:dyDescent="0.25">
      <c r="C445" s="1383"/>
      <c r="D445" s="1383"/>
      <c r="E445" s="1383"/>
      <c r="F445" s="1383"/>
      <c r="G445" s="1383"/>
      <c r="H445" s="1383"/>
      <c r="I445" s="1383"/>
      <c r="J445" s="1383"/>
      <c r="K445" s="1383"/>
      <c r="L445" s="1383"/>
      <c r="M445" s="1383"/>
      <c r="N445" s="1383"/>
      <c r="O445" s="1383"/>
      <c r="P445" s="1383"/>
      <c r="Q445" s="1383"/>
      <c r="R445" s="1383"/>
      <c r="S445" s="1383"/>
      <c r="T445" s="1383"/>
      <c r="U445" s="1383"/>
      <c r="V445" s="1383"/>
      <c r="W445" s="1383"/>
      <c r="X445" s="1383"/>
      <c r="Y445" s="1383"/>
      <c r="Z445" s="1383"/>
      <c r="AA445" s="1383"/>
      <c r="AB445" s="1383"/>
      <c r="AC445" s="1383"/>
      <c r="AD445" s="1383"/>
      <c r="AE445" s="1383"/>
      <c r="AF445" s="1383"/>
      <c r="AG445" s="1383"/>
    </row>
    <row r="446" spans="3:33" x14ac:dyDescent="0.25">
      <c r="C446" s="1383"/>
      <c r="D446" s="1383"/>
      <c r="E446" s="1383"/>
      <c r="F446" s="1383"/>
      <c r="G446" s="1383"/>
      <c r="H446" s="1383"/>
      <c r="I446" s="1383"/>
      <c r="J446" s="1383"/>
      <c r="K446" s="1383"/>
      <c r="L446" s="1383"/>
      <c r="M446" s="1383"/>
      <c r="N446" s="1383"/>
      <c r="O446" s="1383"/>
      <c r="P446" s="1383"/>
      <c r="Q446" s="1383"/>
      <c r="R446" s="1383"/>
      <c r="S446" s="1383"/>
      <c r="T446" s="1383"/>
      <c r="U446" s="1383"/>
      <c r="V446" s="1383"/>
      <c r="W446" s="1383"/>
      <c r="X446" s="1383"/>
      <c r="Y446" s="1383"/>
      <c r="Z446" s="1383"/>
      <c r="AA446" s="1383"/>
      <c r="AB446" s="1383"/>
      <c r="AC446" s="1383"/>
      <c r="AD446" s="1383"/>
      <c r="AE446" s="1383"/>
      <c r="AF446" s="1383"/>
      <c r="AG446" s="1383"/>
    </row>
    <row r="447" spans="3:33" x14ac:dyDescent="0.25">
      <c r="C447" s="1383"/>
      <c r="D447" s="1383"/>
      <c r="E447" s="1383"/>
      <c r="F447" s="1383"/>
      <c r="G447" s="1383"/>
      <c r="H447" s="1383"/>
      <c r="I447" s="1383"/>
      <c r="J447" s="1383"/>
      <c r="K447" s="1383"/>
      <c r="L447" s="1383"/>
      <c r="M447" s="1383"/>
      <c r="N447" s="1383"/>
      <c r="O447" s="1383"/>
      <c r="P447" s="1383"/>
      <c r="Q447" s="1383"/>
      <c r="R447" s="1383"/>
      <c r="S447" s="1383"/>
      <c r="T447" s="1383"/>
      <c r="U447" s="1383"/>
      <c r="V447" s="1383"/>
      <c r="W447" s="1383"/>
      <c r="X447" s="1383"/>
      <c r="Y447" s="1383"/>
      <c r="Z447" s="1383"/>
      <c r="AA447" s="1383"/>
      <c r="AB447" s="1383"/>
      <c r="AC447" s="1383"/>
      <c r="AD447" s="1383"/>
      <c r="AE447" s="1383"/>
      <c r="AF447" s="1383"/>
      <c r="AG447" s="1383"/>
    </row>
    <row r="448" spans="3:33" x14ac:dyDescent="0.25">
      <c r="C448" s="1383"/>
      <c r="D448" s="1383"/>
      <c r="E448" s="1383"/>
      <c r="F448" s="1383"/>
      <c r="G448" s="1383"/>
      <c r="H448" s="1383"/>
      <c r="I448" s="1383"/>
      <c r="J448" s="1383"/>
      <c r="K448" s="1383"/>
      <c r="L448" s="1383"/>
      <c r="M448" s="1383"/>
      <c r="N448" s="1383"/>
      <c r="O448" s="1383"/>
      <c r="P448" s="1383"/>
      <c r="Q448" s="1383"/>
      <c r="R448" s="1383"/>
      <c r="S448" s="1383"/>
      <c r="T448" s="1383"/>
      <c r="U448" s="1383"/>
      <c r="V448" s="1383"/>
      <c r="W448" s="1383"/>
      <c r="X448" s="1383"/>
      <c r="Y448" s="1383"/>
      <c r="Z448" s="1383"/>
      <c r="AA448" s="1383"/>
      <c r="AB448" s="1383"/>
      <c r="AC448" s="1383"/>
      <c r="AD448" s="1383"/>
      <c r="AE448" s="1383"/>
      <c r="AF448" s="1383"/>
      <c r="AG448" s="1383"/>
    </row>
    <row r="449" spans="3:33" x14ac:dyDescent="0.25">
      <c r="C449" s="1383"/>
      <c r="D449" s="1383"/>
      <c r="E449" s="1383"/>
      <c r="F449" s="1383"/>
      <c r="G449" s="1383"/>
      <c r="H449" s="1383"/>
      <c r="I449" s="1383"/>
      <c r="J449" s="1383"/>
      <c r="K449" s="1383"/>
      <c r="L449" s="1383"/>
      <c r="M449" s="1383"/>
      <c r="N449" s="1383"/>
      <c r="O449" s="1383"/>
      <c r="P449" s="1383"/>
      <c r="Q449" s="1383"/>
      <c r="R449" s="1383"/>
      <c r="S449" s="1383"/>
      <c r="T449" s="1383"/>
      <c r="U449" s="1383"/>
      <c r="V449" s="1383"/>
      <c r="W449" s="1383"/>
      <c r="X449" s="1383"/>
      <c r="Y449" s="1383"/>
      <c r="Z449" s="1383"/>
      <c r="AA449" s="1383"/>
      <c r="AB449" s="1383"/>
      <c r="AC449" s="1383"/>
      <c r="AD449" s="1383"/>
      <c r="AE449" s="1383"/>
      <c r="AF449" s="1383"/>
      <c r="AG449" s="1383"/>
    </row>
    <row r="450" spans="3:33" x14ac:dyDescent="0.25">
      <c r="C450" s="1383"/>
      <c r="D450" s="1383"/>
      <c r="E450" s="1383"/>
      <c r="F450" s="1383"/>
      <c r="G450" s="1383"/>
      <c r="H450" s="1383"/>
      <c r="I450" s="1383"/>
      <c r="J450" s="1383"/>
      <c r="K450" s="1383"/>
      <c r="L450" s="1383"/>
      <c r="M450" s="1383"/>
      <c r="N450" s="1383"/>
      <c r="O450" s="1383"/>
      <c r="P450" s="1383"/>
      <c r="Q450" s="1383"/>
      <c r="R450" s="1383"/>
      <c r="S450" s="1383"/>
      <c r="T450" s="1383"/>
      <c r="U450" s="1383"/>
      <c r="V450" s="1383"/>
      <c r="W450" s="1383"/>
      <c r="X450" s="1383"/>
      <c r="Y450" s="1383"/>
      <c r="Z450" s="1383"/>
      <c r="AA450" s="1383"/>
      <c r="AB450" s="1383"/>
      <c r="AC450" s="1383"/>
      <c r="AD450" s="1383"/>
      <c r="AE450" s="1383"/>
      <c r="AF450" s="1383"/>
      <c r="AG450" s="1383"/>
    </row>
    <row r="451" spans="3:33" x14ac:dyDescent="0.25">
      <c r="C451" s="1383"/>
      <c r="D451" s="1383"/>
      <c r="E451" s="1383"/>
      <c r="F451" s="1383"/>
      <c r="G451" s="1383"/>
      <c r="H451" s="1383"/>
      <c r="I451" s="1383"/>
      <c r="J451" s="1383"/>
      <c r="K451" s="1383"/>
      <c r="L451" s="1383"/>
      <c r="M451" s="1383"/>
      <c r="N451" s="1383"/>
      <c r="O451" s="1383"/>
      <c r="P451" s="1383"/>
      <c r="Q451" s="1383"/>
      <c r="R451" s="1383"/>
      <c r="S451" s="1383"/>
      <c r="T451" s="1383"/>
      <c r="U451" s="1383"/>
      <c r="V451" s="1383"/>
      <c r="W451" s="1383"/>
      <c r="X451" s="1383"/>
      <c r="Y451" s="1383"/>
      <c r="Z451" s="1383"/>
      <c r="AA451" s="1383"/>
      <c r="AB451" s="1383"/>
      <c r="AC451" s="1383"/>
      <c r="AD451" s="1383"/>
      <c r="AE451" s="1383"/>
      <c r="AF451" s="1383"/>
      <c r="AG451" s="1383"/>
    </row>
    <row r="452" spans="3:33" x14ac:dyDescent="0.25">
      <c r="C452" s="1383"/>
      <c r="D452" s="1383"/>
      <c r="E452" s="1383"/>
      <c r="F452" s="1383"/>
      <c r="G452" s="1383"/>
      <c r="H452" s="1383"/>
      <c r="I452" s="1383"/>
      <c r="J452" s="1383"/>
      <c r="K452" s="1383"/>
      <c r="L452" s="1383"/>
      <c r="M452" s="1383"/>
      <c r="N452" s="1383"/>
      <c r="O452" s="1383"/>
      <c r="P452" s="1383"/>
      <c r="Q452" s="1383"/>
      <c r="R452" s="1383"/>
      <c r="S452" s="1383"/>
      <c r="T452" s="1383"/>
      <c r="U452" s="1383"/>
      <c r="V452" s="1383"/>
      <c r="W452" s="1383"/>
      <c r="X452" s="1383"/>
      <c r="Y452" s="1383"/>
      <c r="Z452" s="1383"/>
      <c r="AA452" s="1383"/>
      <c r="AB452" s="1383"/>
      <c r="AC452" s="1383"/>
      <c r="AD452" s="1383"/>
      <c r="AE452" s="1383"/>
      <c r="AF452" s="1383"/>
      <c r="AG452" s="1383"/>
    </row>
    <row r="453" spans="3:33" x14ac:dyDescent="0.25">
      <c r="C453" s="1383"/>
      <c r="D453" s="1383"/>
      <c r="E453" s="1383"/>
      <c r="F453" s="1383"/>
      <c r="G453" s="1383"/>
      <c r="H453" s="1383"/>
      <c r="I453" s="1383"/>
      <c r="J453" s="1383"/>
      <c r="K453" s="1383"/>
      <c r="L453" s="1383"/>
      <c r="M453" s="1383"/>
      <c r="N453" s="1383"/>
      <c r="O453" s="1383"/>
      <c r="P453" s="1383"/>
      <c r="Q453" s="1383"/>
      <c r="R453" s="1383"/>
      <c r="S453" s="1383"/>
      <c r="T453" s="1383"/>
      <c r="U453" s="1383"/>
      <c r="V453" s="1383"/>
      <c r="W453" s="1383"/>
      <c r="X453" s="1383"/>
      <c r="Y453" s="1383"/>
      <c r="Z453" s="1383"/>
      <c r="AA453" s="1383"/>
      <c r="AB453" s="1383"/>
      <c r="AC453" s="1383"/>
      <c r="AD453" s="1383"/>
      <c r="AE453" s="1383"/>
      <c r="AF453" s="1383"/>
      <c r="AG453" s="1383"/>
    </row>
    <row r="454" spans="3:33" x14ac:dyDescent="0.25">
      <c r="C454" s="1383"/>
      <c r="D454" s="1383"/>
      <c r="E454" s="1383"/>
      <c r="F454" s="1383"/>
      <c r="G454" s="1383"/>
      <c r="H454" s="1383"/>
      <c r="I454" s="1383"/>
      <c r="J454" s="1383"/>
      <c r="K454" s="1383"/>
      <c r="L454" s="1383"/>
      <c r="M454" s="1383"/>
      <c r="N454" s="1383"/>
      <c r="O454" s="1383"/>
      <c r="P454" s="1383"/>
      <c r="Q454" s="1383"/>
      <c r="R454" s="1383"/>
      <c r="S454" s="1383"/>
      <c r="T454" s="1383"/>
      <c r="U454" s="1383"/>
      <c r="V454" s="1383"/>
      <c r="W454" s="1383"/>
      <c r="X454" s="1383"/>
      <c r="Y454" s="1383"/>
      <c r="Z454" s="1383"/>
      <c r="AA454" s="1383"/>
      <c r="AB454" s="1383"/>
      <c r="AC454" s="1383"/>
      <c r="AD454" s="1383"/>
      <c r="AE454" s="1383"/>
      <c r="AF454" s="1383"/>
      <c r="AG454" s="1383"/>
    </row>
    <row r="455" spans="3:33" x14ac:dyDescent="0.25">
      <c r="C455" s="1383"/>
      <c r="D455" s="1383"/>
      <c r="E455" s="1383"/>
      <c r="F455" s="1383"/>
      <c r="G455" s="1383"/>
      <c r="H455" s="1383"/>
      <c r="I455" s="1383"/>
      <c r="J455" s="1383"/>
      <c r="K455" s="1383"/>
      <c r="L455" s="1383"/>
      <c r="M455" s="1383"/>
      <c r="N455" s="1383"/>
      <c r="O455" s="1383"/>
      <c r="P455" s="1383"/>
      <c r="Q455" s="1383"/>
      <c r="R455" s="1383"/>
      <c r="S455" s="1383"/>
      <c r="T455" s="1383"/>
      <c r="U455" s="1383"/>
      <c r="V455" s="1383"/>
      <c r="W455" s="1383"/>
      <c r="X455" s="1383"/>
      <c r="Y455" s="1383"/>
      <c r="Z455" s="1383"/>
      <c r="AA455" s="1383"/>
      <c r="AB455" s="1383"/>
      <c r="AC455" s="1383"/>
      <c r="AD455" s="1383"/>
      <c r="AE455" s="1383"/>
      <c r="AF455" s="1383"/>
      <c r="AG455" s="1383"/>
    </row>
    <row r="456" spans="3:33" x14ac:dyDescent="0.25">
      <c r="C456" s="1383"/>
      <c r="D456" s="1383"/>
      <c r="E456" s="1383"/>
      <c r="F456" s="1383"/>
      <c r="G456" s="1383"/>
      <c r="H456" s="1383"/>
      <c r="I456" s="1383"/>
      <c r="J456" s="1383"/>
      <c r="K456" s="1383"/>
      <c r="L456" s="1383"/>
      <c r="M456" s="1383"/>
      <c r="N456" s="1383"/>
      <c r="O456" s="1383"/>
      <c r="P456" s="1383"/>
      <c r="Q456" s="1383"/>
      <c r="R456" s="1383"/>
      <c r="S456" s="1383"/>
      <c r="T456" s="1383"/>
      <c r="U456" s="1383"/>
      <c r="V456" s="1383"/>
      <c r="W456" s="1383"/>
      <c r="X456" s="1383"/>
      <c r="Y456" s="1383"/>
      <c r="Z456" s="1383"/>
      <c r="AA456" s="1383"/>
      <c r="AB456" s="1383"/>
      <c r="AC456" s="1383"/>
      <c r="AD456" s="1383"/>
      <c r="AE456" s="1383"/>
      <c r="AF456" s="1383"/>
      <c r="AG456" s="1383"/>
    </row>
    <row r="457" spans="3:33" x14ac:dyDescent="0.25">
      <c r="C457" s="1383"/>
      <c r="D457" s="1383"/>
      <c r="E457" s="1383"/>
      <c r="F457" s="1383"/>
      <c r="G457" s="1383"/>
      <c r="H457" s="1383"/>
      <c r="I457" s="1383"/>
      <c r="J457" s="1383"/>
      <c r="K457" s="1383"/>
      <c r="L457" s="1383"/>
      <c r="M457" s="1383"/>
      <c r="N457" s="1383"/>
      <c r="O457" s="1383"/>
      <c r="P457" s="1383"/>
      <c r="Q457" s="1383"/>
      <c r="R457" s="1383"/>
      <c r="S457" s="1383"/>
      <c r="T457" s="1383"/>
      <c r="U457" s="1383"/>
      <c r="V457" s="1383"/>
      <c r="W457" s="1383"/>
      <c r="X457" s="1383"/>
      <c r="Y457" s="1383"/>
      <c r="Z457" s="1383"/>
      <c r="AA457" s="1383"/>
      <c r="AB457" s="1383"/>
      <c r="AC457" s="1383"/>
      <c r="AD457" s="1383"/>
      <c r="AE457" s="1383"/>
      <c r="AF457" s="1383"/>
      <c r="AG457" s="1383"/>
    </row>
    <row r="458" spans="3:33" x14ac:dyDescent="0.25">
      <c r="C458" s="1383"/>
      <c r="D458" s="1383"/>
      <c r="E458" s="1383"/>
      <c r="F458" s="1383"/>
      <c r="G458" s="1383"/>
      <c r="H458" s="1383"/>
      <c r="I458" s="1383"/>
      <c r="J458" s="1383"/>
      <c r="K458" s="1383"/>
      <c r="L458" s="1383"/>
      <c r="M458" s="1383"/>
      <c r="N458" s="1383"/>
      <c r="O458" s="1383"/>
      <c r="P458" s="1383"/>
      <c r="Q458" s="1383"/>
      <c r="R458" s="1383"/>
      <c r="S458" s="1383"/>
      <c r="T458" s="1383"/>
      <c r="U458" s="1383"/>
      <c r="V458" s="1383"/>
      <c r="W458" s="1383"/>
      <c r="X458" s="1383"/>
      <c r="Y458" s="1383"/>
      <c r="Z458" s="1383"/>
      <c r="AA458" s="1383"/>
      <c r="AB458" s="1383"/>
      <c r="AC458" s="1383"/>
      <c r="AD458" s="1383"/>
      <c r="AE458" s="1383"/>
      <c r="AF458" s="1383"/>
      <c r="AG458" s="1383"/>
    </row>
    <row r="459" spans="3:33" x14ac:dyDescent="0.25">
      <c r="C459" s="1383"/>
      <c r="D459" s="1383"/>
      <c r="E459" s="1383"/>
      <c r="F459" s="1383"/>
      <c r="G459" s="1383"/>
      <c r="H459" s="1383"/>
      <c r="I459" s="1383"/>
      <c r="J459" s="1383"/>
      <c r="K459" s="1383"/>
      <c r="L459" s="1383"/>
      <c r="M459" s="1383"/>
      <c r="N459" s="1383"/>
      <c r="O459" s="1383"/>
      <c r="P459" s="1383"/>
      <c r="Q459" s="1383"/>
      <c r="R459" s="1383"/>
      <c r="S459" s="1383"/>
      <c r="T459" s="1383"/>
      <c r="U459" s="1383"/>
      <c r="V459" s="1383"/>
      <c r="W459" s="1383"/>
      <c r="X459" s="1383"/>
      <c r="Y459" s="1383"/>
      <c r="Z459" s="1383"/>
      <c r="AA459" s="1383"/>
      <c r="AB459" s="1383"/>
      <c r="AC459" s="1383"/>
      <c r="AD459" s="1383"/>
      <c r="AE459" s="1383"/>
      <c r="AF459" s="1383"/>
      <c r="AG459" s="1383"/>
    </row>
    <row r="460" spans="3:33" x14ac:dyDescent="0.25">
      <c r="C460" s="1383"/>
      <c r="D460" s="1383"/>
      <c r="E460" s="1383"/>
      <c r="F460" s="1383"/>
      <c r="G460" s="1383"/>
      <c r="H460" s="1383"/>
      <c r="I460" s="1383"/>
      <c r="J460" s="1383"/>
      <c r="K460" s="1383"/>
      <c r="L460" s="1383"/>
      <c r="M460" s="1383"/>
      <c r="N460" s="1383"/>
      <c r="O460" s="1383"/>
      <c r="P460" s="1383"/>
      <c r="Q460" s="1383"/>
      <c r="R460" s="1383"/>
      <c r="S460" s="1383"/>
      <c r="T460" s="1383"/>
      <c r="U460" s="1383"/>
      <c r="V460" s="1383"/>
      <c r="W460" s="1383"/>
      <c r="X460" s="1383"/>
      <c r="Y460" s="1383"/>
      <c r="Z460" s="1383"/>
      <c r="AA460" s="1383"/>
      <c r="AB460" s="1383"/>
      <c r="AC460" s="1383"/>
      <c r="AD460" s="1383"/>
      <c r="AE460" s="1383"/>
      <c r="AF460" s="1383"/>
      <c r="AG460" s="1383"/>
    </row>
    <row r="461" spans="3:33" x14ac:dyDescent="0.25">
      <c r="C461" s="1383"/>
      <c r="D461" s="1383"/>
      <c r="E461" s="1383"/>
      <c r="F461" s="1383"/>
      <c r="G461" s="1383"/>
      <c r="H461" s="1383"/>
      <c r="I461" s="1383"/>
      <c r="J461" s="1383"/>
      <c r="K461" s="1383"/>
      <c r="L461" s="1383"/>
      <c r="M461" s="1383"/>
      <c r="N461" s="1383"/>
      <c r="O461" s="1383"/>
      <c r="P461" s="1383"/>
      <c r="Q461" s="1383"/>
      <c r="R461" s="1383"/>
      <c r="S461" s="1383"/>
      <c r="T461" s="1383"/>
      <c r="U461" s="1383"/>
      <c r="V461" s="1383"/>
      <c r="W461" s="1383"/>
      <c r="X461" s="1383"/>
      <c r="Y461" s="1383"/>
      <c r="Z461" s="1383"/>
      <c r="AA461" s="1383"/>
      <c r="AB461" s="1383"/>
      <c r="AC461" s="1383"/>
      <c r="AD461" s="1383"/>
      <c r="AE461" s="1383"/>
      <c r="AF461" s="1383"/>
      <c r="AG461" s="1383"/>
    </row>
    <row r="462" spans="3:33" x14ac:dyDescent="0.25">
      <c r="C462" s="1383"/>
      <c r="D462" s="1383"/>
      <c r="E462" s="1383"/>
      <c r="F462" s="1383"/>
      <c r="G462" s="1383"/>
      <c r="H462" s="1383"/>
      <c r="I462" s="1383"/>
      <c r="J462" s="1383"/>
      <c r="K462" s="1383"/>
      <c r="L462" s="1383"/>
      <c r="M462" s="1383"/>
      <c r="N462" s="1383"/>
      <c r="O462" s="1383"/>
      <c r="P462" s="1383"/>
      <c r="Q462" s="1383"/>
      <c r="R462" s="1383"/>
      <c r="S462" s="1383"/>
      <c r="T462" s="1383"/>
      <c r="U462" s="1383"/>
      <c r="V462" s="1383"/>
      <c r="W462" s="1383"/>
      <c r="X462" s="1383"/>
      <c r="Y462" s="1383"/>
      <c r="Z462" s="1383"/>
      <c r="AA462" s="1383"/>
      <c r="AB462" s="1383"/>
      <c r="AC462" s="1383"/>
      <c r="AD462" s="1383"/>
      <c r="AE462" s="1383"/>
      <c r="AF462" s="1383"/>
      <c r="AG462" s="1383"/>
    </row>
    <row r="463" spans="3:33" x14ac:dyDescent="0.25">
      <c r="C463" s="1383"/>
      <c r="D463" s="1383"/>
      <c r="E463" s="1383"/>
      <c r="F463" s="1383"/>
      <c r="G463" s="1383"/>
      <c r="H463" s="1383"/>
      <c r="I463" s="1383"/>
      <c r="J463" s="1383"/>
      <c r="K463" s="1383"/>
      <c r="L463" s="1383"/>
      <c r="M463" s="1383"/>
      <c r="N463" s="1383"/>
      <c r="O463" s="1383"/>
      <c r="P463" s="1383"/>
      <c r="Q463" s="1383"/>
      <c r="R463" s="1383"/>
      <c r="S463" s="1383"/>
      <c r="T463" s="1383"/>
      <c r="U463" s="1383"/>
      <c r="V463" s="1383"/>
      <c r="W463" s="1383"/>
      <c r="X463" s="1383"/>
      <c r="Y463" s="1383"/>
      <c r="Z463" s="1383"/>
      <c r="AA463" s="1383"/>
      <c r="AB463" s="1383"/>
      <c r="AC463" s="1383"/>
      <c r="AD463" s="1383"/>
      <c r="AE463" s="1383"/>
      <c r="AF463" s="1383"/>
      <c r="AG463" s="1383"/>
    </row>
    <row r="464" spans="3:33" x14ac:dyDescent="0.25">
      <c r="C464" s="1383"/>
      <c r="D464" s="1383"/>
      <c r="E464" s="1383"/>
      <c r="F464" s="1383"/>
      <c r="G464" s="1383"/>
      <c r="H464" s="1383"/>
      <c r="I464" s="1383"/>
      <c r="J464" s="1383"/>
      <c r="K464" s="1383"/>
      <c r="L464" s="1383"/>
      <c r="M464" s="1383"/>
      <c r="N464" s="1383"/>
      <c r="O464" s="1383"/>
      <c r="P464" s="1383"/>
      <c r="Q464" s="1383"/>
      <c r="R464" s="1383"/>
      <c r="S464" s="1383"/>
      <c r="T464" s="1383"/>
      <c r="U464" s="1383"/>
      <c r="V464" s="1383"/>
      <c r="W464" s="1383"/>
      <c r="X464" s="1383"/>
      <c r="Y464" s="1383"/>
      <c r="Z464" s="1383"/>
      <c r="AA464" s="1383"/>
      <c r="AB464" s="1383"/>
      <c r="AC464" s="1383"/>
      <c r="AD464" s="1383"/>
      <c r="AE464" s="1383"/>
      <c r="AF464" s="1383"/>
      <c r="AG464" s="1383"/>
    </row>
    <row r="465" spans="3:33" x14ac:dyDescent="0.25">
      <c r="C465" s="1383"/>
      <c r="D465" s="1383"/>
      <c r="E465" s="1383"/>
      <c r="F465" s="1383"/>
      <c r="G465" s="1383"/>
      <c r="H465" s="1383"/>
      <c r="I465" s="1383"/>
      <c r="J465" s="1383"/>
      <c r="K465" s="1383"/>
      <c r="L465" s="1383"/>
      <c r="M465" s="1383"/>
      <c r="N465" s="1383"/>
      <c r="O465" s="1383"/>
      <c r="P465" s="1383"/>
      <c r="Q465" s="1383"/>
      <c r="R465" s="1383"/>
      <c r="S465" s="1383"/>
      <c r="T465" s="1383"/>
      <c r="U465" s="1383"/>
      <c r="V465" s="1383"/>
      <c r="W465" s="1383"/>
      <c r="X465" s="1383"/>
      <c r="Y465" s="1383"/>
      <c r="Z465" s="1383"/>
      <c r="AA465" s="1383"/>
      <c r="AB465" s="1383"/>
      <c r="AC465" s="1383"/>
      <c r="AD465" s="1383"/>
      <c r="AE465" s="1383"/>
      <c r="AF465" s="1383"/>
      <c r="AG465" s="1383"/>
    </row>
    <row r="466" spans="3:33" x14ac:dyDescent="0.25">
      <c r="C466" s="1383"/>
      <c r="D466" s="1383"/>
      <c r="E466" s="1383"/>
      <c r="F466" s="1383"/>
      <c r="G466" s="1383"/>
      <c r="H466" s="1383"/>
      <c r="I466" s="1383"/>
      <c r="J466" s="1383"/>
      <c r="K466" s="1383"/>
      <c r="L466" s="1383"/>
      <c r="M466" s="1383"/>
      <c r="N466" s="1383"/>
      <c r="O466" s="1383"/>
      <c r="P466" s="1383"/>
      <c r="Q466" s="1383"/>
      <c r="R466" s="1383"/>
      <c r="S466" s="1383"/>
      <c r="T466" s="1383"/>
      <c r="U466" s="1383"/>
      <c r="V466" s="1383"/>
      <c r="W466" s="1383"/>
      <c r="X466" s="1383"/>
      <c r="Y466" s="1383"/>
      <c r="Z466" s="1383"/>
      <c r="AA466" s="1383"/>
      <c r="AB466" s="1383"/>
      <c r="AC466" s="1383"/>
      <c r="AD466" s="1383"/>
      <c r="AE466" s="1383"/>
      <c r="AF466" s="1383"/>
      <c r="AG466" s="1383"/>
    </row>
    <row r="467" spans="3:33" x14ac:dyDescent="0.25">
      <c r="C467" s="1383"/>
      <c r="D467" s="1383"/>
      <c r="E467" s="1383"/>
      <c r="F467" s="1383"/>
      <c r="G467" s="1383"/>
      <c r="H467" s="1383"/>
      <c r="I467" s="1383"/>
      <c r="J467" s="1383"/>
      <c r="K467" s="1383"/>
      <c r="L467" s="1383"/>
      <c r="M467" s="1383"/>
      <c r="N467" s="1383"/>
      <c r="O467" s="1383"/>
      <c r="P467" s="1383"/>
      <c r="Q467" s="1383"/>
      <c r="R467" s="1383"/>
      <c r="S467" s="1383"/>
      <c r="T467" s="1383"/>
      <c r="U467" s="1383"/>
      <c r="V467" s="1383"/>
      <c r="W467" s="1383"/>
      <c r="X467" s="1383"/>
      <c r="Y467" s="1383"/>
      <c r="Z467" s="1383"/>
      <c r="AA467" s="1383"/>
      <c r="AB467" s="1383"/>
      <c r="AC467" s="1383"/>
      <c r="AD467" s="1383"/>
      <c r="AE467" s="1383"/>
      <c r="AF467" s="1383"/>
      <c r="AG467" s="1383"/>
    </row>
    <row r="468" spans="3:33" x14ac:dyDescent="0.25">
      <c r="C468" s="1383"/>
      <c r="D468" s="1383"/>
      <c r="E468" s="1383"/>
      <c r="F468" s="1383"/>
      <c r="G468" s="1383"/>
      <c r="H468" s="1383"/>
      <c r="I468" s="1383"/>
      <c r="J468" s="1383"/>
      <c r="K468" s="1383"/>
      <c r="L468" s="1383"/>
      <c r="M468" s="1383"/>
      <c r="N468" s="1383"/>
      <c r="O468" s="1383"/>
      <c r="P468" s="1383"/>
      <c r="Q468" s="1383"/>
      <c r="R468" s="1383"/>
      <c r="S468" s="1383"/>
      <c r="T468" s="1383"/>
      <c r="U468" s="1383"/>
      <c r="V468" s="1383"/>
      <c r="W468" s="1383"/>
      <c r="X468" s="1383"/>
      <c r="Y468" s="1383"/>
      <c r="Z468" s="1383"/>
      <c r="AA468" s="1383"/>
      <c r="AB468" s="1383"/>
      <c r="AC468" s="1383"/>
      <c r="AD468" s="1383"/>
      <c r="AE468" s="1383"/>
      <c r="AF468" s="1383"/>
      <c r="AG468" s="1383"/>
    </row>
    <row r="469" spans="3:33" x14ac:dyDescent="0.25">
      <c r="C469" s="1383"/>
      <c r="D469" s="1383"/>
      <c r="E469" s="1383"/>
      <c r="F469" s="1383"/>
      <c r="G469" s="1383"/>
      <c r="H469" s="1383"/>
      <c r="I469" s="1383"/>
      <c r="J469" s="1383"/>
      <c r="K469" s="1383"/>
      <c r="L469" s="1383"/>
      <c r="M469" s="1383"/>
      <c r="N469" s="1383"/>
      <c r="O469" s="1383"/>
      <c r="P469" s="1383"/>
      <c r="Q469" s="1383"/>
      <c r="R469" s="1383"/>
      <c r="S469" s="1383"/>
      <c r="T469" s="1383"/>
      <c r="U469" s="1383"/>
      <c r="V469" s="1383"/>
      <c r="W469" s="1383"/>
      <c r="X469" s="1383"/>
      <c r="Y469" s="1383"/>
      <c r="Z469" s="1383"/>
      <c r="AA469" s="1383"/>
      <c r="AB469" s="1383"/>
      <c r="AC469" s="1383"/>
      <c r="AD469" s="1383"/>
      <c r="AE469" s="1383"/>
      <c r="AF469" s="1383"/>
      <c r="AG469" s="1383"/>
    </row>
    <row r="470" spans="3:33" x14ac:dyDescent="0.25">
      <c r="C470" s="1383"/>
      <c r="D470" s="1383"/>
      <c r="E470" s="1383"/>
      <c r="F470" s="1383"/>
      <c r="G470" s="1383"/>
      <c r="H470" s="1383"/>
      <c r="I470" s="1383"/>
      <c r="J470" s="1383"/>
      <c r="K470" s="1383"/>
      <c r="L470" s="1383"/>
      <c r="M470" s="1383"/>
      <c r="N470" s="1383"/>
      <c r="O470" s="1383"/>
      <c r="P470" s="1383"/>
      <c r="Q470" s="1383"/>
      <c r="R470" s="1383"/>
      <c r="S470" s="1383"/>
      <c r="T470" s="1383"/>
      <c r="U470" s="1383"/>
      <c r="V470" s="1383"/>
      <c r="W470" s="1383"/>
      <c r="X470" s="1383"/>
      <c r="Y470" s="1383"/>
      <c r="Z470" s="1383"/>
      <c r="AA470" s="1383"/>
      <c r="AB470" s="1383"/>
      <c r="AC470" s="1383"/>
      <c r="AD470" s="1383"/>
      <c r="AE470" s="1383"/>
      <c r="AF470" s="1383"/>
      <c r="AG470" s="1383"/>
    </row>
    <row r="471" spans="3:33" x14ac:dyDescent="0.25">
      <c r="C471" s="1383"/>
      <c r="D471" s="1383"/>
      <c r="E471" s="1383"/>
      <c r="F471" s="1383"/>
      <c r="G471" s="1383"/>
      <c r="H471" s="1383"/>
      <c r="I471" s="1383"/>
      <c r="J471" s="1383"/>
      <c r="K471" s="1383"/>
      <c r="L471" s="1383"/>
      <c r="M471" s="1383"/>
      <c r="N471" s="1383"/>
      <c r="O471" s="1383"/>
      <c r="P471" s="1383"/>
      <c r="Q471" s="1383"/>
      <c r="R471" s="1383"/>
      <c r="S471" s="1383"/>
      <c r="T471" s="1383"/>
      <c r="U471" s="1383"/>
      <c r="V471" s="1383"/>
      <c r="W471" s="1383"/>
      <c r="X471" s="1383"/>
      <c r="Y471" s="1383"/>
      <c r="Z471" s="1383"/>
      <c r="AA471" s="1383"/>
      <c r="AB471" s="1383"/>
      <c r="AC471" s="1383"/>
      <c r="AD471" s="1383"/>
      <c r="AE471" s="1383"/>
      <c r="AF471" s="1383"/>
      <c r="AG471" s="1383"/>
    </row>
    <row r="472" spans="3:33" x14ac:dyDescent="0.25">
      <c r="C472" s="1383"/>
      <c r="D472" s="1383"/>
      <c r="E472" s="1383"/>
      <c r="F472" s="1383"/>
      <c r="G472" s="1383"/>
      <c r="H472" s="1383"/>
      <c r="I472" s="1383"/>
      <c r="J472" s="1383"/>
      <c r="K472" s="1383"/>
      <c r="L472" s="1383"/>
      <c r="M472" s="1383"/>
      <c r="N472" s="1383"/>
      <c r="O472" s="1383"/>
      <c r="P472" s="1383"/>
      <c r="Q472" s="1383"/>
      <c r="R472" s="1383"/>
      <c r="S472" s="1383"/>
      <c r="T472" s="1383"/>
      <c r="U472" s="1383"/>
      <c r="V472" s="1383"/>
      <c r="W472" s="1383"/>
      <c r="X472" s="1383"/>
      <c r="Y472" s="1383"/>
      <c r="Z472" s="1383"/>
      <c r="AA472" s="1383"/>
      <c r="AB472" s="1383"/>
      <c r="AC472" s="1383"/>
      <c r="AD472" s="1383"/>
      <c r="AE472" s="1383"/>
      <c r="AF472" s="1383"/>
      <c r="AG472" s="1383"/>
    </row>
    <row r="473" spans="3:33" x14ac:dyDescent="0.25">
      <c r="C473" s="1383"/>
      <c r="D473" s="1383"/>
      <c r="E473" s="1383"/>
      <c r="F473" s="1383"/>
      <c r="G473" s="1383"/>
      <c r="H473" s="1383"/>
      <c r="I473" s="1383"/>
      <c r="J473" s="1383"/>
      <c r="K473" s="1383"/>
      <c r="L473" s="1383"/>
      <c r="M473" s="1383"/>
      <c r="N473" s="1383"/>
      <c r="O473" s="1383"/>
      <c r="P473" s="1383"/>
      <c r="Q473" s="1383"/>
      <c r="R473" s="1383"/>
      <c r="S473" s="1383"/>
      <c r="T473" s="1383"/>
      <c r="U473" s="1383"/>
      <c r="V473" s="1383"/>
      <c r="W473" s="1383"/>
      <c r="X473" s="1383"/>
      <c r="Y473" s="1383"/>
      <c r="Z473" s="1383"/>
      <c r="AA473" s="1383"/>
      <c r="AB473" s="1383"/>
      <c r="AC473" s="1383"/>
      <c r="AD473" s="1383"/>
      <c r="AE473" s="1383"/>
      <c r="AF473" s="1383"/>
      <c r="AG473" s="1383"/>
    </row>
    <row r="474" spans="3:33" x14ac:dyDescent="0.25">
      <c r="C474" s="1383"/>
      <c r="D474" s="1383"/>
      <c r="E474" s="1383"/>
      <c r="F474" s="1383"/>
      <c r="G474" s="1383"/>
      <c r="H474" s="1383"/>
      <c r="I474" s="1383"/>
      <c r="J474" s="1383"/>
      <c r="K474" s="1383"/>
      <c r="L474" s="1383"/>
      <c r="M474" s="1383"/>
      <c r="N474" s="1383"/>
      <c r="O474" s="1383"/>
      <c r="P474" s="1383"/>
      <c r="Q474" s="1383"/>
      <c r="R474" s="1383"/>
      <c r="S474" s="1383"/>
      <c r="T474" s="1383"/>
      <c r="U474" s="1383"/>
      <c r="V474" s="1383"/>
      <c r="W474" s="1383"/>
      <c r="X474" s="1383"/>
      <c r="Y474" s="1383"/>
      <c r="Z474" s="1383"/>
      <c r="AA474" s="1383"/>
      <c r="AB474" s="1383"/>
      <c r="AC474" s="1383"/>
      <c r="AD474" s="1383"/>
      <c r="AE474" s="1383"/>
      <c r="AF474" s="1383"/>
      <c r="AG474" s="1383"/>
    </row>
    <row r="475" spans="3:33" x14ac:dyDescent="0.25">
      <c r="C475" s="1383"/>
      <c r="D475" s="1383"/>
      <c r="E475" s="1383"/>
      <c r="F475" s="1383"/>
      <c r="G475" s="1383"/>
      <c r="H475" s="1383"/>
      <c r="I475" s="1383"/>
      <c r="J475" s="1383"/>
      <c r="K475" s="1383"/>
      <c r="L475" s="1383"/>
      <c r="M475" s="1383"/>
      <c r="N475" s="1383"/>
      <c r="O475" s="1383"/>
      <c r="P475" s="1383"/>
      <c r="Q475" s="1383"/>
      <c r="R475" s="1383"/>
      <c r="S475" s="1383"/>
      <c r="T475" s="1383"/>
      <c r="U475" s="1383"/>
      <c r="V475" s="1383"/>
      <c r="W475" s="1383"/>
      <c r="X475" s="1383"/>
      <c r="Y475" s="1383"/>
      <c r="Z475" s="1383"/>
      <c r="AA475" s="1383"/>
      <c r="AB475" s="1383"/>
      <c r="AC475" s="1383"/>
      <c r="AD475" s="1383"/>
      <c r="AE475" s="1383"/>
      <c r="AF475" s="1383"/>
      <c r="AG475" s="1383"/>
    </row>
    <row r="476" spans="3:33" x14ac:dyDescent="0.25">
      <c r="C476" s="1383"/>
      <c r="D476" s="1383"/>
      <c r="E476" s="1383"/>
      <c r="F476" s="1383"/>
      <c r="G476" s="1383"/>
      <c r="H476" s="1383"/>
      <c r="I476" s="1383"/>
      <c r="J476" s="1383"/>
      <c r="K476" s="1383"/>
      <c r="L476" s="1383"/>
      <c r="M476" s="1383"/>
      <c r="N476" s="1383"/>
      <c r="O476" s="1383"/>
      <c r="P476" s="1383"/>
      <c r="Q476" s="1383"/>
      <c r="R476" s="1383"/>
      <c r="S476" s="1383"/>
      <c r="T476" s="1383"/>
      <c r="U476" s="1383"/>
      <c r="V476" s="1383"/>
      <c r="W476" s="1383"/>
      <c r="X476" s="1383"/>
      <c r="Y476" s="1383"/>
      <c r="Z476" s="1383"/>
      <c r="AA476" s="1383"/>
      <c r="AB476" s="1383"/>
      <c r="AC476" s="1383"/>
      <c r="AD476" s="1383"/>
      <c r="AE476" s="1383"/>
      <c r="AF476" s="1383"/>
      <c r="AG476" s="1383"/>
    </row>
    <row r="477" spans="3:33" x14ac:dyDescent="0.25">
      <c r="C477" s="1383"/>
      <c r="D477" s="1383"/>
      <c r="E477" s="1383"/>
      <c r="F477" s="1383"/>
      <c r="G477" s="1383"/>
      <c r="H477" s="1383"/>
      <c r="I477" s="1383"/>
      <c r="J477" s="1383"/>
      <c r="K477" s="1383"/>
      <c r="L477" s="1383"/>
      <c r="M477" s="1383"/>
      <c r="N477" s="1383"/>
      <c r="O477" s="1383"/>
      <c r="P477" s="1383"/>
      <c r="Q477" s="1383"/>
      <c r="R477" s="1383"/>
      <c r="S477" s="1383"/>
      <c r="T477" s="1383"/>
      <c r="U477" s="1383"/>
      <c r="V477" s="1383"/>
      <c r="W477" s="1383"/>
      <c r="X477" s="1383"/>
      <c r="Y477" s="1383"/>
      <c r="Z477" s="1383"/>
      <c r="AA477" s="1383"/>
      <c r="AB477" s="1383"/>
      <c r="AC477" s="1383"/>
      <c r="AD477" s="1383"/>
      <c r="AE477" s="1383"/>
      <c r="AF477" s="1383"/>
      <c r="AG477" s="1383"/>
    </row>
    <row r="478" spans="3:33" x14ac:dyDescent="0.25">
      <c r="C478" s="1383"/>
      <c r="D478" s="1383"/>
      <c r="E478" s="1383"/>
      <c r="F478" s="1383"/>
      <c r="G478" s="1383"/>
      <c r="H478" s="1383"/>
      <c r="I478" s="1383"/>
      <c r="J478" s="1383"/>
      <c r="K478" s="1383"/>
      <c r="L478" s="1383"/>
      <c r="M478" s="1383"/>
      <c r="N478" s="1383"/>
      <c r="O478" s="1383"/>
      <c r="P478" s="1383"/>
      <c r="Q478" s="1383"/>
      <c r="R478" s="1383"/>
      <c r="S478" s="1383"/>
      <c r="T478" s="1383"/>
      <c r="U478" s="1383"/>
      <c r="V478" s="1383"/>
      <c r="W478" s="1383"/>
      <c r="X478" s="1383"/>
      <c r="Y478" s="1383"/>
      <c r="Z478" s="1383"/>
      <c r="AA478" s="1383"/>
      <c r="AB478" s="1383"/>
      <c r="AC478" s="1383"/>
      <c r="AD478" s="1383"/>
      <c r="AE478" s="1383"/>
      <c r="AF478" s="1383"/>
      <c r="AG478" s="1383"/>
    </row>
    <row r="479" spans="3:33" x14ac:dyDescent="0.25">
      <c r="C479" s="1383"/>
      <c r="D479" s="1383"/>
      <c r="E479" s="1383"/>
      <c r="F479" s="1383"/>
      <c r="G479" s="1383"/>
      <c r="H479" s="1383"/>
      <c r="I479" s="1383"/>
      <c r="J479" s="1383"/>
      <c r="K479" s="1383"/>
      <c r="L479" s="1383"/>
      <c r="M479" s="1383"/>
      <c r="N479" s="1383"/>
      <c r="O479" s="1383"/>
      <c r="P479" s="1383"/>
      <c r="Q479" s="1383"/>
      <c r="R479" s="1383"/>
      <c r="S479" s="1383"/>
      <c r="T479" s="1383"/>
      <c r="U479" s="1383"/>
      <c r="V479" s="1383"/>
      <c r="W479" s="1383"/>
      <c r="X479" s="1383"/>
      <c r="Y479" s="1383"/>
      <c r="Z479" s="1383"/>
      <c r="AA479" s="1383"/>
      <c r="AB479" s="1383"/>
      <c r="AC479" s="1383"/>
      <c r="AD479" s="1383"/>
      <c r="AE479" s="1383"/>
      <c r="AF479" s="1383"/>
      <c r="AG479" s="1383"/>
    </row>
    <row r="480" spans="3:33" x14ac:dyDescent="0.25">
      <c r="C480" s="1383"/>
      <c r="D480" s="1383"/>
      <c r="E480" s="1383"/>
      <c r="F480" s="1383"/>
      <c r="G480" s="1383"/>
      <c r="H480" s="1383"/>
      <c r="I480" s="1383"/>
      <c r="J480" s="1383"/>
      <c r="K480" s="1383"/>
      <c r="L480" s="1383"/>
      <c r="M480" s="1383"/>
      <c r="N480" s="1383"/>
      <c r="O480" s="1383"/>
      <c r="P480" s="1383"/>
      <c r="Q480" s="1383"/>
      <c r="R480" s="1383"/>
      <c r="S480" s="1383"/>
      <c r="T480" s="1383"/>
      <c r="U480" s="1383"/>
      <c r="V480" s="1383"/>
      <c r="W480" s="1383"/>
      <c r="X480" s="1383"/>
      <c r="Y480" s="1383"/>
      <c r="Z480" s="1383"/>
      <c r="AA480" s="1383"/>
      <c r="AB480" s="1383"/>
      <c r="AC480" s="1383"/>
      <c r="AD480" s="1383"/>
      <c r="AE480" s="1383"/>
      <c r="AF480" s="1383"/>
      <c r="AG480" s="1383"/>
    </row>
    <row r="481" spans="3:33" x14ac:dyDescent="0.25">
      <c r="C481" s="1383"/>
      <c r="D481" s="1383"/>
      <c r="E481" s="1383"/>
      <c r="F481" s="1383"/>
      <c r="G481" s="1383"/>
      <c r="H481" s="1383"/>
      <c r="I481" s="1383"/>
      <c r="J481" s="1383"/>
      <c r="K481" s="1383"/>
      <c r="L481" s="1383"/>
      <c r="M481" s="1383"/>
      <c r="N481" s="1383"/>
      <c r="O481" s="1383"/>
      <c r="P481" s="1383"/>
      <c r="Q481" s="1383"/>
      <c r="R481" s="1383"/>
      <c r="S481" s="1383"/>
      <c r="T481" s="1383"/>
      <c r="U481" s="1383"/>
      <c r="V481" s="1383"/>
      <c r="W481" s="1383"/>
      <c r="X481" s="1383"/>
      <c r="Y481" s="1383"/>
      <c r="Z481" s="1383"/>
      <c r="AA481" s="1383"/>
      <c r="AB481" s="1383"/>
      <c r="AC481" s="1383"/>
      <c r="AD481" s="1383"/>
      <c r="AE481" s="1383"/>
      <c r="AF481" s="1383"/>
      <c r="AG481" s="1383"/>
    </row>
    <row r="482" spans="3:33" x14ac:dyDescent="0.25">
      <c r="C482" s="1383"/>
      <c r="D482" s="1383"/>
      <c r="E482" s="1383"/>
      <c r="F482" s="1383"/>
      <c r="G482" s="1383"/>
      <c r="H482" s="1383"/>
      <c r="I482" s="1383"/>
      <c r="J482" s="1383"/>
      <c r="K482" s="1383"/>
      <c r="L482" s="1383"/>
      <c r="M482" s="1383"/>
      <c r="N482" s="1383"/>
      <c r="O482" s="1383"/>
      <c r="P482" s="1383"/>
      <c r="Q482" s="1383"/>
      <c r="R482" s="1383"/>
      <c r="S482" s="1383"/>
      <c r="T482" s="1383"/>
      <c r="U482" s="1383"/>
      <c r="V482" s="1383"/>
      <c r="W482" s="1383"/>
      <c r="X482" s="1383"/>
      <c r="Y482" s="1383"/>
      <c r="Z482" s="1383"/>
      <c r="AA482" s="1383"/>
      <c r="AB482" s="1383"/>
      <c r="AC482" s="1383"/>
      <c r="AD482" s="1383"/>
      <c r="AE482" s="1383"/>
      <c r="AF482" s="1383"/>
      <c r="AG482" s="1383"/>
    </row>
    <row r="483" spans="3:33" x14ac:dyDescent="0.25">
      <c r="C483" s="1383"/>
      <c r="D483" s="1383"/>
      <c r="E483" s="1383"/>
      <c r="F483" s="1383"/>
      <c r="G483" s="1383"/>
      <c r="H483" s="1383"/>
      <c r="I483" s="1383"/>
      <c r="J483" s="1383"/>
      <c r="K483" s="1383"/>
      <c r="L483" s="1383"/>
      <c r="M483" s="1383"/>
      <c r="N483" s="1383"/>
      <c r="O483" s="1383"/>
      <c r="P483" s="1383"/>
      <c r="Q483" s="1383"/>
      <c r="R483" s="1383"/>
      <c r="S483" s="1383"/>
      <c r="T483" s="1383"/>
      <c r="U483" s="1383"/>
      <c r="V483" s="1383"/>
      <c r="W483" s="1383"/>
      <c r="X483" s="1383"/>
      <c r="Y483" s="1383"/>
      <c r="Z483" s="1383"/>
      <c r="AA483" s="1383"/>
      <c r="AB483" s="1383"/>
      <c r="AC483" s="1383"/>
      <c r="AD483" s="1383"/>
      <c r="AE483" s="1383"/>
      <c r="AF483" s="1383"/>
      <c r="AG483" s="1383"/>
    </row>
    <row r="484" spans="3:33" x14ac:dyDescent="0.25">
      <c r="C484" s="1383"/>
      <c r="D484" s="1383"/>
      <c r="E484" s="1383"/>
      <c r="F484" s="1383"/>
      <c r="G484" s="1383"/>
      <c r="H484" s="1383"/>
      <c r="I484" s="1383"/>
      <c r="J484" s="1383"/>
      <c r="K484" s="1383"/>
      <c r="L484" s="1383"/>
      <c r="M484" s="1383"/>
      <c r="N484" s="1383"/>
      <c r="O484" s="1383"/>
      <c r="P484" s="1383"/>
      <c r="Q484" s="1383"/>
      <c r="R484" s="1383"/>
      <c r="S484" s="1383"/>
      <c r="T484" s="1383"/>
      <c r="U484" s="1383"/>
      <c r="V484" s="1383"/>
      <c r="W484" s="1383"/>
      <c r="X484" s="1383"/>
      <c r="Y484" s="1383"/>
      <c r="Z484" s="1383"/>
      <c r="AA484" s="1383"/>
      <c r="AB484" s="1383"/>
      <c r="AC484" s="1383"/>
      <c r="AD484" s="1383"/>
      <c r="AE484" s="1383"/>
      <c r="AF484" s="1383"/>
      <c r="AG484" s="1383"/>
    </row>
    <row r="485" spans="3:33" x14ac:dyDescent="0.25">
      <c r="C485" s="1383"/>
      <c r="D485" s="1383"/>
      <c r="E485" s="1383"/>
      <c r="F485" s="1383"/>
      <c r="G485" s="1383"/>
      <c r="H485" s="1383"/>
      <c r="I485" s="1383"/>
      <c r="J485" s="1383"/>
      <c r="K485" s="1383"/>
      <c r="L485" s="1383"/>
      <c r="M485" s="1383"/>
      <c r="N485" s="1383"/>
      <c r="O485" s="1383"/>
      <c r="P485" s="1383"/>
      <c r="Q485" s="1383"/>
      <c r="R485" s="1383"/>
      <c r="S485" s="1383"/>
      <c r="T485" s="1383"/>
      <c r="U485" s="1383"/>
      <c r="V485" s="1383"/>
      <c r="W485" s="1383"/>
      <c r="X485" s="1383"/>
      <c r="Y485" s="1383"/>
      <c r="Z485" s="1383"/>
      <c r="AA485" s="1383"/>
      <c r="AB485" s="1383"/>
      <c r="AC485" s="1383"/>
      <c r="AD485" s="1383"/>
      <c r="AE485" s="1383"/>
      <c r="AF485" s="1383"/>
      <c r="AG485" s="1383"/>
    </row>
    <row r="486" spans="3:33" x14ac:dyDescent="0.25">
      <c r="C486" s="1383"/>
      <c r="D486" s="1383"/>
      <c r="E486" s="1383"/>
      <c r="F486" s="1383"/>
      <c r="G486" s="1383"/>
      <c r="H486" s="1383"/>
      <c r="I486" s="1383"/>
      <c r="J486" s="1383"/>
      <c r="K486" s="1383"/>
      <c r="L486" s="1383"/>
      <c r="M486" s="1383"/>
      <c r="N486" s="1383"/>
      <c r="O486" s="1383"/>
      <c r="P486" s="1383"/>
      <c r="Q486" s="1383"/>
      <c r="R486" s="1383"/>
      <c r="S486" s="1383"/>
      <c r="T486" s="1383"/>
      <c r="U486" s="1383"/>
      <c r="V486" s="1383"/>
      <c r="W486" s="1383"/>
      <c r="X486" s="1383"/>
      <c r="Y486" s="1383"/>
      <c r="Z486" s="1383"/>
      <c r="AA486" s="1383"/>
      <c r="AB486" s="1383"/>
      <c r="AC486" s="1383"/>
      <c r="AD486" s="1383"/>
      <c r="AE486" s="1383"/>
      <c r="AF486" s="1383"/>
      <c r="AG486" s="1383"/>
    </row>
    <row r="487" spans="3:33" x14ac:dyDescent="0.25">
      <c r="C487" s="1383"/>
      <c r="D487" s="1383"/>
      <c r="E487" s="1383"/>
      <c r="F487" s="1383"/>
      <c r="G487" s="1383"/>
      <c r="H487" s="1383"/>
      <c r="I487" s="1383"/>
      <c r="J487" s="1383"/>
      <c r="K487" s="1383"/>
      <c r="L487" s="1383"/>
      <c r="M487" s="1383"/>
      <c r="N487" s="1383"/>
      <c r="O487" s="1383"/>
      <c r="P487" s="1383"/>
      <c r="Q487" s="1383"/>
      <c r="R487" s="1383"/>
      <c r="S487" s="1383"/>
      <c r="T487" s="1383"/>
      <c r="U487" s="1383"/>
      <c r="V487" s="1383"/>
      <c r="W487" s="1383"/>
      <c r="X487" s="1383"/>
      <c r="Y487" s="1383"/>
      <c r="Z487" s="1383"/>
      <c r="AA487" s="1383"/>
      <c r="AB487" s="1383"/>
      <c r="AC487" s="1383"/>
      <c r="AD487" s="1383"/>
      <c r="AE487" s="1383"/>
      <c r="AF487" s="1383"/>
      <c r="AG487" s="1383"/>
    </row>
    <row r="488" spans="3:33" x14ac:dyDescent="0.25">
      <c r="C488" s="1383"/>
      <c r="D488" s="1383"/>
      <c r="E488" s="1383"/>
      <c r="F488" s="1383"/>
      <c r="G488" s="1383"/>
      <c r="H488" s="1383"/>
      <c r="I488" s="1383"/>
      <c r="J488" s="1383"/>
      <c r="K488" s="1383"/>
      <c r="L488" s="1383"/>
      <c r="M488" s="1383"/>
      <c r="N488" s="1383"/>
      <c r="O488" s="1383"/>
      <c r="P488" s="1383"/>
      <c r="Q488" s="1383"/>
      <c r="R488" s="1383"/>
      <c r="S488" s="1383"/>
      <c r="T488" s="1383"/>
      <c r="U488" s="1383"/>
      <c r="V488" s="1383"/>
      <c r="W488" s="1383"/>
      <c r="X488" s="1383"/>
      <c r="Y488" s="1383"/>
      <c r="Z488" s="1383"/>
      <c r="AA488" s="1383"/>
      <c r="AB488" s="1383"/>
      <c r="AC488" s="1383"/>
      <c r="AD488" s="1383"/>
      <c r="AE488" s="1383"/>
      <c r="AF488" s="1383"/>
      <c r="AG488" s="1383"/>
    </row>
    <row r="489" spans="3:33" x14ac:dyDescent="0.25">
      <c r="C489" s="1383"/>
      <c r="D489" s="1383"/>
      <c r="E489" s="1383"/>
      <c r="F489" s="1383"/>
      <c r="G489" s="1383"/>
      <c r="H489" s="1383"/>
      <c r="I489" s="1383"/>
      <c r="J489" s="1383"/>
      <c r="K489" s="1383"/>
      <c r="L489" s="1383"/>
      <c r="M489" s="1383"/>
      <c r="N489" s="1383"/>
      <c r="O489" s="1383"/>
      <c r="P489" s="1383"/>
      <c r="Q489" s="1383"/>
      <c r="R489" s="1383"/>
      <c r="S489" s="1383"/>
      <c r="T489" s="1383"/>
      <c r="U489" s="1383"/>
      <c r="V489" s="1383"/>
      <c r="W489" s="1383"/>
      <c r="X489" s="1383"/>
      <c r="Y489" s="1383"/>
      <c r="Z489" s="1383"/>
      <c r="AA489" s="1383"/>
      <c r="AB489" s="1383"/>
      <c r="AC489" s="1383"/>
      <c r="AD489" s="1383"/>
      <c r="AE489" s="1383"/>
      <c r="AF489" s="1383"/>
      <c r="AG489" s="1383"/>
    </row>
    <row r="490" spans="3:33" x14ac:dyDescent="0.25">
      <c r="C490" s="1383"/>
      <c r="D490" s="1383"/>
      <c r="E490" s="1383"/>
      <c r="F490" s="1383"/>
      <c r="G490" s="1383"/>
      <c r="H490" s="1383"/>
      <c r="I490" s="1383"/>
      <c r="J490" s="1383"/>
      <c r="K490" s="1383"/>
      <c r="L490" s="1383"/>
      <c r="M490" s="1383"/>
      <c r="N490" s="1383"/>
      <c r="O490" s="1383"/>
      <c r="P490" s="1383"/>
      <c r="Q490" s="1383"/>
      <c r="R490" s="1383"/>
      <c r="S490" s="1383"/>
      <c r="T490" s="1383"/>
      <c r="U490" s="1383"/>
      <c r="V490" s="1383"/>
      <c r="W490" s="1383"/>
      <c r="X490" s="1383"/>
      <c r="Y490" s="1383"/>
      <c r="Z490" s="1383"/>
      <c r="AA490" s="1383"/>
      <c r="AB490" s="1383"/>
      <c r="AC490" s="1383"/>
      <c r="AD490" s="1383"/>
      <c r="AE490" s="1383"/>
      <c r="AF490" s="1383"/>
      <c r="AG490" s="1383"/>
    </row>
    <row r="491" spans="3:33" x14ac:dyDescent="0.25">
      <c r="C491" s="1383"/>
      <c r="D491" s="1383"/>
      <c r="E491" s="1383"/>
      <c r="F491" s="1383"/>
      <c r="G491" s="1383"/>
      <c r="H491" s="1383"/>
      <c r="I491" s="1383"/>
      <c r="J491" s="1383"/>
      <c r="K491" s="1383"/>
      <c r="L491" s="1383"/>
      <c r="M491" s="1383"/>
      <c r="N491" s="1383"/>
      <c r="O491" s="1383"/>
      <c r="P491" s="1383"/>
      <c r="Q491" s="1383"/>
      <c r="R491" s="1383"/>
      <c r="S491" s="1383"/>
      <c r="T491" s="1383"/>
      <c r="U491" s="1383"/>
      <c r="V491" s="1383"/>
      <c r="W491" s="1383"/>
      <c r="X491" s="1383"/>
      <c r="Y491" s="1383"/>
      <c r="Z491" s="1383"/>
      <c r="AA491" s="1383"/>
      <c r="AB491" s="1383"/>
      <c r="AC491" s="1383"/>
      <c r="AD491" s="1383"/>
      <c r="AE491" s="1383"/>
      <c r="AF491" s="1383"/>
      <c r="AG491" s="1383"/>
    </row>
    <row r="492" spans="3:33" x14ac:dyDescent="0.25">
      <c r="C492" s="1383"/>
      <c r="D492" s="1383"/>
      <c r="E492" s="1383"/>
      <c r="F492" s="1383"/>
      <c r="G492" s="1383"/>
      <c r="H492" s="1383"/>
      <c r="I492" s="1383"/>
      <c r="J492" s="1383"/>
      <c r="K492" s="1383"/>
      <c r="L492" s="1383"/>
      <c r="M492" s="1383"/>
      <c r="N492" s="1383"/>
      <c r="O492" s="1383"/>
      <c r="P492" s="1383"/>
      <c r="Q492" s="1383"/>
      <c r="R492" s="1383"/>
      <c r="S492" s="1383"/>
      <c r="T492" s="1383"/>
      <c r="U492" s="1383"/>
      <c r="V492" s="1383"/>
      <c r="W492" s="1383"/>
      <c r="X492" s="1383"/>
      <c r="Y492" s="1383"/>
      <c r="Z492" s="1383"/>
      <c r="AA492" s="1383"/>
      <c r="AB492" s="1383"/>
      <c r="AC492" s="1383"/>
      <c r="AD492" s="1383"/>
      <c r="AE492" s="1383"/>
      <c r="AF492" s="1383"/>
      <c r="AG492" s="1383"/>
    </row>
    <row r="493" spans="3:33" x14ac:dyDescent="0.25">
      <c r="C493" s="1383"/>
      <c r="D493" s="1383"/>
      <c r="E493" s="1383"/>
      <c r="F493" s="1383"/>
      <c r="G493" s="1383"/>
      <c r="H493" s="1383"/>
      <c r="I493" s="1383"/>
      <c r="J493" s="1383"/>
      <c r="K493" s="1383"/>
      <c r="L493" s="1383"/>
      <c r="M493" s="1383"/>
      <c r="N493" s="1383"/>
      <c r="O493" s="1383"/>
      <c r="P493" s="1383"/>
      <c r="Q493" s="1383"/>
      <c r="R493" s="1383"/>
      <c r="S493" s="1383"/>
      <c r="T493" s="1383"/>
      <c r="U493" s="1383"/>
      <c r="V493" s="1383"/>
      <c r="W493" s="1383"/>
      <c r="X493" s="1383"/>
      <c r="Y493" s="1383"/>
      <c r="Z493" s="1383"/>
      <c r="AA493" s="1383"/>
      <c r="AB493" s="1383"/>
      <c r="AC493" s="1383"/>
      <c r="AD493" s="1383"/>
      <c r="AE493" s="1383"/>
      <c r="AF493" s="1383"/>
      <c r="AG493" s="1383"/>
    </row>
    <row r="494" spans="3:33" x14ac:dyDescent="0.25">
      <c r="C494" s="1383"/>
      <c r="D494" s="1383"/>
      <c r="E494" s="1383"/>
      <c r="F494" s="1383"/>
      <c r="G494" s="1383"/>
      <c r="H494" s="1383"/>
      <c r="I494" s="1383"/>
      <c r="J494" s="1383"/>
      <c r="K494" s="1383"/>
      <c r="L494" s="1383"/>
      <c r="M494" s="1383"/>
      <c r="N494" s="1383"/>
      <c r="O494" s="1383"/>
      <c r="P494" s="1383"/>
      <c r="Q494" s="1383"/>
      <c r="R494" s="1383"/>
      <c r="S494" s="1383"/>
      <c r="T494" s="1383"/>
      <c r="U494" s="1383"/>
      <c r="V494" s="1383"/>
      <c r="W494" s="1383"/>
      <c r="X494" s="1383"/>
      <c r="Y494" s="1383"/>
      <c r="Z494" s="1383"/>
      <c r="AA494" s="1383"/>
      <c r="AB494" s="1383"/>
      <c r="AC494" s="1383"/>
      <c r="AD494" s="1383"/>
      <c r="AE494" s="1383"/>
      <c r="AF494" s="1383"/>
      <c r="AG494" s="1383"/>
    </row>
    <row r="495" spans="3:33" x14ac:dyDescent="0.25">
      <c r="C495" s="1383"/>
      <c r="D495" s="1383"/>
      <c r="E495" s="1383"/>
      <c r="F495" s="1383"/>
      <c r="G495" s="1383"/>
      <c r="H495" s="1383"/>
      <c r="I495" s="1383"/>
      <c r="J495" s="1383"/>
      <c r="K495" s="1383"/>
      <c r="L495" s="1383"/>
      <c r="M495" s="1383"/>
      <c r="N495" s="1383"/>
      <c r="O495" s="1383"/>
      <c r="P495" s="1383"/>
      <c r="Q495" s="1383"/>
      <c r="R495" s="1383"/>
      <c r="S495" s="1383"/>
      <c r="T495" s="1383"/>
      <c r="U495" s="1383"/>
      <c r="V495" s="1383"/>
      <c r="W495" s="1383"/>
      <c r="X495" s="1383"/>
      <c r="Y495" s="1383"/>
      <c r="Z495" s="1383"/>
      <c r="AA495" s="1383"/>
      <c r="AB495" s="1383"/>
      <c r="AC495" s="1383"/>
      <c r="AD495" s="1383"/>
      <c r="AE495" s="1383"/>
      <c r="AF495" s="1383"/>
      <c r="AG495" s="1383"/>
    </row>
    <row r="496" spans="3:33" x14ac:dyDescent="0.25">
      <c r="C496" s="1383"/>
      <c r="D496" s="1383"/>
      <c r="E496" s="1383"/>
      <c r="F496" s="1383"/>
      <c r="G496" s="1383"/>
      <c r="H496" s="1383"/>
      <c r="I496" s="1383"/>
      <c r="J496" s="1383"/>
      <c r="K496" s="1383"/>
      <c r="L496" s="1383"/>
      <c r="M496" s="1383"/>
      <c r="N496" s="1383"/>
      <c r="O496" s="1383"/>
      <c r="P496" s="1383"/>
      <c r="Q496" s="1383"/>
      <c r="R496" s="1383"/>
      <c r="S496" s="1383"/>
      <c r="T496" s="1383"/>
      <c r="U496" s="1383"/>
      <c r="V496" s="1383"/>
      <c r="W496" s="1383"/>
      <c r="X496" s="1383"/>
      <c r="Y496" s="1383"/>
      <c r="Z496" s="1383"/>
      <c r="AA496" s="1383"/>
      <c r="AB496" s="1383"/>
      <c r="AC496" s="1383"/>
      <c r="AD496" s="1383"/>
      <c r="AE496" s="1383"/>
      <c r="AF496" s="1383"/>
      <c r="AG496" s="1383"/>
    </row>
    <row r="497" spans="3:33" x14ac:dyDescent="0.25">
      <c r="C497" s="1383"/>
      <c r="D497" s="1383"/>
      <c r="E497" s="1383"/>
      <c r="F497" s="1383"/>
      <c r="G497" s="1383"/>
      <c r="H497" s="1383"/>
      <c r="I497" s="1383"/>
      <c r="J497" s="1383"/>
      <c r="K497" s="1383"/>
      <c r="L497" s="1383"/>
      <c r="M497" s="1383"/>
      <c r="N497" s="1383"/>
      <c r="O497" s="1383"/>
      <c r="P497" s="1383"/>
      <c r="Q497" s="1383"/>
      <c r="R497" s="1383"/>
      <c r="S497" s="1383"/>
      <c r="T497" s="1383"/>
      <c r="U497" s="1383"/>
      <c r="V497" s="1383"/>
      <c r="W497" s="1383"/>
      <c r="X497" s="1383"/>
      <c r="Y497" s="1383"/>
      <c r="Z497" s="1383"/>
      <c r="AA497" s="1383"/>
      <c r="AB497" s="1383"/>
      <c r="AC497" s="1383"/>
      <c r="AD497" s="1383"/>
      <c r="AE497" s="1383"/>
      <c r="AF497" s="1383"/>
      <c r="AG497" s="1383"/>
    </row>
    <row r="498" spans="3:33" x14ac:dyDescent="0.25">
      <c r="C498" s="1383"/>
      <c r="D498" s="1383"/>
      <c r="E498" s="1383"/>
      <c r="F498" s="1383"/>
      <c r="G498" s="1383"/>
      <c r="H498" s="1383"/>
      <c r="I498" s="1383"/>
      <c r="J498" s="1383"/>
      <c r="K498" s="1383"/>
      <c r="L498" s="1383"/>
      <c r="M498" s="1383"/>
      <c r="N498" s="1383"/>
      <c r="O498" s="1383"/>
      <c r="P498" s="1383"/>
      <c r="Q498" s="1383"/>
      <c r="R498" s="1383"/>
      <c r="S498" s="1383"/>
      <c r="T498" s="1383"/>
      <c r="U498" s="1383"/>
      <c r="V498" s="1383"/>
      <c r="W498" s="1383"/>
      <c r="X498" s="1383"/>
      <c r="Y498" s="1383"/>
      <c r="Z498" s="1383"/>
      <c r="AA498" s="1383"/>
      <c r="AB498" s="1383"/>
      <c r="AC498" s="1383"/>
      <c r="AD498" s="1383"/>
      <c r="AE498" s="1383"/>
      <c r="AF498" s="1383"/>
      <c r="AG498" s="1383"/>
    </row>
    <row r="499" spans="3:33" x14ac:dyDescent="0.25">
      <c r="C499" s="1383"/>
      <c r="D499" s="1383"/>
      <c r="E499" s="1383"/>
      <c r="F499" s="1383"/>
      <c r="G499" s="1383"/>
      <c r="H499" s="1383"/>
      <c r="I499" s="1383"/>
      <c r="J499" s="1383"/>
      <c r="K499" s="1383"/>
      <c r="L499" s="1383"/>
      <c r="M499" s="1383"/>
      <c r="N499" s="1383"/>
      <c r="O499" s="1383"/>
      <c r="P499" s="1383"/>
      <c r="Q499" s="1383"/>
      <c r="R499" s="1383"/>
      <c r="S499" s="1383"/>
      <c r="T499" s="1383"/>
      <c r="U499" s="1383"/>
      <c r="V499" s="1383"/>
      <c r="W499" s="1383"/>
      <c r="X499" s="1383"/>
      <c r="Y499" s="1383"/>
      <c r="Z499" s="1383"/>
      <c r="AA499" s="1383"/>
      <c r="AB499" s="1383"/>
      <c r="AC499" s="1383"/>
      <c r="AD499" s="1383"/>
      <c r="AE499" s="1383"/>
      <c r="AF499" s="1383"/>
      <c r="AG499" s="1383"/>
    </row>
    <row r="500" spans="3:33" x14ac:dyDescent="0.25">
      <c r="C500" s="1383"/>
      <c r="D500" s="1383"/>
      <c r="E500" s="1383"/>
      <c r="F500" s="1383"/>
      <c r="G500" s="1383"/>
      <c r="H500" s="1383"/>
      <c r="I500" s="1383"/>
      <c r="J500" s="1383"/>
      <c r="K500" s="1383"/>
      <c r="L500" s="1383"/>
      <c r="M500" s="1383"/>
      <c r="N500" s="1383"/>
      <c r="O500" s="1383"/>
      <c r="P500" s="1383"/>
      <c r="Q500" s="1383"/>
      <c r="R500" s="1383"/>
      <c r="S500" s="1383"/>
      <c r="T500" s="1383"/>
      <c r="U500" s="1383"/>
      <c r="V500" s="1383"/>
      <c r="W500" s="1383"/>
      <c r="X500" s="1383"/>
      <c r="Y500" s="1383"/>
      <c r="Z500" s="1383"/>
      <c r="AA500" s="1383"/>
      <c r="AB500" s="1383"/>
      <c r="AC500" s="1383"/>
      <c r="AD500" s="1383"/>
      <c r="AE500" s="1383"/>
      <c r="AF500" s="1383"/>
      <c r="AG500" s="1383"/>
    </row>
    <row r="501" spans="3:33" x14ac:dyDescent="0.25">
      <c r="C501" s="1383"/>
      <c r="D501" s="1383"/>
      <c r="E501" s="1383"/>
      <c r="F501" s="1383"/>
      <c r="G501" s="1383"/>
      <c r="H501" s="1383"/>
      <c r="I501" s="1383"/>
      <c r="J501" s="1383"/>
      <c r="K501" s="1383"/>
      <c r="L501" s="1383"/>
      <c r="M501" s="1383"/>
      <c r="N501" s="1383"/>
      <c r="O501" s="1383"/>
      <c r="P501" s="1383"/>
      <c r="Q501" s="1383"/>
      <c r="R501" s="1383"/>
      <c r="S501" s="1383"/>
      <c r="T501" s="1383"/>
      <c r="U501" s="1383"/>
      <c r="V501" s="1383"/>
      <c r="W501" s="1383"/>
      <c r="X501" s="1383"/>
      <c r="Y501" s="1383"/>
      <c r="Z501" s="1383"/>
      <c r="AA501" s="1383"/>
      <c r="AB501" s="1383"/>
      <c r="AC501" s="1383"/>
      <c r="AD501" s="1383"/>
      <c r="AE501" s="1383"/>
      <c r="AF501" s="1383"/>
      <c r="AG501" s="1383"/>
    </row>
    <row r="502" spans="3:33" x14ac:dyDescent="0.25">
      <c r="C502" s="1383"/>
      <c r="D502" s="1383"/>
      <c r="E502" s="1383"/>
      <c r="F502" s="1383"/>
      <c r="G502" s="1383"/>
      <c r="H502" s="1383"/>
      <c r="I502" s="1383"/>
      <c r="J502" s="1383"/>
      <c r="K502" s="1383"/>
      <c r="L502" s="1383"/>
      <c r="M502" s="1383"/>
      <c r="N502" s="1383"/>
      <c r="O502" s="1383"/>
      <c r="P502" s="1383"/>
      <c r="Q502" s="1383"/>
      <c r="R502" s="1383"/>
      <c r="S502" s="1383"/>
      <c r="T502" s="1383"/>
      <c r="U502" s="1383"/>
      <c r="V502" s="1383"/>
      <c r="W502" s="1383"/>
      <c r="X502" s="1383"/>
      <c r="Y502" s="1383"/>
      <c r="Z502" s="1383"/>
      <c r="AA502" s="1383"/>
      <c r="AB502" s="1383"/>
      <c r="AC502" s="1383"/>
      <c r="AD502" s="1383"/>
      <c r="AE502" s="1383"/>
      <c r="AF502" s="1383"/>
      <c r="AG502" s="1383"/>
    </row>
    <row r="503" spans="3:33" x14ac:dyDescent="0.25">
      <c r="C503" s="1383"/>
      <c r="D503" s="1383"/>
      <c r="E503" s="1383"/>
      <c r="F503" s="1383"/>
      <c r="G503" s="1383"/>
      <c r="H503" s="1383"/>
      <c r="I503" s="1383"/>
      <c r="J503" s="1383"/>
      <c r="K503" s="1383"/>
      <c r="L503" s="1383"/>
      <c r="M503" s="1383"/>
      <c r="N503" s="1383"/>
      <c r="O503" s="1383"/>
      <c r="P503" s="1383"/>
      <c r="Q503" s="1383"/>
      <c r="R503" s="1383"/>
      <c r="S503" s="1383"/>
      <c r="T503" s="1383"/>
      <c r="U503" s="1383"/>
      <c r="V503" s="1383"/>
      <c r="W503" s="1383"/>
      <c r="X503" s="1383"/>
      <c r="Y503" s="1383"/>
      <c r="Z503" s="1383"/>
      <c r="AA503" s="1383"/>
      <c r="AB503" s="1383"/>
      <c r="AC503" s="1383"/>
      <c r="AD503" s="1383"/>
      <c r="AE503" s="1383"/>
      <c r="AF503" s="1383"/>
      <c r="AG503" s="1383"/>
    </row>
    <row r="504" spans="3:33" x14ac:dyDescent="0.25">
      <c r="C504" s="1383"/>
      <c r="D504" s="1383"/>
      <c r="E504" s="1383"/>
      <c r="F504" s="1383"/>
      <c r="G504" s="1383"/>
      <c r="H504" s="1383"/>
      <c r="I504" s="1383"/>
      <c r="J504" s="1383"/>
      <c r="K504" s="1383"/>
      <c r="L504" s="1383"/>
      <c r="M504" s="1383"/>
      <c r="N504" s="1383"/>
      <c r="O504" s="1383"/>
      <c r="P504" s="1383"/>
      <c r="Q504" s="1383"/>
      <c r="R504" s="1383"/>
      <c r="S504" s="1383"/>
      <c r="T504" s="1383"/>
      <c r="U504" s="1383"/>
      <c r="V504" s="1383"/>
      <c r="W504" s="1383"/>
      <c r="X504" s="1383"/>
      <c r="Y504" s="1383"/>
      <c r="Z504" s="1383"/>
      <c r="AA504" s="1383"/>
      <c r="AB504" s="1383"/>
      <c r="AC504" s="1383"/>
      <c r="AD504" s="1383"/>
      <c r="AE504" s="1383"/>
      <c r="AF504" s="1383"/>
      <c r="AG504" s="1383"/>
    </row>
    <row r="505" spans="3:33" x14ac:dyDescent="0.25">
      <c r="C505" s="1383"/>
      <c r="D505" s="1383"/>
      <c r="E505" s="1383"/>
      <c r="F505" s="1383"/>
      <c r="G505" s="1383"/>
      <c r="H505" s="1383"/>
      <c r="I505" s="1383"/>
      <c r="J505" s="1383"/>
      <c r="K505" s="1383"/>
      <c r="L505" s="1383"/>
      <c r="M505" s="1383"/>
      <c r="N505" s="1383"/>
      <c r="O505" s="1383"/>
      <c r="P505" s="1383"/>
      <c r="Q505" s="1383"/>
      <c r="R505" s="1383"/>
      <c r="S505" s="1383"/>
      <c r="T505" s="1383"/>
      <c r="U505" s="1383"/>
      <c r="V505" s="1383"/>
      <c r="W505" s="1383"/>
      <c r="X505" s="1383"/>
      <c r="Y505" s="1383"/>
      <c r="Z505" s="1383"/>
      <c r="AA505" s="1383"/>
      <c r="AB505" s="1383"/>
      <c r="AC505" s="1383"/>
      <c r="AD505" s="1383"/>
      <c r="AE505" s="1383"/>
      <c r="AF505" s="1383"/>
      <c r="AG505" s="1383"/>
    </row>
    <row r="506" spans="3:33" x14ac:dyDescent="0.25">
      <c r="C506" s="1383"/>
      <c r="D506" s="1383"/>
      <c r="E506" s="1383"/>
      <c r="F506" s="1383"/>
      <c r="G506" s="1383"/>
      <c r="H506" s="1383"/>
      <c r="I506" s="1383"/>
      <c r="J506" s="1383"/>
      <c r="K506" s="1383"/>
      <c r="L506" s="1383"/>
      <c r="M506" s="1383"/>
      <c r="N506" s="1383"/>
      <c r="O506" s="1383"/>
      <c r="P506" s="1383"/>
      <c r="Q506" s="1383"/>
      <c r="R506" s="1383"/>
      <c r="S506" s="1383"/>
      <c r="T506" s="1383"/>
      <c r="U506" s="1383"/>
      <c r="V506" s="1383"/>
      <c r="W506" s="1383"/>
      <c r="X506" s="1383"/>
      <c r="Y506" s="1383"/>
      <c r="Z506" s="1383"/>
      <c r="AA506" s="1383"/>
      <c r="AB506" s="1383"/>
      <c r="AC506" s="1383"/>
      <c r="AD506" s="1383"/>
      <c r="AE506" s="1383"/>
      <c r="AF506" s="1383"/>
      <c r="AG506" s="1383"/>
    </row>
    <row r="507" spans="3:33" x14ac:dyDescent="0.25">
      <c r="C507" s="1383"/>
      <c r="D507" s="1383"/>
      <c r="E507" s="1383"/>
      <c r="F507" s="1383"/>
      <c r="G507" s="1383"/>
      <c r="H507" s="1383"/>
      <c r="I507" s="1383"/>
      <c r="J507" s="1383"/>
      <c r="K507" s="1383"/>
      <c r="L507" s="1383"/>
      <c r="M507" s="1383"/>
      <c r="N507" s="1383"/>
      <c r="O507" s="1383"/>
      <c r="P507" s="1383"/>
      <c r="Q507" s="1383"/>
      <c r="R507" s="1383"/>
      <c r="S507" s="1383"/>
      <c r="T507" s="1383"/>
      <c r="U507" s="1383"/>
      <c r="V507" s="1383"/>
      <c r="W507" s="1383"/>
      <c r="X507" s="1383"/>
      <c r="Y507" s="1383"/>
      <c r="Z507" s="1383"/>
      <c r="AA507" s="1383"/>
      <c r="AB507" s="1383"/>
      <c r="AC507" s="1383"/>
      <c r="AD507" s="1383"/>
      <c r="AE507" s="1383"/>
      <c r="AF507" s="1383"/>
      <c r="AG507" s="1383"/>
    </row>
    <row r="508" spans="3:33" x14ac:dyDescent="0.25">
      <c r="C508" s="1383"/>
      <c r="D508" s="1383"/>
      <c r="E508" s="1383"/>
      <c r="F508" s="1383"/>
      <c r="G508" s="1383"/>
      <c r="H508" s="1383"/>
      <c r="I508" s="1383"/>
      <c r="J508" s="1383"/>
      <c r="K508" s="1383"/>
      <c r="L508" s="1383"/>
      <c r="M508" s="1383"/>
      <c r="N508" s="1383"/>
      <c r="O508" s="1383"/>
      <c r="P508" s="1383"/>
      <c r="Q508" s="1383"/>
      <c r="R508" s="1383"/>
      <c r="S508" s="1383"/>
      <c r="T508" s="1383"/>
      <c r="U508" s="1383"/>
      <c r="V508" s="1383"/>
      <c r="W508" s="1383"/>
      <c r="X508" s="1383"/>
      <c r="Y508" s="1383"/>
      <c r="Z508" s="1383"/>
      <c r="AA508" s="1383"/>
      <c r="AB508" s="1383"/>
      <c r="AC508" s="1383"/>
      <c r="AD508" s="1383"/>
      <c r="AE508" s="1383"/>
      <c r="AF508" s="1383"/>
      <c r="AG508" s="1383"/>
    </row>
    <row r="509" spans="3:33" x14ac:dyDescent="0.25">
      <c r="C509" s="1383"/>
      <c r="D509" s="1383"/>
      <c r="E509" s="1383"/>
      <c r="F509" s="1383"/>
      <c r="G509" s="1383"/>
      <c r="H509" s="1383"/>
      <c r="I509" s="1383"/>
      <c r="J509" s="1383"/>
      <c r="K509" s="1383"/>
      <c r="L509" s="1383"/>
      <c r="M509" s="1383"/>
      <c r="N509" s="1383"/>
      <c r="O509" s="1383"/>
      <c r="P509" s="1383"/>
      <c r="Q509" s="1383"/>
      <c r="R509" s="1383"/>
      <c r="S509" s="1383"/>
      <c r="T509" s="1383"/>
      <c r="U509" s="1383"/>
      <c r="V509" s="1383"/>
      <c r="W509" s="1383"/>
      <c r="X509" s="1383"/>
      <c r="Y509" s="1383"/>
      <c r="Z509" s="1383"/>
      <c r="AA509" s="1383"/>
      <c r="AB509" s="1383"/>
      <c r="AC509" s="1383"/>
      <c r="AD509" s="1383"/>
      <c r="AE509" s="1383"/>
      <c r="AF509" s="1383"/>
      <c r="AG509" s="1383"/>
    </row>
    <row r="510" spans="3:33" x14ac:dyDescent="0.25">
      <c r="C510" s="1383"/>
      <c r="D510" s="1383"/>
      <c r="E510" s="1383"/>
      <c r="F510" s="1383"/>
      <c r="G510" s="1383"/>
      <c r="H510" s="1383"/>
      <c r="I510" s="1383"/>
      <c r="J510" s="1383"/>
      <c r="K510" s="1383"/>
      <c r="L510" s="1383"/>
      <c r="M510" s="1383"/>
      <c r="N510" s="1383"/>
      <c r="O510" s="1383"/>
      <c r="P510" s="1383"/>
      <c r="Q510" s="1383"/>
      <c r="R510" s="1383"/>
      <c r="S510" s="1383"/>
      <c r="T510" s="1383"/>
      <c r="U510" s="1383"/>
      <c r="V510" s="1383"/>
      <c r="W510" s="1383"/>
      <c r="X510" s="1383"/>
      <c r="Y510" s="1383"/>
      <c r="Z510" s="1383"/>
      <c r="AA510" s="1383"/>
      <c r="AB510" s="1383"/>
      <c r="AC510" s="1383"/>
      <c r="AD510" s="1383"/>
      <c r="AE510" s="1383"/>
      <c r="AF510" s="1383"/>
      <c r="AG510" s="1383"/>
    </row>
    <row r="511" spans="3:33" x14ac:dyDescent="0.25">
      <c r="C511" s="1383"/>
      <c r="D511" s="1383"/>
      <c r="E511" s="1383"/>
      <c r="F511" s="1383"/>
      <c r="G511" s="1383"/>
      <c r="H511" s="1383"/>
      <c r="I511" s="1383"/>
      <c r="J511" s="1383"/>
      <c r="K511" s="1383"/>
      <c r="L511" s="1383"/>
      <c r="M511" s="1383"/>
      <c r="N511" s="1383"/>
      <c r="O511" s="1383"/>
      <c r="P511" s="1383"/>
      <c r="Q511" s="1383"/>
      <c r="R511" s="1383"/>
      <c r="S511" s="1383"/>
      <c r="T511" s="1383"/>
      <c r="U511" s="1383"/>
      <c r="V511" s="1383"/>
      <c r="W511" s="1383"/>
      <c r="X511" s="1383"/>
      <c r="Y511" s="1383"/>
      <c r="Z511" s="1383"/>
      <c r="AA511" s="1383"/>
      <c r="AB511" s="1383"/>
      <c r="AC511" s="1383"/>
      <c r="AD511" s="1383"/>
      <c r="AE511" s="1383"/>
      <c r="AF511" s="1383"/>
      <c r="AG511" s="1383"/>
    </row>
    <row r="512" spans="3:33" x14ac:dyDescent="0.25">
      <c r="C512" s="1383"/>
      <c r="D512" s="1383"/>
      <c r="E512" s="1383"/>
      <c r="F512" s="1383"/>
      <c r="G512" s="1383"/>
      <c r="H512" s="1383"/>
      <c r="I512" s="1383"/>
      <c r="J512" s="1383"/>
      <c r="K512" s="1383"/>
      <c r="L512" s="1383"/>
      <c r="M512" s="1383"/>
      <c r="N512" s="1383"/>
      <c r="O512" s="1383"/>
      <c r="P512" s="1383"/>
      <c r="Q512" s="1383"/>
      <c r="R512" s="1383"/>
      <c r="S512" s="1383"/>
      <c r="T512" s="1383"/>
      <c r="U512" s="1383"/>
      <c r="V512" s="1383"/>
      <c r="W512" s="1383"/>
      <c r="X512" s="1383"/>
      <c r="Y512" s="1383"/>
      <c r="Z512" s="1383"/>
      <c r="AA512" s="1383"/>
      <c r="AB512" s="1383"/>
      <c r="AC512" s="1383"/>
      <c r="AD512" s="1383"/>
      <c r="AE512" s="1383"/>
      <c r="AF512" s="1383"/>
      <c r="AG512" s="1383"/>
    </row>
    <row r="513" spans="3:33" x14ac:dyDescent="0.25">
      <c r="C513" s="1383"/>
      <c r="D513" s="1383"/>
      <c r="E513" s="1383"/>
      <c r="F513" s="1383"/>
      <c r="G513" s="1383"/>
      <c r="H513" s="1383"/>
      <c r="I513" s="1383"/>
      <c r="J513" s="1383"/>
      <c r="K513" s="1383"/>
      <c r="L513" s="1383"/>
      <c r="M513" s="1383"/>
      <c r="N513" s="1383"/>
      <c r="O513" s="1383"/>
      <c r="P513" s="1383"/>
      <c r="Q513" s="1383"/>
      <c r="R513" s="1383"/>
      <c r="S513" s="1383"/>
      <c r="T513" s="1383"/>
      <c r="U513" s="1383"/>
      <c r="V513" s="1383"/>
      <c r="W513" s="1383"/>
      <c r="X513" s="1383"/>
      <c r="Y513" s="1383"/>
      <c r="Z513" s="1383"/>
      <c r="AA513" s="1383"/>
      <c r="AB513" s="1383"/>
      <c r="AC513" s="1383"/>
      <c r="AD513" s="1383"/>
      <c r="AE513" s="1383"/>
      <c r="AF513" s="1383"/>
      <c r="AG513" s="1383"/>
    </row>
    <row r="514" spans="3:33" x14ac:dyDescent="0.25">
      <c r="C514" s="1383"/>
      <c r="D514" s="1383"/>
      <c r="E514" s="1383"/>
      <c r="F514" s="1383"/>
      <c r="G514" s="1383"/>
      <c r="H514" s="1383"/>
      <c r="I514" s="1383"/>
      <c r="J514" s="1383"/>
      <c r="K514" s="1383"/>
      <c r="L514" s="1383"/>
      <c r="M514" s="1383"/>
      <c r="N514" s="1383"/>
      <c r="O514" s="1383"/>
      <c r="P514" s="1383"/>
      <c r="Q514" s="1383"/>
      <c r="R514" s="1383"/>
      <c r="S514" s="1383"/>
      <c r="T514" s="1383"/>
      <c r="U514" s="1383"/>
      <c r="V514" s="1383"/>
      <c r="W514" s="1383"/>
      <c r="X514" s="1383"/>
      <c r="Y514" s="1383"/>
      <c r="Z514" s="1383"/>
      <c r="AA514" s="1383"/>
      <c r="AB514" s="1383"/>
      <c r="AC514" s="1383"/>
      <c r="AD514" s="1383"/>
      <c r="AE514" s="1383"/>
      <c r="AF514" s="1383"/>
      <c r="AG514" s="1383"/>
    </row>
    <row r="515" spans="3:33" x14ac:dyDescent="0.25">
      <c r="C515" s="1383"/>
      <c r="D515" s="1383"/>
      <c r="E515" s="1383"/>
      <c r="F515" s="1383"/>
      <c r="G515" s="1383"/>
      <c r="H515" s="1383"/>
      <c r="I515" s="1383"/>
      <c r="J515" s="1383"/>
      <c r="K515" s="1383"/>
      <c r="L515" s="1383"/>
      <c r="M515" s="1383"/>
      <c r="N515" s="1383"/>
      <c r="O515" s="1383"/>
      <c r="P515" s="1383"/>
      <c r="Q515" s="1383"/>
      <c r="R515" s="1383"/>
      <c r="S515" s="1383"/>
      <c r="T515" s="1383"/>
      <c r="U515" s="1383"/>
      <c r="V515" s="1383"/>
      <c r="W515" s="1383"/>
      <c r="X515" s="1383"/>
      <c r="Y515" s="1383"/>
      <c r="Z515" s="1383"/>
      <c r="AA515" s="1383"/>
      <c r="AB515" s="1383"/>
      <c r="AC515" s="1383"/>
      <c r="AD515" s="1383"/>
      <c r="AE515" s="1383"/>
      <c r="AF515" s="1383"/>
      <c r="AG515" s="1383"/>
    </row>
    <row r="516" spans="3:33" x14ac:dyDescent="0.25">
      <c r="C516" s="1383"/>
      <c r="D516" s="1383"/>
      <c r="E516" s="1383"/>
      <c r="F516" s="1383"/>
      <c r="G516" s="1383"/>
      <c r="H516" s="1383"/>
      <c r="I516" s="1383"/>
      <c r="J516" s="1383"/>
      <c r="K516" s="1383"/>
      <c r="L516" s="1383"/>
      <c r="M516" s="1383"/>
      <c r="N516" s="1383"/>
      <c r="O516" s="1383"/>
      <c r="P516" s="1383"/>
      <c r="Q516" s="1383"/>
      <c r="R516" s="1383"/>
      <c r="S516" s="1383"/>
      <c r="T516" s="1383"/>
      <c r="U516" s="1383"/>
      <c r="V516" s="1383"/>
      <c r="W516" s="1383"/>
      <c r="X516" s="1383"/>
      <c r="Y516" s="1383"/>
      <c r="Z516" s="1383"/>
      <c r="AA516" s="1383"/>
      <c r="AB516" s="1383"/>
      <c r="AC516" s="1383"/>
      <c r="AD516" s="1383"/>
      <c r="AE516" s="1383"/>
      <c r="AF516" s="1383"/>
      <c r="AG516" s="1383"/>
    </row>
    <row r="517" spans="3:33" x14ac:dyDescent="0.25">
      <c r="C517" s="1383"/>
      <c r="D517" s="1383"/>
      <c r="E517" s="1383"/>
      <c r="F517" s="1383"/>
      <c r="G517" s="1383"/>
      <c r="H517" s="1383"/>
      <c r="I517" s="1383"/>
      <c r="J517" s="1383"/>
      <c r="K517" s="1383"/>
      <c r="L517" s="1383"/>
      <c r="M517" s="1383"/>
      <c r="N517" s="1383"/>
      <c r="O517" s="1383"/>
      <c r="P517" s="1383"/>
      <c r="Q517" s="1383"/>
      <c r="R517" s="1383"/>
      <c r="S517" s="1383"/>
      <c r="T517" s="1383"/>
      <c r="U517" s="1383"/>
      <c r="V517" s="1383"/>
      <c r="W517" s="1383"/>
      <c r="X517" s="1383"/>
      <c r="Y517" s="1383"/>
      <c r="Z517" s="1383"/>
      <c r="AA517" s="1383"/>
      <c r="AB517" s="1383"/>
      <c r="AC517" s="1383"/>
      <c r="AD517" s="1383"/>
      <c r="AE517" s="1383"/>
      <c r="AF517" s="1383"/>
      <c r="AG517" s="1383"/>
    </row>
    <row r="518" spans="3:33" x14ac:dyDescent="0.25">
      <c r="C518" s="1383"/>
      <c r="D518" s="1383"/>
      <c r="E518" s="1383"/>
      <c r="F518" s="1383"/>
      <c r="G518" s="1383"/>
      <c r="H518" s="1383"/>
      <c r="I518" s="1383"/>
      <c r="J518" s="1383"/>
      <c r="K518" s="1383"/>
      <c r="L518" s="1383"/>
      <c r="M518" s="1383"/>
      <c r="N518" s="1383"/>
      <c r="O518" s="1383"/>
      <c r="P518" s="1383"/>
      <c r="Q518" s="1383"/>
      <c r="R518" s="1383"/>
      <c r="S518" s="1383"/>
      <c r="T518" s="1383"/>
      <c r="U518" s="1383"/>
      <c r="V518" s="1383"/>
      <c r="W518" s="1383"/>
      <c r="X518" s="1383"/>
      <c r="Y518" s="1383"/>
      <c r="Z518" s="1383"/>
      <c r="AA518" s="1383"/>
      <c r="AB518" s="1383"/>
      <c r="AC518" s="1383"/>
      <c r="AD518" s="1383"/>
      <c r="AE518" s="1383"/>
      <c r="AF518" s="1383"/>
      <c r="AG518" s="1383"/>
    </row>
    <row r="519" spans="3:33" x14ac:dyDescent="0.25">
      <c r="C519" s="1383"/>
      <c r="D519" s="1383"/>
      <c r="E519" s="1383"/>
      <c r="F519" s="1383"/>
      <c r="G519" s="1383"/>
      <c r="H519" s="1383"/>
      <c r="I519" s="1383"/>
      <c r="J519" s="1383"/>
      <c r="K519" s="1383"/>
      <c r="L519" s="1383"/>
      <c r="M519" s="1383"/>
      <c r="N519" s="1383"/>
      <c r="O519" s="1383"/>
      <c r="P519" s="1383"/>
      <c r="Q519" s="1383"/>
      <c r="R519" s="1383"/>
      <c r="S519" s="1383"/>
      <c r="T519" s="1383"/>
      <c r="U519" s="1383"/>
      <c r="V519" s="1383"/>
      <c r="W519" s="1383"/>
      <c r="X519" s="1383"/>
      <c r="Y519" s="1383"/>
      <c r="Z519" s="1383"/>
      <c r="AA519" s="1383"/>
      <c r="AB519" s="1383"/>
      <c r="AC519" s="1383"/>
      <c r="AD519" s="1383"/>
      <c r="AE519" s="1383"/>
      <c r="AF519" s="1383"/>
      <c r="AG519" s="1383"/>
    </row>
    <row r="520" spans="3:33" x14ac:dyDescent="0.25">
      <c r="C520" s="1383"/>
      <c r="D520" s="1383"/>
      <c r="E520" s="1383"/>
      <c r="F520" s="1383"/>
      <c r="G520" s="1383"/>
      <c r="H520" s="1383"/>
      <c r="I520" s="1383"/>
      <c r="J520" s="1383"/>
      <c r="K520" s="1383"/>
      <c r="L520" s="1383"/>
      <c r="M520" s="1383"/>
      <c r="N520" s="1383"/>
      <c r="O520" s="1383"/>
      <c r="P520" s="1383"/>
      <c r="Q520" s="1383"/>
      <c r="R520" s="1383"/>
      <c r="S520" s="1383"/>
      <c r="T520" s="1383"/>
      <c r="U520" s="1383"/>
      <c r="V520" s="1383"/>
      <c r="W520" s="1383"/>
      <c r="X520" s="1383"/>
      <c r="Y520" s="1383"/>
      <c r="Z520" s="1383"/>
      <c r="AA520" s="1383"/>
      <c r="AB520" s="1383"/>
      <c r="AC520" s="1383"/>
      <c r="AD520" s="1383"/>
      <c r="AE520" s="1383"/>
      <c r="AF520" s="1383"/>
      <c r="AG520" s="1383"/>
    </row>
    <row r="521" spans="3:33" x14ac:dyDescent="0.25">
      <c r="C521" s="1383"/>
      <c r="D521" s="1383"/>
      <c r="E521" s="1383"/>
      <c r="F521" s="1383"/>
      <c r="G521" s="1383"/>
      <c r="H521" s="1383"/>
      <c r="I521" s="1383"/>
      <c r="J521" s="1383"/>
      <c r="K521" s="1383"/>
      <c r="L521" s="1383"/>
      <c r="M521" s="1383"/>
      <c r="N521" s="1383"/>
      <c r="O521" s="1383"/>
      <c r="P521" s="1383"/>
      <c r="Q521" s="1383"/>
      <c r="R521" s="1383"/>
      <c r="S521" s="1383"/>
      <c r="T521" s="1383"/>
      <c r="U521" s="1383"/>
      <c r="V521" s="1383"/>
      <c r="W521" s="1383"/>
      <c r="X521" s="1383"/>
      <c r="Y521" s="1383"/>
      <c r="Z521" s="1383"/>
      <c r="AA521" s="1383"/>
      <c r="AB521" s="1383"/>
      <c r="AC521" s="1383"/>
      <c r="AD521" s="1383"/>
      <c r="AE521" s="1383"/>
      <c r="AF521" s="1383"/>
      <c r="AG521" s="1383"/>
    </row>
    <row r="522" spans="3:33" x14ac:dyDescent="0.25">
      <c r="C522" s="1383"/>
      <c r="D522" s="1383"/>
      <c r="E522" s="1383"/>
      <c r="F522" s="1383"/>
      <c r="G522" s="1383"/>
      <c r="H522" s="1383"/>
      <c r="I522" s="1383"/>
      <c r="J522" s="1383"/>
      <c r="K522" s="1383"/>
      <c r="L522" s="1383"/>
      <c r="M522" s="1383"/>
      <c r="N522" s="1383"/>
      <c r="O522" s="1383"/>
      <c r="P522" s="1383"/>
      <c r="Q522" s="1383"/>
      <c r="R522" s="1383"/>
      <c r="S522" s="1383"/>
      <c r="T522" s="1383"/>
      <c r="U522" s="1383"/>
      <c r="V522" s="1383"/>
      <c r="W522" s="1383"/>
      <c r="X522" s="1383"/>
      <c r="Y522" s="1383"/>
      <c r="Z522" s="1383"/>
      <c r="AA522" s="1383"/>
      <c r="AB522" s="1383"/>
      <c r="AC522" s="1383"/>
      <c r="AD522" s="1383"/>
      <c r="AE522" s="1383"/>
      <c r="AF522" s="1383"/>
      <c r="AG522" s="1383"/>
    </row>
    <row r="523" spans="3:33" x14ac:dyDescent="0.25">
      <c r="C523" s="1383"/>
      <c r="D523" s="1383"/>
      <c r="E523" s="1383"/>
      <c r="F523" s="1383"/>
      <c r="G523" s="1383"/>
      <c r="H523" s="1383"/>
      <c r="I523" s="1383"/>
      <c r="J523" s="1383"/>
      <c r="K523" s="1383"/>
      <c r="L523" s="1383"/>
      <c r="M523" s="1383"/>
      <c r="N523" s="1383"/>
      <c r="O523" s="1383"/>
      <c r="P523" s="1383"/>
      <c r="Q523" s="1383"/>
      <c r="R523" s="1383"/>
      <c r="S523" s="1383"/>
      <c r="T523" s="1383"/>
      <c r="U523" s="1383"/>
      <c r="V523" s="1383"/>
      <c r="W523" s="1383"/>
      <c r="X523" s="1383"/>
      <c r="Y523" s="1383"/>
      <c r="Z523" s="1383"/>
      <c r="AA523" s="1383"/>
      <c r="AB523" s="1383"/>
      <c r="AC523" s="1383"/>
      <c r="AD523" s="1383"/>
      <c r="AE523" s="1383"/>
      <c r="AF523" s="1383"/>
      <c r="AG523" s="1383"/>
    </row>
    <row r="524" spans="3:33" x14ac:dyDescent="0.25">
      <c r="C524" s="1383"/>
      <c r="D524" s="1383"/>
      <c r="E524" s="1383"/>
      <c r="F524" s="1383"/>
      <c r="G524" s="1383"/>
      <c r="H524" s="1383"/>
      <c r="I524" s="1383"/>
      <c r="J524" s="1383"/>
      <c r="K524" s="1383"/>
      <c r="L524" s="1383"/>
      <c r="M524" s="1383"/>
      <c r="N524" s="1383"/>
      <c r="O524" s="1383"/>
      <c r="P524" s="1383"/>
      <c r="Q524" s="1383"/>
      <c r="R524" s="1383"/>
      <c r="S524" s="1383"/>
      <c r="T524" s="1383"/>
      <c r="U524" s="1383"/>
      <c r="V524" s="1383"/>
      <c r="W524" s="1383"/>
      <c r="X524" s="1383"/>
      <c r="Y524" s="1383"/>
      <c r="Z524" s="1383"/>
      <c r="AA524" s="1383"/>
      <c r="AB524" s="1383"/>
      <c r="AC524" s="1383"/>
      <c r="AD524" s="1383"/>
      <c r="AE524" s="1383"/>
      <c r="AF524" s="1383"/>
      <c r="AG524" s="1383"/>
    </row>
    <row r="525" spans="3:33" x14ac:dyDescent="0.25">
      <c r="C525" s="1383"/>
      <c r="D525" s="1383"/>
      <c r="E525" s="1383"/>
      <c r="F525" s="1383"/>
      <c r="G525" s="1383"/>
      <c r="H525" s="1383"/>
      <c r="I525" s="1383"/>
      <c r="J525" s="1383"/>
      <c r="K525" s="1383"/>
      <c r="L525" s="1383"/>
      <c r="M525" s="1383"/>
      <c r="N525" s="1383"/>
      <c r="O525" s="1383"/>
      <c r="P525" s="1383"/>
      <c r="Q525" s="1383"/>
      <c r="R525" s="1383"/>
      <c r="S525" s="1383"/>
      <c r="T525" s="1383"/>
      <c r="U525" s="1383"/>
      <c r="V525" s="1383"/>
      <c r="W525" s="1383"/>
      <c r="X525" s="1383"/>
      <c r="Y525" s="1383"/>
      <c r="Z525" s="1383"/>
      <c r="AA525" s="1383"/>
      <c r="AB525" s="1383"/>
      <c r="AC525" s="1383"/>
      <c r="AD525" s="1383"/>
      <c r="AE525" s="1383"/>
      <c r="AF525" s="1383"/>
      <c r="AG525" s="1383"/>
    </row>
    <row r="526" spans="3:33" x14ac:dyDescent="0.25">
      <c r="C526" s="1383"/>
      <c r="D526" s="1383"/>
      <c r="E526" s="1383"/>
      <c r="F526" s="1383"/>
      <c r="G526" s="1383"/>
      <c r="H526" s="1383"/>
      <c r="I526" s="1383"/>
      <c r="J526" s="1383"/>
      <c r="K526" s="1383"/>
      <c r="L526" s="1383"/>
      <c r="M526" s="1383"/>
      <c r="N526" s="1383"/>
      <c r="O526" s="1383"/>
      <c r="P526" s="1383"/>
      <c r="Q526" s="1383"/>
      <c r="R526" s="1383"/>
      <c r="S526" s="1383"/>
      <c r="T526" s="1383"/>
      <c r="U526" s="1383"/>
      <c r="V526" s="1383"/>
      <c r="W526" s="1383"/>
      <c r="X526" s="1383"/>
      <c r="Y526" s="1383"/>
      <c r="Z526" s="1383"/>
      <c r="AA526" s="1383"/>
      <c r="AB526" s="1383"/>
      <c r="AC526" s="1383"/>
      <c r="AD526" s="1383"/>
      <c r="AE526" s="1383"/>
      <c r="AF526" s="1383"/>
      <c r="AG526" s="1383"/>
    </row>
    <row r="527" spans="3:33" x14ac:dyDescent="0.25">
      <c r="C527" s="1383"/>
      <c r="D527" s="1383"/>
      <c r="E527" s="1383"/>
      <c r="F527" s="1383"/>
      <c r="G527" s="1383"/>
      <c r="H527" s="1383"/>
      <c r="I527" s="1383"/>
      <c r="J527" s="1383"/>
      <c r="K527" s="1383"/>
      <c r="L527" s="1383"/>
      <c r="M527" s="1383"/>
      <c r="N527" s="1383"/>
      <c r="O527" s="1383"/>
      <c r="P527" s="1383"/>
      <c r="Q527" s="1383"/>
      <c r="R527" s="1383"/>
      <c r="S527" s="1383"/>
      <c r="T527" s="1383"/>
      <c r="U527" s="1383"/>
      <c r="V527" s="1383"/>
      <c r="W527" s="1383"/>
      <c r="X527" s="1383"/>
      <c r="Y527" s="1383"/>
      <c r="Z527" s="1383"/>
      <c r="AA527" s="1383"/>
      <c r="AB527" s="1383"/>
      <c r="AC527" s="1383"/>
      <c r="AD527" s="1383"/>
      <c r="AE527" s="1383"/>
      <c r="AF527" s="1383"/>
      <c r="AG527" s="1383"/>
    </row>
    <row r="528" spans="3:33" x14ac:dyDescent="0.25">
      <c r="C528" s="1383"/>
      <c r="D528" s="1383"/>
      <c r="E528" s="1383"/>
      <c r="F528" s="1383"/>
      <c r="G528" s="1383"/>
      <c r="H528" s="1383"/>
      <c r="I528" s="1383"/>
      <c r="J528" s="1383"/>
      <c r="K528" s="1383"/>
      <c r="L528" s="1383"/>
      <c r="M528" s="1383"/>
      <c r="N528" s="1383"/>
      <c r="O528" s="1383"/>
      <c r="P528" s="1383"/>
      <c r="Q528" s="1383"/>
      <c r="R528" s="1383"/>
      <c r="S528" s="1383"/>
      <c r="T528" s="1383"/>
      <c r="U528" s="1383"/>
      <c r="V528" s="1383"/>
      <c r="W528" s="1383"/>
      <c r="X528" s="1383"/>
      <c r="Y528" s="1383"/>
      <c r="Z528" s="1383"/>
      <c r="AA528" s="1383"/>
      <c r="AB528" s="1383"/>
      <c r="AC528" s="1383"/>
      <c r="AD528" s="1383"/>
      <c r="AE528" s="1383"/>
      <c r="AF528" s="1383"/>
      <c r="AG528" s="1383"/>
    </row>
    <row r="529" spans="3:33" x14ac:dyDescent="0.25">
      <c r="C529" s="1383"/>
      <c r="D529" s="1383"/>
      <c r="E529" s="1383"/>
      <c r="F529" s="1383"/>
      <c r="G529" s="1383"/>
      <c r="H529" s="1383"/>
      <c r="I529" s="1383"/>
      <c r="J529" s="1383"/>
      <c r="K529" s="1383"/>
      <c r="L529" s="1383"/>
      <c r="M529" s="1383"/>
      <c r="N529" s="1383"/>
      <c r="O529" s="1383"/>
      <c r="P529" s="1383"/>
      <c r="Q529" s="1383"/>
      <c r="R529" s="1383"/>
      <c r="S529" s="1383"/>
      <c r="T529" s="1383"/>
      <c r="U529" s="1383"/>
      <c r="V529" s="1383"/>
      <c r="W529" s="1383"/>
      <c r="X529" s="1383"/>
      <c r="Y529" s="1383"/>
      <c r="Z529" s="1383"/>
      <c r="AA529" s="1383"/>
      <c r="AB529" s="1383"/>
      <c r="AC529" s="1383"/>
      <c r="AD529" s="1383"/>
      <c r="AE529" s="1383"/>
      <c r="AF529" s="1383"/>
      <c r="AG529" s="1383"/>
    </row>
    <row r="530" spans="3:33" x14ac:dyDescent="0.25">
      <c r="C530" s="1383"/>
      <c r="D530" s="1383"/>
      <c r="E530" s="1383"/>
      <c r="F530" s="1383"/>
      <c r="G530" s="1383"/>
      <c r="H530" s="1383"/>
      <c r="I530" s="1383"/>
      <c r="J530" s="1383"/>
      <c r="K530" s="1383"/>
      <c r="L530" s="1383"/>
      <c r="M530" s="1383"/>
      <c r="N530" s="1383"/>
      <c r="O530" s="1383"/>
      <c r="P530" s="1383"/>
      <c r="Q530" s="1383"/>
      <c r="R530" s="1383"/>
      <c r="S530" s="1383"/>
      <c r="T530" s="1383"/>
      <c r="U530" s="1383"/>
      <c r="V530" s="1383"/>
      <c r="W530" s="1383"/>
      <c r="X530" s="1383"/>
      <c r="Y530" s="1383"/>
      <c r="Z530" s="1383"/>
      <c r="AA530" s="1383"/>
      <c r="AB530" s="1383"/>
      <c r="AC530" s="1383"/>
      <c r="AD530" s="1383"/>
      <c r="AE530" s="1383"/>
      <c r="AF530" s="1383"/>
      <c r="AG530" s="1383"/>
    </row>
    <row r="531" spans="3:33" x14ac:dyDescent="0.25">
      <c r="C531" s="1383"/>
      <c r="D531" s="1383"/>
      <c r="E531" s="1383"/>
      <c r="F531" s="1383"/>
      <c r="G531" s="1383"/>
      <c r="H531" s="1383"/>
      <c r="I531" s="1383"/>
      <c r="J531" s="1383"/>
      <c r="K531" s="1383"/>
      <c r="L531" s="1383"/>
      <c r="M531" s="1383"/>
      <c r="N531" s="1383"/>
      <c r="O531" s="1383"/>
      <c r="P531" s="1383"/>
      <c r="Q531" s="1383"/>
      <c r="R531" s="1383"/>
      <c r="S531" s="1383"/>
      <c r="T531" s="1383"/>
      <c r="U531" s="1383"/>
      <c r="V531" s="1383"/>
      <c r="W531" s="1383"/>
      <c r="X531" s="1383"/>
      <c r="Y531" s="1383"/>
      <c r="Z531" s="1383"/>
      <c r="AA531" s="1383"/>
      <c r="AB531" s="1383"/>
      <c r="AC531" s="1383"/>
      <c r="AD531" s="1383"/>
      <c r="AE531" s="1383"/>
      <c r="AF531" s="1383"/>
      <c r="AG531" s="1383"/>
    </row>
    <row r="532" spans="3:33" x14ac:dyDescent="0.25">
      <c r="C532" s="1383"/>
      <c r="D532" s="1383"/>
      <c r="E532" s="1383"/>
      <c r="F532" s="1383"/>
      <c r="G532" s="1383"/>
      <c r="H532" s="1383"/>
      <c r="I532" s="1383"/>
      <c r="J532" s="1383"/>
      <c r="K532" s="1383"/>
      <c r="L532" s="1383"/>
      <c r="M532" s="1383"/>
      <c r="N532" s="1383"/>
      <c r="O532" s="1383"/>
      <c r="P532" s="1383"/>
      <c r="Q532" s="1383"/>
      <c r="R532" s="1383"/>
      <c r="S532" s="1383"/>
      <c r="T532" s="1383"/>
      <c r="U532" s="1383"/>
      <c r="V532" s="1383"/>
      <c r="W532" s="1383"/>
      <c r="X532" s="1383"/>
      <c r="Y532" s="1383"/>
      <c r="Z532" s="1383"/>
      <c r="AA532" s="1383"/>
      <c r="AB532" s="1383"/>
      <c r="AC532" s="1383"/>
      <c r="AD532" s="1383"/>
      <c r="AE532" s="1383"/>
      <c r="AF532" s="1383"/>
      <c r="AG532" s="1383"/>
    </row>
    <row r="533" spans="3:33" x14ac:dyDescent="0.25">
      <c r="C533" s="1383"/>
      <c r="D533" s="1383"/>
      <c r="E533" s="1383"/>
      <c r="F533" s="1383"/>
      <c r="G533" s="1383"/>
      <c r="H533" s="1383"/>
      <c r="I533" s="1383"/>
      <c r="J533" s="1383"/>
      <c r="K533" s="1383"/>
      <c r="L533" s="1383"/>
      <c r="M533" s="1383"/>
      <c r="N533" s="1383"/>
      <c r="O533" s="1383"/>
      <c r="P533" s="1383"/>
      <c r="Q533" s="1383"/>
      <c r="R533" s="1383"/>
      <c r="S533" s="1383"/>
      <c r="T533" s="1383"/>
      <c r="U533" s="1383"/>
      <c r="V533" s="1383"/>
      <c r="W533" s="1383"/>
      <c r="X533" s="1383"/>
      <c r="Y533" s="1383"/>
      <c r="Z533" s="1383"/>
      <c r="AA533" s="1383"/>
      <c r="AB533" s="1383"/>
      <c r="AC533" s="1383"/>
      <c r="AD533" s="1383"/>
      <c r="AE533" s="1383"/>
      <c r="AF533" s="1383"/>
      <c r="AG533" s="1383"/>
    </row>
    <row r="534" spans="3:33" x14ac:dyDescent="0.25">
      <c r="C534" s="1383"/>
      <c r="D534" s="1383"/>
      <c r="E534" s="1383"/>
      <c r="F534" s="1383"/>
      <c r="G534" s="1383"/>
      <c r="H534" s="1383"/>
      <c r="I534" s="1383"/>
      <c r="J534" s="1383"/>
      <c r="K534" s="1383"/>
      <c r="L534" s="1383"/>
      <c r="M534" s="1383"/>
      <c r="N534" s="1383"/>
      <c r="O534" s="1383"/>
      <c r="P534" s="1383"/>
      <c r="Q534" s="1383"/>
      <c r="R534" s="1383"/>
      <c r="S534" s="1383"/>
      <c r="T534" s="1383"/>
      <c r="U534" s="1383"/>
      <c r="V534" s="1383"/>
      <c r="W534" s="1383"/>
      <c r="X534" s="1383"/>
      <c r="Y534" s="1383"/>
      <c r="Z534" s="1383"/>
      <c r="AA534" s="1383"/>
      <c r="AB534" s="1383"/>
      <c r="AC534" s="1383"/>
      <c r="AD534" s="1383"/>
      <c r="AE534" s="1383"/>
      <c r="AF534" s="1383"/>
      <c r="AG534" s="1383"/>
    </row>
    <row r="535" spans="3:33" x14ac:dyDescent="0.25">
      <c r="C535" s="1383"/>
      <c r="D535" s="1383"/>
      <c r="E535" s="1383"/>
      <c r="F535" s="1383"/>
      <c r="G535" s="1383"/>
      <c r="H535" s="1383"/>
      <c r="I535" s="1383"/>
      <c r="J535" s="1383"/>
      <c r="K535" s="1383"/>
      <c r="L535" s="1383"/>
      <c r="M535" s="1383"/>
      <c r="N535" s="1383"/>
      <c r="O535" s="1383"/>
      <c r="P535" s="1383"/>
      <c r="Q535" s="1383"/>
      <c r="R535" s="1383"/>
      <c r="S535" s="1383"/>
      <c r="T535" s="1383"/>
      <c r="U535" s="1383"/>
      <c r="V535" s="1383"/>
      <c r="W535" s="1383"/>
      <c r="X535" s="1383"/>
      <c r="Y535" s="1383"/>
      <c r="Z535" s="1383"/>
      <c r="AA535" s="1383"/>
      <c r="AB535" s="1383"/>
      <c r="AC535" s="1383"/>
      <c r="AD535" s="1383"/>
      <c r="AE535" s="1383"/>
      <c r="AF535" s="1383"/>
      <c r="AG535" s="1383"/>
    </row>
    <row r="536" spans="3:33" x14ac:dyDescent="0.25">
      <c r="C536" s="1383"/>
      <c r="D536" s="1383"/>
      <c r="E536" s="1383"/>
      <c r="F536" s="1383"/>
      <c r="G536" s="1383"/>
      <c r="H536" s="1383"/>
      <c r="I536" s="1383"/>
      <c r="J536" s="1383"/>
      <c r="K536" s="1383"/>
      <c r="L536" s="1383"/>
      <c r="M536" s="1383"/>
      <c r="N536" s="1383"/>
      <c r="O536" s="1383"/>
      <c r="P536" s="1383"/>
      <c r="Q536" s="1383"/>
      <c r="R536" s="1383"/>
      <c r="S536" s="1383"/>
      <c r="T536" s="1383"/>
      <c r="U536" s="1383"/>
      <c r="V536" s="1383"/>
      <c r="W536" s="1383"/>
      <c r="X536" s="1383"/>
      <c r="Y536" s="1383"/>
      <c r="Z536" s="1383"/>
      <c r="AA536" s="1383"/>
      <c r="AB536" s="1383"/>
      <c r="AC536" s="1383"/>
      <c r="AD536" s="1383"/>
      <c r="AE536" s="1383"/>
      <c r="AF536" s="1383"/>
      <c r="AG536" s="1383"/>
    </row>
    <row r="537" spans="3:33" x14ac:dyDescent="0.25">
      <c r="C537" s="1383"/>
      <c r="D537" s="1383"/>
      <c r="E537" s="1383"/>
      <c r="F537" s="1383"/>
      <c r="G537" s="1383"/>
      <c r="H537" s="1383"/>
      <c r="I537" s="1383"/>
      <c r="J537" s="1383"/>
      <c r="K537" s="1383"/>
      <c r="L537" s="1383"/>
      <c r="M537" s="1383"/>
      <c r="N537" s="1383"/>
      <c r="O537" s="1383"/>
      <c r="P537" s="1383"/>
      <c r="Q537" s="1383"/>
      <c r="R537" s="1383"/>
      <c r="S537" s="1383"/>
      <c r="T537" s="1383"/>
      <c r="U537" s="1383"/>
      <c r="V537" s="1383"/>
      <c r="W537" s="1383"/>
      <c r="X537" s="1383"/>
      <c r="Y537" s="1383"/>
      <c r="Z537" s="1383"/>
      <c r="AA537" s="1383"/>
      <c r="AB537" s="1383"/>
      <c r="AC537" s="1383"/>
      <c r="AD537" s="1383"/>
      <c r="AE537" s="1383"/>
      <c r="AF537" s="1383"/>
      <c r="AG537" s="1383"/>
    </row>
    <row r="538" spans="3:33" x14ac:dyDescent="0.25">
      <c r="C538" s="1383"/>
      <c r="D538" s="1383"/>
      <c r="E538" s="1383"/>
      <c r="F538" s="1383"/>
      <c r="G538" s="1383"/>
      <c r="H538" s="1383"/>
      <c r="I538" s="1383"/>
      <c r="J538" s="1383"/>
      <c r="K538" s="1383"/>
      <c r="L538" s="1383"/>
      <c r="M538" s="1383"/>
      <c r="N538" s="1383"/>
      <c r="O538" s="1383"/>
      <c r="P538" s="1383"/>
      <c r="Q538" s="1383"/>
      <c r="R538" s="1383"/>
      <c r="S538" s="1383"/>
      <c r="T538" s="1383"/>
      <c r="U538" s="1383"/>
      <c r="V538" s="1383"/>
      <c r="W538" s="1383"/>
      <c r="X538" s="1383"/>
      <c r="Y538" s="1383"/>
      <c r="Z538" s="1383"/>
      <c r="AA538" s="1383"/>
      <c r="AB538" s="1383"/>
      <c r="AC538" s="1383"/>
      <c r="AD538" s="1383"/>
      <c r="AE538" s="1383"/>
      <c r="AF538" s="1383"/>
      <c r="AG538" s="1383"/>
    </row>
    <row r="539" spans="3:33" x14ac:dyDescent="0.25">
      <c r="C539" s="1383"/>
      <c r="D539" s="1383"/>
      <c r="E539" s="1383"/>
      <c r="F539" s="1383"/>
      <c r="G539" s="1383"/>
      <c r="H539" s="1383"/>
      <c r="I539" s="1383"/>
      <c r="J539" s="1383"/>
      <c r="K539" s="1383"/>
      <c r="L539" s="1383"/>
      <c r="M539" s="1383"/>
      <c r="N539" s="1383"/>
      <c r="O539" s="1383"/>
      <c r="P539" s="1383"/>
      <c r="Q539" s="1383"/>
      <c r="R539" s="1383"/>
      <c r="S539" s="1383"/>
      <c r="T539" s="1383"/>
      <c r="U539" s="1383"/>
      <c r="V539" s="1383"/>
      <c r="W539" s="1383"/>
      <c r="X539" s="1383"/>
      <c r="Y539" s="1383"/>
      <c r="Z539" s="1383"/>
      <c r="AA539" s="1383"/>
      <c r="AB539" s="1383"/>
      <c r="AC539" s="1383"/>
      <c r="AD539" s="1383"/>
      <c r="AE539" s="1383"/>
      <c r="AF539" s="1383"/>
      <c r="AG539" s="1383"/>
    </row>
    <row r="540" spans="3:33" x14ac:dyDescent="0.25">
      <c r="C540" s="1383"/>
      <c r="D540" s="1383"/>
      <c r="E540" s="1383"/>
      <c r="F540" s="1383"/>
      <c r="G540" s="1383"/>
      <c r="H540" s="1383"/>
      <c r="I540" s="1383"/>
      <c r="J540" s="1383"/>
      <c r="K540" s="1383"/>
      <c r="L540" s="1383"/>
      <c r="M540" s="1383"/>
      <c r="N540" s="1383"/>
      <c r="O540" s="1383"/>
      <c r="P540" s="1383"/>
      <c r="Q540" s="1383"/>
      <c r="R540" s="1383"/>
      <c r="S540" s="1383"/>
      <c r="T540" s="1383"/>
      <c r="U540" s="1383"/>
      <c r="V540" s="1383"/>
      <c r="W540" s="1383"/>
      <c r="X540" s="1383"/>
      <c r="Y540" s="1383"/>
      <c r="Z540" s="1383"/>
      <c r="AA540" s="1383"/>
      <c r="AB540" s="1383"/>
      <c r="AC540" s="1383"/>
      <c r="AD540" s="1383"/>
      <c r="AE540" s="1383"/>
      <c r="AF540" s="1383"/>
      <c r="AG540" s="1383"/>
    </row>
    <row r="541" spans="3:33" x14ac:dyDescent="0.25">
      <c r="C541" s="1383"/>
      <c r="D541" s="1383"/>
      <c r="E541" s="1383"/>
      <c r="F541" s="1383"/>
      <c r="G541" s="1383"/>
      <c r="H541" s="1383"/>
      <c r="I541" s="1383"/>
      <c r="J541" s="1383"/>
      <c r="K541" s="1383"/>
      <c r="L541" s="1383"/>
      <c r="M541" s="1383"/>
      <c r="N541" s="1383"/>
      <c r="O541" s="1383"/>
      <c r="P541" s="1383"/>
      <c r="Q541" s="1383"/>
      <c r="R541" s="1383"/>
      <c r="S541" s="1383"/>
      <c r="T541" s="1383"/>
      <c r="U541" s="1383"/>
      <c r="V541" s="1383"/>
      <c r="W541" s="1383"/>
      <c r="X541" s="1383"/>
      <c r="Y541" s="1383"/>
      <c r="Z541" s="1383"/>
      <c r="AA541" s="1383"/>
      <c r="AB541" s="1383"/>
      <c r="AC541" s="1383"/>
      <c r="AD541" s="1383"/>
      <c r="AE541" s="1383"/>
      <c r="AF541" s="1383"/>
      <c r="AG541" s="1383"/>
    </row>
    <row r="542" spans="3:33" x14ac:dyDescent="0.25">
      <c r="C542" s="1383"/>
      <c r="D542" s="1383"/>
      <c r="E542" s="1383"/>
      <c r="F542" s="1383"/>
      <c r="G542" s="1383"/>
      <c r="H542" s="1383"/>
      <c r="I542" s="1383"/>
      <c r="J542" s="1383"/>
      <c r="K542" s="1383"/>
      <c r="L542" s="1383"/>
      <c r="M542" s="1383"/>
      <c r="N542" s="1383"/>
      <c r="O542" s="1383"/>
      <c r="P542" s="1383"/>
      <c r="Q542" s="1383"/>
      <c r="R542" s="1383"/>
      <c r="S542" s="1383"/>
      <c r="T542" s="1383"/>
      <c r="U542" s="1383"/>
      <c r="V542" s="1383"/>
      <c r="W542" s="1383"/>
      <c r="X542" s="1383"/>
      <c r="Y542" s="1383"/>
      <c r="Z542" s="1383"/>
      <c r="AA542" s="1383"/>
      <c r="AB542" s="1383"/>
      <c r="AC542" s="1383"/>
      <c r="AD542" s="1383"/>
      <c r="AE542" s="1383"/>
      <c r="AF542" s="1383"/>
      <c r="AG542" s="1383"/>
    </row>
    <row r="543" spans="3:33" x14ac:dyDescent="0.25">
      <c r="C543" s="1383"/>
      <c r="D543" s="1383"/>
      <c r="E543" s="1383"/>
      <c r="F543" s="1383"/>
      <c r="G543" s="1383"/>
      <c r="H543" s="1383"/>
      <c r="I543" s="1383"/>
      <c r="J543" s="1383"/>
      <c r="K543" s="1383"/>
      <c r="L543" s="1383"/>
      <c r="M543" s="1383"/>
      <c r="N543" s="1383"/>
      <c r="O543" s="1383"/>
      <c r="P543" s="1383"/>
      <c r="Q543" s="1383"/>
      <c r="R543" s="1383"/>
      <c r="S543" s="1383"/>
      <c r="T543" s="1383"/>
      <c r="U543" s="1383"/>
      <c r="V543" s="1383"/>
      <c r="W543" s="1383"/>
      <c r="X543" s="1383"/>
      <c r="Y543" s="1383"/>
      <c r="Z543" s="1383"/>
      <c r="AA543" s="1383"/>
      <c r="AB543" s="1383"/>
      <c r="AC543" s="1383"/>
      <c r="AD543" s="1383"/>
      <c r="AE543" s="1383"/>
      <c r="AF543" s="1383"/>
      <c r="AG543" s="1383"/>
    </row>
    <row r="544" spans="3:33" x14ac:dyDescent="0.25">
      <c r="C544" s="1383"/>
      <c r="D544" s="1383"/>
      <c r="E544" s="1383"/>
      <c r="F544" s="1383"/>
      <c r="G544" s="1383"/>
      <c r="H544" s="1383"/>
      <c r="I544" s="1383"/>
      <c r="J544" s="1383"/>
      <c r="K544" s="1383"/>
      <c r="L544" s="1383"/>
      <c r="M544" s="1383"/>
      <c r="N544" s="1383"/>
      <c r="O544" s="1383"/>
      <c r="P544" s="1383"/>
      <c r="Q544" s="1383"/>
      <c r="R544" s="1383"/>
      <c r="S544" s="1383"/>
      <c r="T544" s="1383"/>
      <c r="U544" s="1383"/>
      <c r="V544" s="1383"/>
      <c r="W544" s="1383"/>
      <c r="X544" s="1383"/>
      <c r="Y544" s="1383"/>
      <c r="Z544" s="1383"/>
      <c r="AA544" s="1383"/>
      <c r="AB544" s="1383"/>
      <c r="AC544" s="1383"/>
      <c r="AD544" s="1383"/>
      <c r="AE544" s="1383"/>
      <c r="AF544" s="1383"/>
      <c r="AG544" s="1383"/>
    </row>
    <row r="545" spans="3:33" x14ac:dyDescent="0.25">
      <c r="C545" s="1383"/>
      <c r="D545" s="1383"/>
      <c r="E545" s="1383"/>
      <c r="F545" s="1383"/>
      <c r="G545" s="1383"/>
      <c r="H545" s="1383"/>
      <c r="I545" s="1383"/>
      <c r="J545" s="1383"/>
      <c r="K545" s="1383"/>
      <c r="L545" s="1383"/>
      <c r="M545" s="1383"/>
      <c r="N545" s="1383"/>
      <c r="O545" s="1383"/>
      <c r="P545" s="1383"/>
      <c r="Q545" s="1383"/>
      <c r="R545" s="1383"/>
      <c r="S545" s="1383"/>
      <c r="T545" s="1383"/>
      <c r="U545" s="1383"/>
      <c r="V545" s="1383"/>
      <c r="W545" s="1383"/>
      <c r="X545" s="1383"/>
      <c r="Y545" s="1383"/>
      <c r="Z545" s="1383"/>
      <c r="AA545" s="1383"/>
      <c r="AB545" s="1383"/>
      <c r="AC545" s="1383"/>
      <c r="AD545" s="1383"/>
      <c r="AE545" s="1383"/>
      <c r="AF545" s="1383"/>
      <c r="AG545" s="1383"/>
    </row>
    <row r="546" spans="3:33" x14ac:dyDescent="0.25">
      <c r="C546" s="1383"/>
      <c r="D546" s="1383"/>
      <c r="E546" s="1383"/>
      <c r="F546" s="1383"/>
      <c r="G546" s="1383"/>
      <c r="H546" s="1383"/>
      <c r="I546" s="1383"/>
      <c r="J546" s="1383"/>
      <c r="K546" s="1383"/>
      <c r="L546" s="1383"/>
      <c r="M546" s="1383"/>
      <c r="N546" s="1383"/>
      <c r="O546" s="1383"/>
      <c r="P546" s="1383"/>
      <c r="Q546" s="1383"/>
      <c r="R546" s="1383"/>
      <c r="S546" s="1383"/>
      <c r="T546" s="1383"/>
      <c r="U546" s="1383"/>
      <c r="V546" s="1383"/>
      <c r="W546" s="1383"/>
      <c r="X546" s="1383"/>
      <c r="Y546" s="1383"/>
      <c r="Z546" s="1383"/>
      <c r="AA546" s="1383"/>
      <c r="AB546" s="1383"/>
      <c r="AC546" s="1383"/>
      <c r="AD546" s="1383"/>
      <c r="AE546" s="1383"/>
      <c r="AF546" s="1383"/>
      <c r="AG546" s="1383"/>
    </row>
    <row r="547" spans="3:33" x14ac:dyDescent="0.25">
      <c r="C547" s="1383"/>
      <c r="D547" s="1383"/>
      <c r="E547" s="1383"/>
      <c r="F547" s="1383"/>
      <c r="G547" s="1383"/>
      <c r="H547" s="1383"/>
      <c r="I547" s="1383"/>
      <c r="J547" s="1383"/>
      <c r="K547" s="1383"/>
      <c r="L547" s="1383"/>
      <c r="M547" s="1383"/>
      <c r="N547" s="1383"/>
      <c r="O547" s="1383"/>
      <c r="P547" s="1383"/>
      <c r="Q547" s="1383"/>
      <c r="R547" s="1383"/>
      <c r="S547" s="1383"/>
      <c r="T547" s="1383"/>
      <c r="U547" s="1383"/>
      <c r="V547" s="1383"/>
      <c r="W547" s="1383"/>
      <c r="X547" s="1383"/>
      <c r="Y547" s="1383"/>
      <c r="Z547" s="1383"/>
      <c r="AA547" s="1383"/>
      <c r="AB547" s="1383"/>
      <c r="AC547" s="1383"/>
      <c r="AD547" s="1383"/>
      <c r="AE547" s="1383"/>
      <c r="AF547" s="1383"/>
      <c r="AG547" s="1383"/>
    </row>
    <row r="548" spans="3:33" x14ac:dyDescent="0.25">
      <c r="C548" s="1383"/>
      <c r="D548" s="1383"/>
      <c r="E548" s="1383"/>
      <c r="F548" s="1383"/>
      <c r="G548" s="1383"/>
      <c r="H548" s="1383"/>
      <c r="I548" s="1383"/>
      <c r="J548" s="1383"/>
      <c r="K548" s="1383"/>
      <c r="L548" s="1383"/>
      <c r="M548" s="1383"/>
      <c r="N548" s="1383"/>
      <c r="O548" s="1383"/>
      <c r="P548" s="1383"/>
      <c r="Q548" s="1383"/>
      <c r="R548" s="1383"/>
      <c r="S548" s="1383"/>
      <c r="T548" s="1383"/>
      <c r="U548" s="1383"/>
      <c r="V548" s="1383"/>
      <c r="W548" s="1383"/>
      <c r="X548" s="1383"/>
      <c r="Y548" s="1383"/>
      <c r="Z548" s="1383"/>
      <c r="AA548" s="1383"/>
      <c r="AB548" s="1383"/>
      <c r="AC548" s="1383"/>
      <c r="AD548" s="1383"/>
      <c r="AE548" s="1383"/>
      <c r="AF548" s="1383"/>
      <c r="AG548" s="1383"/>
    </row>
    <row r="549" spans="3:33" x14ac:dyDescent="0.25">
      <c r="C549" s="1383"/>
      <c r="D549" s="1383"/>
      <c r="E549" s="1383"/>
      <c r="F549" s="1383"/>
      <c r="G549" s="1383"/>
      <c r="H549" s="1383"/>
      <c r="I549" s="1383"/>
      <c r="J549" s="1383"/>
      <c r="K549" s="1383"/>
      <c r="L549" s="1383"/>
      <c r="M549" s="1383"/>
      <c r="N549" s="1383"/>
      <c r="O549" s="1383"/>
      <c r="P549" s="1383"/>
      <c r="Q549" s="1383"/>
      <c r="R549" s="1383"/>
      <c r="S549" s="1383"/>
      <c r="T549" s="1383"/>
      <c r="U549" s="1383"/>
      <c r="V549" s="1383"/>
      <c r="W549" s="1383"/>
      <c r="X549" s="1383"/>
      <c r="Y549" s="1383"/>
      <c r="Z549" s="1383"/>
      <c r="AA549" s="1383"/>
      <c r="AB549" s="1383"/>
      <c r="AC549" s="1383"/>
      <c r="AD549" s="1383"/>
      <c r="AE549" s="1383"/>
      <c r="AF549" s="1383"/>
      <c r="AG549" s="1383"/>
    </row>
    <row r="550" spans="3:33" x14ac:dyDescent="0.25">
      <c r="C550" s="1383"/>
      <c r="D550" s="1383"/>
      <c r="E550" s="1383"/>
      <c r="F550" s="1383"/>
      <c r="G550" s="1383"/>
      <c r="H550" s="1383"/>
      <c r="I550" s="1383"/>
      <c r="J550" s="1383"/>
      <c r="K550" s="1383"/>
      <c r="L550" s="1383"/>
      <c r="M550" s="1383"/>
      <c r="N550" s="1383"/>
      <c r="O550" s="1383"/>
      <c r="P550" s="1383"/>
      <c r="Q550" s="1383"/>
      <c r="R550" s="1383"/>
      <c r="S550" s="1383"/>
      <c r="T550" s="1383"/>
      <c r="U550" s="1383"/>
      <c r="V550" s="1383"/>
      <c r="W550" s="1383"/>
      <c r="X550" s="1383"/>
      <c r="Y550" s="1383"/>
      <c r="Z550" s="1383"/>
      <c r="AA550" s="1383"/>
      <c r="AB550" s="1383"/>
      <c r="AC550" s="1383"/>
      <c r="AD550" s="1383"/>
      <c r="AE550" s="1383"/>
      <c r="AF550" s="1383"/>
      <c r="AG550" s="1383"/>
    </row>
    <row r="551" spans="3:33" x14ac:dyDescent="0.25">
      <c r="C551" s="1383"/>
      <c r="D551" s="1383"/>
      <c r="E551" s="1383"/>
      <c r="F551" s="1383"/>
      <c r="G551" s="1383"/>
      <c r="H551" s="1383"/>
      <c r="I551" s="1383"/>
      <c r="J551" s="1383"/>
      <c r="K551" s="1383"/>
      <c r="L551" s="1383"/>
      <c r="M551" s="1383"/>
      <c r="N551" s="1383"/>
      <c r="O551" s="1383"/>
      <c r="P551" s="1383"/>
      <c r="Q551" s="1383"/>
      <c r="R551" s="1383"/>
      <c r="S551" s="1383"/>
      <c r="T551" s="1383"/>
      <c r="U551" s="1383"/>
      <c r="V551" s="1383"/>
      <c r="W551" s="1383"/>
      <c r="X551" s="1383"/>
      <c r="Y551" s="1383"/>
      <c r="Z551" s="1383"/>
      <c r="AA551" s="1383"/>
      <c r="AB551" s="1383"/>
      <c r="AC551" s="1383"/>
      <c r="AD551" s="1383"/>
      <c r="AE551" s="1383"/>
      <c r="AF551" s="1383"/>
      <c r="AG551" s="1383"/>
    </row>
    <row r="552" spans="3:33" x14ac:dyDescent="0.25">
      <c r="C552" s="1383"/>
      <c r="D552" s="1383"/>
      <c r="E552" s="1383"/>
      <c r="F552" s="1383"/>
      <c r="G552" s="1383"/>
      <c r="H552" s="1383"/>
      <c r="I552" s="1383"/>
      <c r="J552" s="1383"/>
      <c r="K552" s="1383"/>
      <c r="L552" s="1383"/>
      <c r="M552" s="1383"/>
      <c r="N552" s="1383"/>
      <c r="O552" s="1383"/>
      <c r="P552" s="1383"/>
      <c r="Q552" s="1383"/>
      <c r="R552" s="1383"/>
      <c r="S552" s="1383"/>
      <c r="T552" s="1383"/>
      <c r="U552" s="1383"/>
      <c r="V552" s="1383"/>
      <c r="W552" s="1383"/>
      <c r="X552" s="1383"/>
      <c r="Y552" s="1383"/>
      <c r="Z552" s="1383"/>
      <c r="AA552" s="1383"/>
      <c r="AB552" s="1383"/>
      <c r="AC552" s="1383"/>
      <c r="AD552" s="1383"/>
      <c r="AE552" s="1383"/>
      <c r="AF552" s="1383"/>
      <c r="AG552" s="1383"/>
    </row>
    <row r="553" spans="3:33" x14ac:dyDescent="0.25">
      <c r="C553" s="1383"/>
      <c r="D553" s="1383"/>
      <c r="E553" s="1383"/>
      <c r="F553" s="1383"/>
      <c r="G553" s="1383"/>
      <c r="H553" s="1383"/>
      <c r="I553" s="1383"/>
      <c r="J553" s="1383"/>
      <c r="K553" s="1383"/>
      <c r="L553" s="1383"/>
      <c r="M553" s="1383"/>
      <c r="N553" s="1383"/>
      <c r="O553" s="1383"/>
      <c r="P553" s="1383"/>
      <c r="Q553" s="1383"/>
      <c r="R553" s="1383"/>
      <c r="S553" s="1383"/>
      <c r="T553" s="1383"/>
      <c r="U553" s="1383"/>
      <c r="V553" s="1383"/>
      <c r="W553" s="1383"/>
      <c r="X553" s="1383"/>
      <c r="Y553" s="1383"/>
      <c r="Z553" s="1383"/>
      <c r="AA553" s="1383"/>
      <c r="AB553" s="1383"/>
      <c r="AC553" s="1383"/>
      <c r="AD553" s="1383"/>
      <c r="AE553" s="1383"/>
      <c r="AF553" s="1383"/>
      <c r="AG553" s="1383"/>
    </row>
    <row r="554" spans="3:33" x14ac:dyDescent="0.25">
      <c r="C554" s="1383"/>
      <c r="D554" s="1383"/>
      <c r="E554" s="1383"/>
      <c r="F554" s="1383"/>
      <c r="G554" s="1383"/>
      <c r="H554" s="1383"/>
      <c r="I554" s="1383"/>
      <c r="J554" s="1383"/>
      <c r="K554" s="1383"/>
      <c r="L554" s="1383"/>
      <c r="M554" s="1383"/>
      <c r="N554" s="1383"/>
      <c r="O554" s="1383"/>
      <c r="P554" s="1383"/>
      <c r="Q554" s="1383"/>
      <c r="R554" s="1383"/>
      <c r="S554" s="1383"/>
      <c r="T554" s="1383"/>
      <c r="U554" s="1383"/>
      <c r="V554" s="1383"/>
      <c r="W554" s="1383"/>
      <c r="X554" s="1383"/>
      <c r="Y554" s="1383"/>
      <c r="Z554" s="1383"/>
      <c r="AA554" s="1383"/>
      <c r="AB554" s="1383"/>
      <c r="AC554" s="1383"/>
      <c r="AD554" s="1383"/>
      <c r="AE554" s="1383"/>
      <c r="AF554" s="1383"/>
      <c r="AG554" s="1383"/>
    </row>
    <row r="555" spans="3:33" x14ac:dyDescent="0.25">
      <c r="C555" s="1383"/>
      <c r="D555" s="1383"/>
      <c r="E555" s="1383"/>
      <c r="F555" s="1383"/>
      <c r="G555" s="1383"/>
      <c r="H555" s="1383"/>
      <c r="I555" s="1383"/>
      <c r="J555" s="1383"/>
      <c r="K555" s="1383"/>
      <c r="L555" s="1383"/>
      <c r="M555" s="1383"/>
      <c r="N555" s="1383"/>
      <c r="O555" s="1383"/>
      <c r="P555" s="1383"/>
      <c r="Q555" s="1383"/>
      <c r="R555" s="1383"/>
      <c r="S555" s="1383"/>
      <c r="T555" s="1383"/>
      <c r="U555" s="1383"/>
      <c r="V555" s="1383"/>
      <c r="W555" s="1383"/>
      <c r="X555" s="1383"/>
      <c r="Y555" s="1383"/>
      <c r="Z555" s="1383"/>
      <c r="AA555" s="1383"/>
      <c r="AB555" s="1383"/>
      <c r="AC555" s="1383"/>
      <c r="AD555" s="1383"/>
      <c r="AE555" s="1383"/>
      <c r="AF555" s="1383"/>
      <c r="AG555" s="1383"/>
    </row>
    <row r="556" spans="3:33" x14ac:dyDescent="0.25">
      <c r="C556" s="1383"/>
      <c r="D556" s="1383"/>
      <c r="E556" s="1383"/>
      <c r="F556" s="1383"/>
      <c r="G556" s="1383"/>
      <c r="H556" s="1383"/>
      <c r="I556" s="1383"/>
      <c r="J556" s="1383"/>
      <c r="K556" s="1383"/>
      <c r="L556" s="1383"/>
      <c r="M556" s="1383"/>
      <c r="N556" s="1383"/>
      <c r="O556" s="1383"/>
      <c r="P556" s="1383"/>
      <c r="Q556" s="1383"/>
      <c r="R556" s="1383"/>
      <c r="S556" s="1383"/>
      <c r="T556" s="1383"/>
      <c r="U556" s="1383"/>
      <c r="V556" s="1383"/>
      <c r="W556" s="1383"/>
      <c r="X556" s="1383"/>
      <c r="Y556" s="1383"/>
      <c r="Z556" s="1383"/>
      <c r="AA556" s="1383"/>
      <c r="AB556" s="1383"/>
      <c r="AC556" s="1383"/>
      <c r="AD556" s="1383"/>
      <c r="AE556" s="1383"/>
      <c r="AF556" s="1383"/>
      <c r="AG556" s="1383"/>
    </row>
    <row r="557" spans="3:33" x14ac:dyDescent="0.25">
      <c r="C557" s="1383"/>
      <c r="D557" s="1383"/>
      <c r="E557" s="1383"/>
      <c r="F557" s="1383"/>
      <c r="G557" s="1383"/>
      <c r="H557" s="1383"/>
      <c r="I557" s="1383"/>
      <c r="J557" s="1383"/>
      <c r="K557" s="1383"/>
      <c r="L557" s="1383"/>
      <c r="M557" s="1383"/>
      <c r="N557" s="1383"/>
      <c r="O557" s="1383"/>
      <c r="P557" s="1383"/>
      <c r="Q557" s="1383"/>
      <c r="R557" s="1383"/>
      <c r="S557" s="1383"/>
      <c r="T557" s="1383"/>
      <c r="U557" s="1383"/>
      <c r="V557" s="1383"/>
      <c r="W557" s="1383"/>
      <c r="X557" s="1383"/>
      <c r="Y557" s="1383"/>
      <c r="Z557" s="1383"/>
      <c r="AA557" s="1383"/>
      <c r="AB557" s="1383"/>
      <c r="AC557" s="1383"/>
      <c r="AD557" s="1383"/>
      <c r="AE557" s="1383"/>
      <c r="AF557" s="1383"/>
      <c r="AG557" s="1383"/>
    </row>
    <row r="558" spans="3:33" x14ac:dyDescent="0.25">
      <c r="C558" s="1383"/>
      <c r="D558" s="1383"/>
      <c r="E558" s="1383"/>
      <c r="F558" s="1383"/>
      <c r="G558" s="1383"/>
      <c r="H558" s="1383"/>
      <c r="I558" s="1383"/>
      <c r="J558" s="1383"/>
      <c r="K558" s="1383"/>
      <c r="L558" s="1383"/>
      <c r="M558" s="1383"/>
      <c r="N558" s="1383"/>
      <c r="O558" s="1383"/>
      <c r="P558" s="1383"/>
      <c r="Q558" s="1383"/>
      <c r="R558" s="1383"/>
      <c r="S558" s="1383"/>
      <c r="T558" s="1383"/>
      <c r="U558" s="1383"/>
      <c r="V558" s="1383"/>
      <c r="W558" s="1383"/>
      <c r="X558" s="1383"/>
      <c r="Y558" s="1383"/>
      <c r="Z558" s="1383"/>
      <c r="AA558" s="1383"/>
      <c r="AB558" s="1383"/>
      <c r="AC558" s="1383"/>
      <c r="AD558" s="1383"/>
      <c r="AE558" s="1383"/>
      <c r="AF558" s="1383"/>
      <c r="AG558" s="1383"/>
    </row>
    <row r="559" spans="3:33" x14ac:dyDescent="0.25">
      <c r="C559" s="1383"/>
      <c r="D559" s="1383"/>
      <c r="E559" s="1383"/>
      <c r="F559" s="1383"/>
      <c r="G559" s="1383"/>
      <c r="H559" s="1383"/>
      <c r="I559" s="1383"/>
      <c r="J559" s="1383"/>
      <c r="K559" s="1383"/>
      <c r="L559" s="1383"/>
      <c r="M559" s="1383"/>
      <c r="N559" s="1383"/>
      <c r="O559" s="1383"/>
      <c r="P559" s="1383"/>
      <c r="Q559" s="1383"/>
      <c r="R559" s="1383"/>
      <c r="S559" s="1383"/>
      <c r="T559" s="1383"/>
      <c r="U559" s="1383"/>
      <c r="V559" s="1383"/>
      <c r="W559" s="1383"/>
      <c r="X559" s="1383"/>
      <c r="Y559" s="1383"/>
      <c r="Z559" s="1383"/>
      <c r="AA559" s="1383"/>
      <c r="AB559" s="1383"/>
      <c r="AC559" s="1383"/>
      <c r="AD559" s="1383"/>
      <c r="AE559" s="1383"/>
      <c r="AF559" s="1383"/>
      <c r="AG559" s="1383"/>
    </row>
    <row r="560" spans="3:33" x14ac:dyDescent="0.25">
      <c r="C560" s="1383"/>
      <c r="D560" s="1383"/>
      <c r="E560" s="1383"/>
      <c r="F560" s="1383"/>
      <c r="G560" s="1383"/>
      <c r="H560" s="1383"/>
      <c r="I560" s="1383"/>
      <c r="J560" s="1383"/>
      <c r="K560" s="1383"/>
      <c r="L560" s="1383"/>
      <c r="M560" s="1383"/>
      <c r="N560" s="1383"/>
      <c r="O560" s="1383"/>
      <c r="P560" s="1383"/>
      <c r="Q560" s="1383"/>
      <c r="R560" s="1383"/>
      <c r="S560" s="1383"/>
      <c r="T560" s="1383"/>
      <c r="U560" s="1383"/>
      <c r="V560" s="1383"/>
      <c r="W560" s="1383"/>
      <c r="X560" s="1383"/>
      <c r="Y560" s="1383"/>
      <c r="Z560" s="1383"/>
      <c r="AA560" s="1383"/>
      <c r="AB560" s="1383"/>
      <c r="AC560" s="1383"/>
      <c r="AD560" s="1383"/>
      <c r="AE560" s="1383"/>
      <c r="AF560" s="1383"/>
      <c r="AG560" s="1383"/>
    </row>
    <row r="561" spans="3:33" x14ac:dyDescent="0.25">
      <c r="C561" s="1383"/>
      <c r="D561" s="1383"/>
      <c r="E561" s="1383"/>
      <c r="F561" s="1383"/>
      <c r="G561" s="1383"/>
      <c r="H561" s="1383"/>
      <c r="I561" s="1383"/>
      <c r="J561" s="1383"/>
      <c r="K561" s="1383"/>
      <c r="L561" s="1383"/>
      <c r="M561" s="1383"/>
      <c r="N561" s="1383"/>
      <c r="O561" s="1383"/>
      <c r="P561" s="1383"/>
      <c r="Q561" s="1383"/>
      <c r="R561" s="1383"/>
      <c r="S561" s="1383"/>
      <c r="T561" s="1383"/>
      <c r="U561" s="1383"/>
      <c r="V561" s="1383"/>
      <c r="W561" s="1383"/>
      <c r="X561" s="1383"/>
      <c r="Y561" s="1383"/>
      <c r="Z561" s="1383"/>
      <c r="AA561" s="1383"/>
      <c r="AB561" s="1383"/>
      <c r="AC561" s="1383"/>
      <c r="AD561" s="1383"/>
      <c r="AE561" s="1383"/>
      <c r="AF561" s="1383"/>
      <c r="AG561" s="1383"/>
    </row>
    <row r="562" spans="3:33" x14ac:dyDescent="0.25">
      <c r="C562" s="1383"/>
      <c r="D562" s="1383"/>
      <c r="E562" s="1383"/>
      <c r="F562" s="1383"/>
      <c r="G562" s="1383"/>
      <c r="H562" s="1383"/>
      <c r="I562" s="1383"/>
      <c r="J562" s="1383"/>
      <c r="K562" s="1383"/>
      <c r="L562" s="1383"/>
      <c r="M562" s="1383"/>
      <c r="N562" s="1383"/>
      <c r="O562" s="1383"/>
      <c r="P562" s="1383"/>
      <c r="Q562" s="1383"/>
      <c r="R562" s="1383"/>
      <c r="S562" s="1383"/>
      <c r="T562" s="1383"/>
      <c r="U562" s="1383"/>
      <c r="V562" s="1383"/>
      <c r="W562" s="1383"/>
      <c r="X562" s="1383"/>
      <c r="Y562" s="1383"/>
      <c r="Z562" s="1383"/>
      <c r="AA562" s="1383"/>
      <c r="AB562" s="1383"/>
      <c r="AC562" s="1383"/>
      <c r="AD562" s="1383"/>
      <c r="AE562" s="1383"/>
      <c r="AF562" s="1383"/>
      <c r="AG562" s="1383"/>
    </row>
    <row r="563" spans="3:33" x14ac:dyDescent="0.25">
      <c r="C563" s="1383"/>
      <c r="D563" s="1383"/>
      <c r="E563" s="1383"/>
      <c r="F563" s="1383"/>
      <c r="G563" s="1383"/>
      <c r="H563" s="1383"/>
      <c r="I563" s="1383"/>
      <c r="J563" s="1383"/>
      <c r="K563" s="1383"/>
      <c r="L563" s="1383"/>
      <c r="M563" s="1383"/>
      <c r="N563" s="1383"/>
      <c r="O563" s="1383"/>
      <c r="P563" s="1383"/>
      <c r="Q563" s="1383"/>
      <c r="R563" s="1383"/>
      <c r="S563" s="1383"/>
      <c r="T563" s="1383"/>
      <c r="U563" s="1383"/>
      <c r="V563" s="1383"/>
      <c r="W563" s="1383"/>
      <c r="X563" s="1383"/>
      <c r="Y563" s="1383"/>
      <c r="Z563" s="1383"/>
      <c r="AA563" s="1383"/>
      <c r="AB563" s="1383"/>
      <c r="AC563" s="1383"/>
      <c r="AD563" s="1383"/>
      <c r="AE563" s="1383"/>
      <c r="AF563" s="1383"/>
      <c r="AG563" s="1383"/>
    </row>
    <row r="564" spans="3:33" x14ac:dyDescent="0.25">
      <c r="C564" s="1383"/>
      <c r="D564" s="1383"/>
      <c r="E564" s="1383"/>
      <c r="F564" s="1383"/>
      <c r="G564" s="1383"/>
      <c r="H564" s="1383"/>
      <c r="I564" s="1383"/>
      <c r="J564" s="1383"/>
      <c r="K564" s="1383"/>
      <c r="L564" s="1383"/>
      <c r="M564" s="1383"/>
      <c r="N564" s="1383"/>
      <c r="O564" s="1383"/>
      <c r="P564" s="1383"/>
      <c r="Q564" s="1383"/>
      <c r="R564" s="1383"/>
      <c r="S564" s="1383"/>
      <c r="T564" s="1383"/>
      <c r="U564" s="1383"/>
      <c r="V564" s="1383"/>
      <c r="W564" s="1383"/>
      <c r="X564" s="1383"/>
      <c r="Y564" s="1383"/>
      <c r="Z564" s="1383"/>
      <c r="AA564" s="1383"/>
      <c r="AB564" s="1383"/>
      <c r="AC564" s="1383"/>
      <c r="AD564" s="1383"/>
      <c r="AE564" s="1383"/>
      <c r="AF564" s="1383"/>
      <c r="AG564" s="1383"/>
    </row>
    <row r="565" spans="3:33" x14ac:dyDescent="0.25">
      <c r="C565" s="1383"/>
      <c r="D565" s="1383"/>
      <c r="E565" s="1383"/>
      <c r="F565" s="1383"/>
      <c r="G565" s="1383"/>
      <c r="H565" s="1383"/>
      <c r="I565" s="1383"/>
      <c r="J565" s="1383"/>
      <c r="K565" s="1383"/>
      <c r="L565" s="1383"/>
      <c r="M565" s="1383"/>
      <c r="N565" s="1383"/>
      <c r="O565" s="1383"/>
      <c r="P565" s="1383"/>
      <c r="Q565" s="1383"/>
      <c r="R565" s="1383"/>
      <c r="S565" s="1383"/>
      <c r="T565" s="1383"/>
      <c r="U565" s="1383"/>
      <c r="V565" s="1383"/>
      <c r="W565" s="1383"/>
      <c r="X565" s="1383"/>
      <c r="Y565" s="1383"/>
      <c r="Z565" s="1383"/>
      <c r="AA565" s="1383"/>
      <c r="AB565" s="1383"/>
      <c r="AC565" s="1383"/>
      <c r="AD565" s="1383"/>
      <c r="AE565" s="1383"/>
      <c r="AF565" s="1383"/>
      <c r="AG565" s="1383"/>
    </row>
    <row r="566" spans="3:33" x14ac:dyDescent="0.25">
      <c r="C566" s="1383"/>
      <c r="D566" s="1383"/>
      <c r="E566" s="1383"/>
      <c r="F566" s="1383"/>
      <c r="G566" s="1383"/>
      <c r="H566" s="1383"/>
      <c r="I566" s="1383"/>
      <c r="J566" s="1383"/>
      <c r="K566" s="1383"/>
      <c r="L566" s="1383"/>
      <c r="M566" s="1383"/>
      <c r="N566" s="1383"/>
      <c r="O566" s="1383"/>
      <c r="P566" s="1383"/>
      <c r="Q566" s="1383"/>
      <c r="R566" s="1383"/>
      <c r="S566" s="1383"/>
      <c r="T566" s="1383"/>
      <c r="U566" s="1383"/>
      <c r="V566" s="1383"/>
      <c r="W566" s="1383"/>
      <c r="X566" s="1383"/>
      <c r="Y566" s="1383"/>
      <c r="Z566" s="1383"/>
      <c r="AA566" s="1383"/>
      <c r="AB566" s="1383"/>
      <c r="AC566" s="1383"/>
      <c r="AD566" s="1383"/>
      <c r="AE566" s="1383"/>
      <c r="AF566" s="1383"/>
      <c r="AG566" s="1383"/>
    </row>
    <row r="567" spans="3:33" x14ac:dyDescent="0.25">
      <c r="C567" s="1383"/>
      <c r="D567" s="1383"/>
      <c r="E567" s="1383"/>
      <c r="F567" s="1383"/>
      <c r="G567" s="1383"/>
      <c r="H567" s="1383"/>
      <c r="I567" s="1383"/>
      <c r="J567" s="1383"/>
      <c r="K567" s="1383"/>
      <c r="L567" s="1383"/>
      <c r="M567" s="1383"/>
      <c r="N567" s="1383"/>
      <c r="O567" s="1383"/>
      <c r="P567" s="1383"/>
      <c r="Q567" s="1383"/>
      <c r="R567" s="1383"/>
      <c r="S567" s="1383"/>
      <c r="T567" s="1383"/>
      <c r="U567" s="1383"/>
      <c r="V567" s="1383"/>
      <c r="W567" s="1383"/>
      <c r="X567" s="1383"/>
      <c r="Y567" s="1383"/>
      <c r="Z567" s="1383"/>
      <c r="AA567" s="1383"/>
      <c r="AB567" s="1383"/>
      <c r="AC567" s="1383"/>
      <c r="AD567" s="1383"/>
      <c r="AE567" s="1383"/>
      <c r="AF567" s="1383"/>
      <c r="AG567" s="1383"/>
    </row>
    <row r="568" spans="3:33" x14ac:dyDescent="0.25">
      <c r="C568" s="1383"/>
      <c r="D568" s="1383"/>
      <c r="E568" s="1383"/>
      <c r="F568" s="1383"/>
      <c r="G568" s="1383"/>
      <c r="H568" s="1383"/>
      <c r="I568" s="1383"/>
      <c r="J568" s="1383"/>
      <c r="K568" s="1383"/>
      <c r="L568" s="1383"/>
      <c r="M568" s="1383"/>
      <c r="N568" s="1383"/>
      <c r="O568" s="1383"/>
      <c r="P568" s="1383"/>
      <c r="Q568" s="1383"/>
      <c r="R568" s="1383"/>
      <c r="S568" s="1383"/>
      <c r="T568" s="1383"/>
      <c r="U568" s="1383"/>
      <c r="V568" s="1383"/>
      <c r="W568" s="1383"/>
      <c r="X568" s="1383"/>
      <c r="Y568" s="1383"/>
      <c r="Z568" s="1383"/>
      <c r="AA568" s="1383"/>
      <c r="AB568" s="1383"/>
      <c r="AC568" s="1383"/>
      <c r="AD568" s="1383"/>
      <c r="AE568" s="1383"/>
      <c r="AF568" s="1383"/>
      <c r="AG568" s="1383"/>
    </row>
    <row r="569" spans="3:33" x14ac:dyDescent="0.25">
      <c r="C569" s="1383"/>
      <c r="D569" s="1383"/>
      <c r="E569" s="1383"/>
      <c r="F569" s="1383"/>
      <c r="G569" s="1383"/>
      <c r="H569" s="1383"/>
      <c r="I569" s="1383"/>
      <c r="J569" s="1383"/>
      <c r="K569" s="1383"/>
      <c r="L569" s="1383"/>
      <c r="M569" s="1383"/>
      <c r="N569" s="1383"/>
      <c r="O569" s="1383"/>
      <c r="P569" s="1383"/>
      <c r="Q569" s="1383"/>
      <c r="R569" s="1383"/>
      <c r="S569" s="1383"/>
      <c r="T569" s="1383"/>
      <c r="U569" s="1383"/>
      <c r="V569" s="1383"/>
      <c r="W569" s="1383"/>
      <c r="X569" s="1383"/>
      <c r="Y569" s="1383"/>
      <c r="Z569" s="1383"/>
      <c r="AA569" s="1383"/>
      <c r="AB569" s="1383"/>
      <c r="AC569" s="1383"/>
      <c r="AD569" s="1383"/>
      <c r="AE569" s="1383"/>
      <c r="AF569" s="1383"/>
      <c r="AG569" s="1383"/>
    </row>
    <row r="570" spans="3:33" x14ac:dyDescent="0.25">
      <c r="C570" s="1383"/>
      <c r="D570" s="1383"/>
      <c r="E570" s="1383"/>
      <c r="F570" s="1383"/>
      <c r="G570" s="1383"/>
      <c r="H570" s="1383"/>
      <c r="I570" s="1383"/>
      <c r="J570" s="1383"/>
      <c r="K570" s="1383"/>
      <c r="L570" s="1383"/>
      <c r="M570" s="1383"/>
      <c r="N570" s="1383"/>
      <c r="O570" s="1383"/>
      <c r="P570" s="1383"/>
      <c r="Q570" s="1383"/>
      <c r="R570" s="1383"/>
      <c r="S570" s="1383"/>
      <c r="T570" s="1383"/>
      <c r="U570" s="1383"/>
      <c r="V570" s="1383"/>
      <c r="W570" s="1383"/>
      <c r="X570" s="1383"/>
      <c r="Y570" s="1383"/>
      <c r="Z570" s="1383"/>
      <c r="AA570" s="1383"/>
      <c r="AB570" s="1383"/>
      <c r="AC570" s="1383"/>
      <c r="AD570" s="1383"/>
      <c r="AE570" s="1383"/>
      <c r="AF570" s="1383"/>
      <c r="AG570" s="1383"/>
    </row>
    <row r="571" spans="3:33" x14ac:dyDescent="0.25">
      <c r="C571" s="1383"/>
      <c r="D571" s="1383"/>
      <c r="E571" s="1383"/>
      <c r="F571" s="1383"/>
      <c r="G571" s="1383"/>
      <c r="H571" s="1383"/>
      <c r="I571" s="1383"/>
      <c r="J571" s="1383"/>
      <c r="K571" s="1383"/>
      <c r="L571" s="1383"/>
      <c r="M571" s="1383"/>
      <c r="N571" s="1383"/>
      <c r="O571" s="1383"/>
      <c r="P571" s="1383"/>
      <c r="Q571" s="1383"/>
      <c r="R571" s="1383"/>
      <c r="S571" s="1383"/>
      <c r="T571" s="1383"/>
      <c r="U571" s="1383"/>
      <c r="V571" s="1383"/>
      <c r="W571" s="1383"/>
      <c r="X571" s="1383"/>
      <c r="Y571" s="1383"/>
      <c r="Z571" s="1383"/>
      <c r="AA571" s="1383"/>
      <c r="AB571" s="1383"/>
      <c r="AC571" s="1383"/>
      <c r="AD571" s="1383"/>
      <c r="AE571" s="1383"/>
      <c r="AF571" s="1383"/>
      <c r="AG571" s="1383"/>
    </row>
    <row r="572" spans="3:33" x14ac:dyDescent="0.25">
      <c r="C572" s="1383"/>
      <c r="D572" s="1383"/>
      <c r="E572" s="1383"/>
      <c r="F572" s="1383"/>
      <c r="G572" s="1383"/>
      <c r="H572" s="1383"/>
      <c r="I572" s="1383"/>
      <c r="J572" s="1383"/>
      <c r="K572" s="1383"/>
      <c r="L572" s="1383"/>
      <c r="M572" s="1383"/>
      <c r="N572" s="1383"/>
      <c r="O572" s="1383"/>
      <c r="P572" s="1383"/>
      <c r="Q572" s="1383"/>
      <c r="R572" s="1383"/>
      <c r="S572" s="1383"/>
      <c r="T572" s="1383"/>
      <c r="U572" s="1383"/>
      <c r="V572" s="1383"/>
      <c r="W572" s="1383"/>
      <c r="X572" s="1383"/>
      <c r="Y572" s="1383"/>
      <c r="Z572" s="1383"/>
      <c r="AA572" s="1383"/>
      <c r="AB572" s="1383"/>
      <c r="AC572" s="1383"/>
      <c r="AD572" s="1383"/>
      <c r="AE572" s="1383"/>
      <c r="AF572" s="1383"/>
      <c r="AG572" s="1383"/>
    </row>
    <row r="573" spans="3:33" x14ac:dyDescent="0.25">
      <c r="C573" s="1383"/>
      <c r="D573" s="1383"/>
      <c r="E573" s="1383"/>
      <c r="F573" s="1383"/>
      <c r="G573" s="1383"/>
      <c r="H573" s="1383"/>
      <c r="I573" s="1383"/>
      <c r="J573" s="1383"/>
      <c r="K573" s="1383"/>
      <c r="L573" s="1383"/>
      <c r="M573" s="1383"/>
      <c r="N573" s="1383"/>
      <c r="O573" s="1383"/>
      <c r="P573" s="1383"/>
      <c r="Q573" s="1383"/>
      <c r="R573" s="1383"/>
      <c r="S573" s="1383"/>
      <c r="T573" s="1383"/>
      <c r="U573" s="1383"/>
      <c r="V573" s="1383"/>
      <c r="W573" s="1383"/>
      <c r="X573" s="1383"/>
      <c r="Y573" s="1383"/>
      <c r="Z573" s="1383"/>
      <c r="AA573" s="1383"/>
      <c r="AB573" s="1383"/>
      <c r="AC573" s="1383"/>
      <c r="AD573" s="1383"/>
      <c r="AE573" s="1383"/>
      <c r="AF573" s="1383"/>
      <c r="AG573" s="1383"/>
    </row>
    <row r="574" spans="3:33" x14ac:dyDescent="0.25">
      <c r="C574" s="1383"/>
      <c r="D574" s="1383"/>
      <c r="E574" s="1383"/>
      <c r="F574" s="1383"/>
      <c r="G574" s="1383"/>
      <c r="H574" s="1383"/>
      <c r="I574" s="1383"/>
      <c r="J574" s="1383"/>
      <c r="K574" s="1383"/>
      <c r="L574" s="1383"/>
      <c r="M574" s="1383"/>
      <c r="N574" s="1383"/>
      <c r="O574" s="1383"/>
      <c r="P574" s="1383"/>
      <c r="Q574" s="1383"/>
      <c r="R574" s="1383"/>
      <c r="S574" s="1383"/>
      <c r="T574" s="1383"/>
      <c r="U574" s="1383"/>
      <c r="V574" s="1383"/>
      <c r="W574" s="1383"/>
      <c r="X574" s="1383"/>
      <c r="Y574" s="1383"/>
      <c r="Z574" s="1383"/>
      <c r="AA574" s="1383"/>
      <c r="AB574" s="1383"/>
      <c r="AC574" s="1383"/>
      <c r="AD574" s="1383"/>
      <c r="AE574" s="1383"/>
      <c r="AF574" s="1383"/>
      <c r="AG574" s="1383"/>
    </row>
    <row r="575" spans="3:33" x14ac:dyDescent="0.25">
      <c r="C575" s="1383"/>
      <c r="D575" s="1383"/>
      <c r="E575" s="1383"/>
      <c r="F575" s="1383"/>
      <c r="G575" s="1383"/>
      <c r="H575" s="1383"/>
      <c r="I575" s="1383"/>
      <c r="J575" s="1383"/>
      <c r="K575" s="1383"/>
      <c r="L575" s="1383"/>
      <c r="M575" s="1383"/>
      <c r="N575" s="1383"/>
      <c r="O575" s="1383"/>
      <c r="P575" s="1383"/>
      <c r="Q575" s="1383"/>
      <c r="R575" s="1383"/>
      <c r="S575" s="1383"/>
      <c r="T575" s="1383"/>
      <c r="U575" s="1383"/>
      <c r="V575" s="1383"/>
      <c r="W575" s="1383"/>
      <c r="X575" s="1383"/>
      <c r="Y575" s="1383"/>
      <c r="Z575" s="1383"/>
      <c r="AA575" s="1383"/>
      <c r="AB575" s="1383"/>
      <c r="AC575" s="1383"/>
      <c r="AD575" s="1383"/>
      <c r="AE575" s="1383"/>
      <c r="AF575" s="1383"/>
      <c r="AG575" s="1383"/>
    </row>
    <row r="576" spans="3:33" x14ac:dyDescent="0.25">
      <c r="C576" s="1383"/>
      <c r="D576" s="1383"/>
      <c r="E576" s="1383"/>
      <c r="F576" s="1383"/>
      <c r="G576" s="1383"/>
      <c r="H576" s="1383"/>
      <c r="I576" s="1383"/>
      <c r="J576" s="1383"/>
      <c r="K576" s="1383"/>
      <c r="L576" s="1383"/>
      <c r="M576" s="1383"/>
      <c r="N576" s="1383"/>
      <c r="O576" s="1383"/>
      <c r="P576" s="1383"/>
      <c r="Q576" s="1383"/>
      <c r="R576" s="1383"/>
      <c r="S576" s="1383"/>
      <c r="T576" s="1383"/>
      <c r="U576" s="1383"/>
      <c r="V576" s="1383"/>
      <c r="W576" s="1383"/>
      <c r="X576" s="1383"/>
      <c r="Y576" s="1383"/>
      <c r="Z576" s="1383"/>
      <c r="AA576" s="1383"/>
      <c r="AB576" s="1383"/>
      <c r="AC576" s="1383"/>
      <c r="AD576" s="1383"/>
      <c r="AE576" s="1383"/>
      <c r="AF576" s="1383"/>
      <c r="AG576" s="1383"/>
    </row>
    <row r="577" spans="3:33" x14ac:dyDescent="0.25">
      <c r="C577" s="1383"/>
      <c r="D577" s="1383"/>
      <c r="E577" s="1383"/>
      <c r="F577" s="1383"/>
      <c r="G577" s="1383"/>
      <c r="H577" s="1383"/>
      <c r="I577" s="1383"/>
      <c r="J577" s="1383"/>
      <c r="K577" s="1383"/>
      <c r="L577" s="1383"/>
      <c r="M577" s="1383"/>
      <c r="N577" s="1383"/>
      <c r="O577" s="1383"/>
      <c r="P577" s="1383"/>
      <c r="Q577" s="1383"/>
      <c r="R577" s="1383"/>
      <c r="S577" s="1383"/>
      <c r="T577" s="1383"/>
      <c r="U577" s="1383"/>
      <c r="V577" s="1383"/>
      <c r="W577" s="1383"/>
      <c r="X577" s="1383"/>
      <c r="Y577" s="1383"/>
      <c r="Z577" s="1383"/>
      <c r="AA577" s="1383"/>
      <c r="AB577" s="1383"/>
      <c r="AC577" s="1383"/>
      <c r="AD577" s="1383"/>
      <c r="AE577" s="1383"/>
      <c r="AF577" s="1383"/>
      <c r="AG577" s="1383"/>
    </row>
    <row r="578" spans="3:33" x14ac:dyDescent="0.25">
      <c r="C578" s="1383"/>
      <c r="D578" s="1383"/>
      <c r="E578" s="1383"/>
      <c r="F578" s="1383"/>
      <c r="G578" s="1383"/>
      <c r="H578" s="1383"/>
      <c r="I578" s="1383"/>
      <c r="J578" s="1383"/>
      <c r="K578" s="1383"/>
      <c r="L578" s="1383"/>
      <c r="M578" s="1383"/>
      <c r="N578" s="1383"/>
      <c r="O578" s="1383"/>
      <c r="P578" s="1383"/>
      <c r="Q578" s="1383"/>
      <c r="R578" s="1383"/>
      <c r="S578" s="1383"/>
      <c r="T578" s="1383"/>
      <c r="U578" s="1383"/>
      <c r="V578" s="1383"/>
      <c r="W578" s="1383"/>
      <c r="X578" s="1383"/>
      <c r="Y578" s="1383"/>
      <c r="Z578" s="1383"/>
      <c r="AA578" s="1383"/>
      <c r="AB578" s="1383"/>
      <c r="AC578" s="1383"/>
      <c r="AD578" s="1383"/>
      <c r="AE578" s="1383"/>
      <c r="AF578" s="1383"/>
      <c r="AG578" s="1383"/>
    </row>
    <row r="579" spans="3:33" x14ac:dyDescent="0.25">
      <c r="C579" s="1383"/>
      <c r="D579" s="1383"/>
      <c r="E579" s="1383"/>
      <c r="F579" s="1383"/>
      <c r="G579" s="1383"/>
      <c r="H579" s="1383"/>
      <c r="I579" s="1383"/>
      <c r="J579" s="1383"/>
      <c r="K579" s="1383"/>
      <c r="L579" s="1383"/>
      <c r="M579" s="1383"/>
      <c r="N579" s="1383"/>
      <c r="O579" s="1383"/>
      <c r="P579" s="1383"/>
      <c r="Q579" s="1383"/>
      <c r="R579" s="1383"/>
      <c r="S579" s="1383"/>
      <c r="T579" s="1383"/>
      <c r="U579" s="1383"/>
      <c r="V579" s="1383"/>
      <c r="W579" s="1383"/>
      <c r="X579" s="1383"/>
      <c r="Y579" s="1383"/>
      <c r="Z579" s="1383"/>
      <c r="AA579" s="1383"/>
      <c r="AB579" s="1383"/>
      <c r="AC579" s="1383"/>
      <c r="AD579" s="1383"/>
      <c r="AE579" s="1383"/>
      <c r="AF579" s="1383"/>
      <c r="AG579" s="1383"/>
    </row>
    <row r="580" spans="3:33" x14ac:dyDescent="0.25">
      <c r="C580" s="1383"/>
      <c r="D580" s="1383"/>
      <c r="E580" s="1383"/>
      <c r="F580" s="1383"/>
      <c r="G580" s="1383"/>
      <c r="H580" s="1383"/>
      <c r="I580" s="1383"/>
      <c r="J580" s="1383"/>
      <c r="K580" s="1383"/>
      <c r="L580" s="1383"/>
      <c r="M580" s="1383"/>
      <c r="N580" s="1383"/>
      <c r="O580" s="1383"/>
      <c r="P580" s="1383"/>
      <c r="Q580" s="1383"/>
      <c r="R580" s="1383"/>
      <c r="S580" s="1383"/>
      <c r="T580" s="1383"/>
      <c r="U580" s="1383"/>
      <c r="V580" s="1383"/>
      <c r="W580" s="1383"/>
      <c r="X580" s="1383"/>
      <c r="Y580" s="1383"/>
      <c r="Z580" s="1383"/>
      <c r="AA580" s="1383"/>
      <c r="AB580" s="1383"/>
      <c r="AC580" s="1383"/>
      <c r="AD580" s="1383"/>
      <c r="AE580" s="1383"/>
      <c r="AF580" s="1383"/>
      <c r="AG580" s="1383"/>
    </row>
    <row r="581" spans="3:33" x14ac:dyDescent="0.25">
      <c r="C581" s="1383"/>
      <c r="D581" s="1383"/>
      <c r="E581" s="1383"/>
      <c r="F581" s="1383"/>
      <c r="G581" s="1383"/>
      <c r="H581" s="1383"/>
      <c r="I581" s="1383"/>
      <c r="J581" s="1383"/>
      <c r="K581" s="1383"/>
      <c r="L581" s="1383"/>
      <c r="M581" s="1383"/>
      <c r="N581" s="1383"/>
      <c r="O581" s="1383"/>
      <c r="P581" s="1383"/>
      <c r="Q581" s="1383"/>
      <c r="R581" s="1383"/>
      <c r="S581" s="1383"/>
      <c r="T581" s="1383"/>
      <c r="U581" s="1383"/>
      <c r="V581" s="1383"/>
      <c r="W581" s="1383"/>
      <c r="X581" s="1383"/>
      <c r="Y581" s="1383"/>
      <c r="Z581" s="1383"/>
      <c r="AA581" s="1383"/>
      <c r="AB581" s="1383"/>
      <c r="AC581" s="1383"/>
      <c r="AD581" s="1383"/>
      <c r="AE581" s="1383"/>
      <c r="AF581" s="1383"/>
      <c r="AG581" s="1383"/>
    </row>
    <row r="582" spans="3:33" x14ac:dyDescent="0.25">
      <c r="C582" s="1383"/>
      <c r="D582" s="1383"/>
      <c r="E582" s="1383"/>
      <c r="F582" s="1383"/>
      <c r="G582" s="1383"/>
      <c r="H582" s="1383"/>
      <c r="I582" s="1383"/>
      <c r="J582" s="1383"/>
      <c r="K582" s="1383"/>
      <c r="L582" s="1383"/>
      <c r="M582" s="1383"/>
      <c r="N582" s="1383"/>
      <c r="O582" s="1383"/>
      <c r="P582" s="1383"/>
      <c r="Q582" s="1383"/>
      <c r="R582" s="1383"/>
      <c r="S582" s="1383"/>
      <c r="T582" s="1383"/>
      <c r="U582" s="1383"/>
      <c r="V582" s="1383"/>
      <c r="W582" s="1383"/>
      <c r="X582" s="1383"/>
      <c r="Y582" s="1383"/>
      <c r="Z582" s="1383"/>
      <c r="AA582" s="1383"/>
      <c r="AB582" s="1383"/>
      <c r="AC582" s="1383"/>
      <c r="AD582" s="1383"/>
      <c r="AE582" s="1383"/>
      <c r="AF582" s="1383"/>
      <c r="AG582" s="1383"/>
    </row>
    <row r="583" spans="3:33" x14ac:dyDescent="0.25">
      <c r="C583" s="1383"/>
      <c r="D583" s="1383"/>
      <c r="E583" s="1383"/>
      <c r="F583" s="1383"/>
      <c r="G583" s="1383"/>
      <c r="H583" s="1383"/>
      <c r="I583" s="1383"/>
      <c r="J583" s="1383"/>
      <c r="K583" s="1383"/>
      <c r="L583" s="1383"/>
      <c r="M583" s="1383"/>
      <c r="N583" s="1383"/>
      <c r="O583" s="1383"/>
      <c r="P583" s="1383"/>
      <c r="Q583" s="1383"/>
      <c r="R583" s="1383"/>
      <c r="S583" s="1383"/>
      <c r="T583" s="1383"/>
      <c r="U583" s="1383"/>
      <c r="V583" s="1383"/>
      <c r="W583" s="1383"/>
      <c r="X583" s="1383"/>
      <c r="Y583" s="1383"/>
      <c r="Z583" s="1383"/>
      <c r="AA583" s="1383"/>
      <c r="AB583" s="1383"/>
      <c r="AC583" s="1383"/>
      <c r="AD583" s="1383"/>
      <c r="AE583" s="1383"/>
      <c r="AF583" s="1383"/>
      <c r="AG583" s="1383"/>
    </row>
    <row r="584" spans="3:33" x14ac:dyDescent="0.25">
      <c r="C584" s="1383"/>
      <c r="D584" s="1383"/>
      <c r="E584" s="1383"/>
      <c r="F584" s="1383"/>
      <c r="G584" s="1383"/>
      <c r="H584" s="1383"/>
      <c r="I584" s="1383"/>
      <c r="J584" s="1383"/>
      <c r="K584" s="1383"/>
      <c r="L584" s="1383"/>
      <c r="M584" s="1383"/>
      <c r="N584" s="1383"/>
      <c r="O584" s="1383"/>
      <c r="P584" s="1383"/>
      <c r="Q584" s="1383"/>
      <c r="R584" s="1383"/>
      <c r="S584" s="1383"/>
      <c r="T584" s="1383"/>
      <c r="U584" s="1383"/>
      <c r="V584" s="1383"/>
      <c r="W584" s="1383"/>
      <c r="X584" s="1383"/>
      <c r="Y584" s="1383"/>
      <c r="Z584" s="1383"/>
      <c r="AA584" s="1383"/>
      <c r="AB584" s="1383"/>
      <c r="AC584" s="1383"/>
      <c r="AD584" s="1383"/>
      <c r="AE584" s="1383"/>
      <c r="AF584" s="1383"/>
      <c r="AG584" s="1383"/>
    </row>
    <row r="585" spans="3:33" x14ac:dyDescent="0.25">
      <c r="C585" s="1383"/>
      <c r="D585" s="1383"/>
      <c r="E585" s="1383"/>
      <c r="F585" s="1383"/>
      <c r="G585" s="1383"/>
      <c r="H585" s="1383"/>
      <c r="I585" s="1383"/>
      <c r="J585" s="1383"/>
      <c r="K585" s="1383"/>
      <c r="L585" s="1383"/>
      <c r="M585" s="1383"/>
      <c r="N585" s="1383"/>
      <c r="O585" s="1383"/>
      <c r="P585" s="1383"/>
      <c r="Q585" s="1383"/>
      <c r="R585" s="1383"/>
      <c r="S585" s="1383"/>
      <c r="T585" s="1383"/>
      <c r="U585" s="1383"/>
      <c r="V585" s="1383"/>
      <c r="W585" s="1383"/>
      <c r="X585" s="1383"/>
      <c r="Y585" s="1383"/>
      <c r="Z585" s="1383"/>
      <c r="AA585" s="1383"/>
      <c r="AB585" s="1383"/>
      <c r="AC585" s="1383"/>
      <c r="AD585" s="1383"/>
      <c r="AE585" s="1383"/>
      <c r="AF585" s="1383"/>
      <c r="AG585" s="1383"/>
    </row>
    <row r="586" spans="3:33" x14ac:dyDescent="0.25">
      <c r="C586" s="1383"/>
      <c r="D586" s="1383"/>
      <c r="E586" s="1383"/>
      <c r="F586" s="1383"/>
      <c r="G586" s="1383"/>
      <c r="H586" s="1383"/>
      <c r="I586" s="1383"/>
      <c r="J586" s="1383"/>
      <c r="K586" s="1383"/>
      <c r="L586" s="1383"/>
      <c r="M586" s="1383"/>
      <c r="N586" s="1383"/>
      <c r="O586" s="1383"/>
      <c r="P586" s="1383"/>
      <c r="Q586" s="1383"/>
      <c r="R586" s="1383"/>
      <c r="S586" s="1383"/>
      <c r="T586" s="1383"/>
      <c r="U586" s="1383"/>
      <c r="V586" s="1383"/>
      <c r="W586" s="1383"/>
      <c r="X586" s="1383"/>
      <c r="Y586" s="1383"/>
      <c r="Z586" s="1383"/>
      <c r="AA586" s="1383"/>
      <c r="AB586" s="1383"/>
      <c r="AC586" s="1383"/>
      <c r="AD586" s="1383"/>
      <c r="AE586" s="1383"/>
      <c r="AF586" s="1383"/>
      <c r="AG586" s="1383"/>
    </row>
    <row r="587" spans="3:33" x14ac:dyDescent="0.25">
      <c r="C587" s="1383"/>
      <c r="D587" s="1383"/>
      <c r="E587" s="1383"/>
      <c r="F587" s="1383"/>
      <c r="G587" s="1383"/>
      <c r="H587" s="1383"/>
      <c r="I587" s="1383"/>
      <c r="J587" s="1383"/>
      <c r="K587" s="1383"/>
      <c r="L587" s="1383"/>
      <c r="M587" s="1383"/>
      <c r="N587" s="1383"/>
      <c r="O587" s="1383"/>
      <c r="P587" s="1383"/>
      <c r="Q587" s="1383"/>
      <c r="R587" s="1383"/>
      <c r="S587" s="1383"/>
      <c r="T587" s="1383"/>
      <c r="U587" s="1383"/>
      <c r="V587" s="1383"/>
      <c r="W587" s="1383"/>
      <c r="X587" s="1383"/>
      <c r="Y587" s="1383"/>
      <c r="Z587" s="1383"/>
      <c r="AA587" s="1383"/>
      <c r="AB587" s="1383"/>
      <c r="AC587" s="1383"/>
      <c r="AD587" s="1383"/>
      <c r="AE587" s="1383"/>
      <c r="AF587" s="1383"/>
      <c r="AG587" s="1383"/>
    </row>
    <row r="588" spans="3:33" x14ac:dyDescent="0.25">
      <c r="C588" s="1383"/>
      <c r="D588" s="1383"/>
      <c r="E588" s="1383"/>
      <c r="F588" s="1383"/>
      <c r="G588" s="1383"/>
      <c r="H588" s="1383"/>
      <c r="I588" s="1383"/>
      <c r="J588" s="1383"/>
      <c r="K588" s="1383"/>
      <c r="L588" s="1383"/>
      <c r="M588" s="1383"/>
      <c r="N588" s="1383"/>
      <c r="O588" s="1383"/>
      <c r="P588" s="1383"/>
      <c r="Q588" s="1383"/>
      <c r="R588" s="1383"/>
      <c r="S588" s="1383"/>
      <c r="T588" s="1383"/>
      <c r="U588" s="1383"/>
      <c r="V588" s="1383"/>
      <c r="W588" s="1383"/>
      <c r="X588" s="1383"/>
      <c r="Y588" s="1383"/>
      <c r="Z588" s="1383"/>
      <c r="AA588" s="1383"/>
      <c r="AB588" s="1383"/>
      <c r="AC588" s="1383"/>
      <c r="AD588" s="1383"/>
      <c r="AE588" s="1383"/>
      <c r="AF588" s="1383"/>
      <c r="AG588" s="1383"/>
    </row>
    <row r="589" spans="3:33" x14ac:dyDescent="0.25">
      <c r="C589" s="1383"/>
      <c r="D589" s="1383"/>
      <c r="E589" s="1383"/>
      <c r="F589" s="1383"/>
      <c r="G589" s="1383"/>
      <c r="H589" s="1383"/>
      <c r="I589" s="1383"/>
      <c r="J589" s="1383"/>
      <c r="K589" s="1383"/>
      <c r="L589" s="1383"/>
      <c r="M589" s="1383"/>
      <c r="N589" s="1383"/>
      <c r="O589" s="1383"/>
      <c r="P589" s="1383"/>
      <c r="Q589" s="1383"/>
      <c r="R589" s="1383"/>
      <c r="S589" s="1383"/>
      <c r="T589" s="1383"/>
      <c r="U589" s="1383"/>
      <c r="V589" s="1383"/>
      <c r="W589" s="1383"/>
      <c r="X589" s="1383"/>
      <c r="Y589" s="1383"/>
      <c r="Z589" s="1383"/>
      <c r="AA589" s="1383"/>
      <c r="AB589" s="1383"/>
      <c r="AC589" s="1383"/>
      <c r="AD589" s="1383"/>
      <c r="AE589" s="1383"/>
      <c r="AF589" s="1383"/>
      <c r="AG589" s="1383"/>
    </row>
    <row r="590" spans="3:33" x14ac:dyDescent="0.25">
      <c r="C590" s="1383"/>
      <c r="D590" s="1383"/>
      <c r="E590" s="1383"/>
      <c r="F590" s="1383"/>
      <c r="G590" s="1383"/>
      <c r="H590" s="1383"/>
      <c r="I590" s="1383"/>
      <c r="J590" s="1383"/>
      <c r="K590" s="1383"/>
      <c r="L590" s="1383"/>
      <c r="M590" s="1383"/>
      <c r="N590" s="1383"/>
      <c r="O590" s="1383"/>
      <c r="P590" s="1383"/>
      <c r="Q590" s="1383"/>
      <c r="R590" s="1383"/>
      <c r="S590" s="1383"/>
      <c r="T590" s="1383"/>
      <c r="U590" s="1383"/>
      <c r="V590" s="1383"/>
      <c r="W590" s="1383"/>
      <c r="X590" s="1383"/>
      <c r="Y590" s="1383"/>
      <c r="Z590" s="1383"/>
      <c r="AA590" s="1383"/>
      <c r="AB590" s="1383"/>
      <c r="AC590" s="1383"/>
      <c r="AD590" s="1383"/>
      <c r="AE590" s="1383"/>
      <c r="AF590" s="1383"/>
      <c r="AG590" s="1383"/>
    </row>
    <row r="591" spans="3:33" x14ac:dyDescent="0.25">
      <c r="C591" s="1383"/>
      <c r="D591" s="1383"/>
      <c r="E591" s="1383"/>
      <c r="F591" s="1383"/>
      <c r="G591" s="1383"/>
      <c r="H591" s="1383"/>
      <c r="I591" s="1383"/>
      <c r="J591" s="1383"/>
      <c r="K591" s="1383"/>
      <c r="L591" s="1383"/>
      <c r="M591" s="1383"/>
      <c r="N591" s="1383"/>
      <c r="O591" s="1383"/>
      <c r="P591" s="1383"/>
      <c r="Q591" s="1383"/>
      <c r="R591" s="1383"/>
      <c r="S591" s="1383"/>
      <c r="T591" s="1383"/>
      <c r="U591" s="1383"/>
      <c r="V591" s="1383"/>
      <c r="W591" s="1383"/>
      <c r="X591" s="1383"/>
      <c r="Y591" s="1383"/>
      <c r="Z591" s="1383"/>
      <c r="AA591" s="1383"/>
      <c r="AB591" s="1383"/>
      <c r="AC591" s="1383"/>
      <c r="AD591" s="1383"/>
      <c r="AE591" s="1383"/>
      <c r="AF591" s="1383"/>
      <c r="AG591" s="1383"/>
    </row>
    <row r="592" spans="3:33" x14ac:dyDescent="0.25">
      <c r="C592" s="1383"/>
      <c r="D592" s="1383"/>
      <c r="E592" s="1383"/>
      <c r="F592" s="1383"/>
      <c r="G592" s="1383"/>
      <c r="H592" s="1383"/>
      <c r="I592" s="1383"/>
      <c r="J592" s="1383"/>
      <c r="K592" s="1383"/>
      <c r="L592" s="1383"/>
      <c r="M592" s="1383"/>
      <c r="N592" s="1383"/>
      <c r="O592" s="1383"/>
      <c r="P592" s="1383"/>
      <c r="Q592" s="1383"/>
      <c r="R592" s="1383"/>
      <c r="S592" s="1383"/>
      <c r="T592" s="1383"/>
      <c r="U592" s="1383"/>
      <c r="V592" s="1383"/>
      <c r="W592" s="1383"/>
      <c r="X592" s="1383"/>
      <c r="Y592" s="1383"/>
      <c r="Z592" s="1383"/>
      <c r="AA592" s="1383"/>
      <c r="AB592" s="1383"/>
      <c r="AC592" s="1383"/>
      <c r="AD592" s="1383"/>
      <c r="AE592" s="1383"/>
      <c r="AF592" s="1383"/>
      <c r="AG592" s="1383"/>
    </row>
    <row r="593" spans="3:33" x14ac:dyDescent="0.25">
      <c r="C593" s="1383"/>
      <c r="D593" s="1383"/>
      <c r="E593" s="1383"/>
      <c r="F593" s="1383"/>
      <c r="G593" s="1383"/>
      <c r="H593" s="1383"/>
      <c r="I593" s="1383"/>
      <c r="J593" s="1383"/>
      <c r="K593" s="1383"/>
      <c r="L593" s="1383"/>
      <c r="M593" s="1383"/>
      <c r="N593" s="1383"/>
      <c r="O593" s="1383"/>
      <c r="P593" s="1383"/>
      <c r="Q593" s="1383"/>
      <c r="R593" s="1383"/>
      <c r="S593" s="1383"/>
      <c r="T593" s="1383"/>
      <c r="U593" s="1383"/>
      <c r="V593" s="1383"/>
      <c r="W593" s="1383"/>
      <c r="X593" s="1383"/>
      <c r="Y593" s="1383"/>
      <c r="Z593" s="1383"/>
      <c r="AA593" s="1383"/>
      <c r="AB593" s="1383"/>
      <c r="AC593" s="1383"/>
      <c r="AD593" s="1383"/>
      <c r="AE593" s="1383"/>
      <c r="AF593" s="1383"/>
      <c r="AG593" s="1383"/>
    </row>
    <row r="594" spans="3:33" x14ac:dyDescent="0.25">
      <c r="C594" s="1383"/>
      <c r="D594" s="1383"/>
      <c r="E594" s="1383"/>
      <c r="F594" s="1383"/>
      <c r="G594" s="1383"/>
      <c r="H594" s="1383"/>
      <c r="I594" s="1383"/>
      <c r="J594" s="1383"/>
      <c r="K594" s="1383"/>
      <c r="L594" s="1383"/>
      <c r="M594" s="1383"/>
      <c r="N594" s="1383"/>
      <c r="O594" s="1383"/>
      <c r="P594" s="1383"/>
      <c r="Q594" s="1383"/>
      <c r="R594" s="1383"/>
      <c r="S594" s="1383"/>
      <c r="T594" s="1383"/>
      <c r="U594" s="1383"/>
      <c r="V594" s="1383"/>
      <c r="W594" s="1383"/>
      <c r="X594" s="1383"/>
      <c r="Y594" s="1383"/>
      <c r="Z594" s="1383"/>
      <c r="AA594" s="1383"/>
      <c r="AB594" s="1383"/>
      <c r="AC594" s="1383"/>
      <c r="AD594" s="1383"/>
      <c r="AE594" s="1383"/>
      <c r="AF594" s="1383"/>
      <c r="AG594" s="1383"/>
    </row>
    <row r="595" spans="3:33" x14ac:dyDescent="0.25">
      <c r="C595" s="1383"/>
      <c r="D595" s="1383"/>
      <c r="E595" s="1383"/>
      <c r="F595" s="1383"/>
      <c r="G595" s="1383"/>
      <c r="H595" s="1383"/>
      <c r="I595" s="1383"/>
      <c r="J595" s="1383"/>
      <c r="K595" s="1383"/>
      <c r="L595" s="1383"/>
      <c r="M595" s="1383"/>
      <c r="N595" s="1383"/>
      <c r="O595" s="1383"/>
      <c r="P595" s="1383"/>
      <c r="Q595" s="1383"/>
      <c r="R595" s="1383"/>
      <c r="S595" s="1383"/>
      <c r="T595" s="1383"/>
      <c r="U595" s="1383"/>
      <c r="V595" s="1383"/>
      <c r="W595" s="1383"/>
      <c r="X595" s="1383"/>
      <c r="Y595" s="1383"/>
      <c r="Z595" s="1383"/>
      <c r="AA595" s="1383"/>
      <c r="AB595" s="1383"/>
      <c r="AC595" s="1383"/>
      <c r="AD595" s="1383"/>
      <c r="AE595" s="1383"/>
      <c r="AF595" s="1383"/>
      <c r="AG595" s="1383"/>
    </row>
    <row r="596" spans="3:33" x14ac:dyDescent="0.25">
      <c r="C596" s="1383"/>
      <c r="D596" s="1383"/>
      <c r="E596" s="1383"/>
      <c r="F596" s="1383"/>
      <c r="G596" s="1383"/>
      <c r="H596" s="1383"/>
      <c r="I596" s="1383"/>
      <c r="J596" s="1383"/>
      <c r="K596" s="1383"/>
      <c r="L596" s="1383"/>
      <c r="M596" s="1383"/>
      <c r="N596" s="1383"/>
      <c r="O596" s="1383"/>
      <c r="P596" s="1383"/>
      <c r="Q596" s="1383"/>
      <c r="R596" s="1383"/>
      <c r="S596" s="1383"/>
      <c r="T596" s="1383"/>
      <c r="U596" s="1383"/>
      <c r="V596" s="1383"/>
      <c r="W596" s="1383"/>
      <c r="X596" s="1383"/>
      <c r="Y596" s="1383"/>
      <c r="Z596" s="1383"/>
      <c r="AA596" s="1383"/>
      <c r="AB596" s="1383"/>
      <c r="AC596" s="1383"/>
      <c r="AD596" s="1383"/>
      <c r="AE596" s="1383"/>
      <c r="AF596" s="1383"/>
      <c r="AG596" s="1383"/>
    </row>
    <row r="597" spans="3:33" x14ac:dyDescent="0.25">
      <c r="C597" s="1383"/>
      <c r="D597" s="1383"/>
      <c r="E597" s="1383"/>
      <c r="F597" s="1383"/>
      <c r="G597" s="1383"/>
      <c r="H597" s="1383"/>
      <c r="I597" s="1383"/>
      <c r="J597" s="1383"/>
      <c r="K597" s="1383"/>
      <c r="L597" s="1383"/>
      <c r="M597" s="1383"/>
      <c r="N597" s="1383"/>
      <c r="O597" s="1383"/>
      <c r="P597" s="1383"/>
      <c r="Q597" s="1383"/>
      <c r="R597" s="1383"/>
      <c r="S597" s="1383"/>
      <c r="T597" s="1383"/>
      <c r="U597" s="1383"/>
      <c r="V597" s="1383"/>
      <c r="W597" s="1383"/>
      <c r="X597" s="1383"/>
      <c r="Y597" s="1383"/>
      <c r="Z597" s="1383"/>
      <c r="AA597" s="1383"/>
      <c r="AB597" s="1383"/>
      <c r="AC597" s="1383"/>
      <c r="AD597" s="1383"/>
      <c r="AE597" s="1383"/>
      <c r="AF597" s="1383"/>
      <c r="AG597" s="1383"/>
    </row>
    <row r="598" spans="3:33" x14ac:dyDescent="0.25">
      <c r="C598" s="1383"/>
      <c r="D598" s="1383"/>
      <c r="E598" s="1383"/>
      <c r="F598" s="1383"/>
      <c r="G598" s="1383"/>
      <c r="H598" s="1383"/>
      <c r="I598" s="1383"/>
      <c r="J598" s="1383"/>
      <c r="K598" s="1383"/>
      <c r="L598" s="1383"/>
      <c r="M598" s="1383"/>
      <c r="N598" s="1383"/>
      <c r="O598" s="1383"/>
      <c r="P598" s="1383"/>
      <c r="Q598" s="1383"/>
      <c r="R598" s="1383"/>
      <c r="S598" s="1383"/>
      <c r="T598" s="1383"/>
      <c r="U598" s="1383"/>
      <c r="V598" s="1383"/>
      <c r="W598" s="1383"/>
      <c r="X598" s="1383"/>
      <c r="Y598" s="1383"/>
      <c r="Z598" s="1383"/>
      <c r="AA598" s="1383"/>
      <c r="AB598" s="1383"/>
      <c r="AC598" s="1383"/>
      <c r="AD598" s="1383"/>
      <c r="AE598" s="1383"/>
      <c r="AF598" s="1383"/>
      <c r="AG598" s="1383"/>
    </row>
    <row r="599" spans="3:33" x14ac:dyDescent="0.25">
      <c r="C599" s="1383"/>
      <c r="D599" s="1383"/>
      <c r="E599" s="1383"/>
      <c r="F599" s="1383"/>
      <c r="G599" s="1383"/>
      <c r="H599" s="1383"/>
      <c r="I599" s="1383"/>
      <c r="J599" s="1383"/>
      <c r="K599" s="1383"/>
      <c r="L599" s="1383"/>
      <c r="M599" s="1383"/>
      <c r="N599" s="1383"/>
      <c r="O599" s="1383"/>
      <c r="P599" s="1383"/>
      <c r="Q599" s="1383"/>
      <c r="R599" s="1383"/>
      <c r="S599" s="1383"/>
      <c r="T599" s="1383"/>
      <c r="U599" s="1383"/>
      <c r="V599" s="1383"/>
      <c r="W599" s="1383"/>
      <c r="X599" s="1383"/>
      <c r="Y599" s="1383"/>
      <c r="Z599" s="1383"/>
      <c r="AA599" s="1383"/>
      <c r="AB599" s="1383"/>
      <c r="AC599" s="1383"/>
      <c r="AD599" s="1383"/>
      <c r="AE599" s="1383"/>
      <c r="AF599" s="1383"/>
      <c r="AG599" s="1383"/>
    </row>
    <row r="600" spans="3:33" x14ac:dyDescent="0.25">
      <c r="C600" s="1383"/>
      <c r="D600" s="1383"/>
      <c r="E600" s="1383"/>
      <c r="F600" s="1383"/>
      <c r="G600" s="1383"/>
      <c r="H600" s="1383"/>
      <c r="I600" s="1383"/>
      <c r="J600" s="1383"/>
      <c r="K600" s="1383"/>
      <c r="L600" s="1383"/>
      <c r="M600" s="1383"/>
      <c r="N600" s="1383"/>
      <c r="O600" s="1383"/>
      <c r="P600" s="1383"/>
      <c r="Q600" s="1383"/>
      <c r="R600" s="1383"/>
      <c r="S600" s="1383"/>
      <c r="T600" s="1383"/>
      <c r="U600" s="1383"/>
      <c r="V600" s="1383"/>
      <c r="W600" s="1383"/>
      <c r="X600" s="1383"/>
      <c r="Y600" s="1383"/>
      <c r="Z600" s="1383"/>
      <c r="AA600" s="1383"/>
      <c r="AB600" s="1383"/>
      <c r="AC600" s="1383"/>
      <c r="AD600" s="1383"/>
      <c r="AE600" s="1383"/>
      <c r="AF600" s="1383"/>
      <c r="AG600" s="1383"/>
    </row>
    <row r="601" spans="3:33" x14ac:dyDescent="0.25">
      <c r="C601" s="1383"/>
      <c r="D601" s="1383"/>
      <c r="E601" s="1383"/>
      <c r="F601" s="1383"/>
      <c r="G601" s="1383"/>
      <c r="H601" s="1383"/>
      <c r="I601" s="1383"/>
      <c r="J601" s="1383"/>
      <c r="K601" s="1383"/>
      <c r="L601" s="1383"/>
      <c r="M601" s="1383"/>
      <c r="N601" s="1383"/>
      <c r="O601" s="1383"/>
      <c r="P601" s="1383"/>
      <c r="Q601" s="1383"/>
      <c r="R601" s="1383"/>
      <c r="S601" s="1383"/>
      <c r="T601" s="1383"/>
      <c r="U601" s="1383"/>
      <c r="V601" s="1383"/>
      <c r="W601" s="1383"/>
      <c r="X601" s="1383"/>
      <c r="Y601" s="1383"/>
      <c r="Z601" s="1383"/>
      <c r="AA601" s="1383"/>
      <c r="AB601" s="1383"/>
      <c r="AC601" s="1383"/>
      <c r="AD601" s="1383"/>
      <c r="AE601" s="1383"/>
      <c r="AF601" s="1383"/>
      <c r="AG601" s="1383"/>
    </row>
    <row r="602" spans="3:33" x14ac:dyDescent="0.25">
      <c r="C602" s="1383"/>
      <c r="D602" s="1383"/>
      <c r="E602" s="1383"/>
      <c r="F602" s="1383"/>
      <c r="G602" s="1383"/>
      <c r="H602" s="1383"/>
      <c r="I602" s="1383"/>
      <c r="J602" s="1383"/>
      <c r="K602" s="1383"/>
      <c r="L602" s="1383"/>
      <c r="M602" s="1383"/>
      <c r="N602" s="1383"/>
      <c r="O602" s="1383"/>
      <c r="P602" s="1383"/>
      <c r="Q602" s="1383"/>
      <c r="R602" s="1383"/>
      <c r="S602" s="1383"/>
      <c r="T602" s="1383"/>
      <c r="U602" s="1383"/>
      <c r="V602" s="1383"/>
      <c r="W602" s="1383"/>
      <c r="X602" s="1383"/>
      <c r="Y602" s="1383"/>
      <c r="Z602" s="1383"/>
      <c r="AA602" s="1383"/>
      <c r="AB602" s="1383"/>
      <c r="AC602" s="1383"/>
      <c r="AD602" s="1383"/>
      <c r="AE602" s="1383"/>
      <c r="AF602" s="1383"/>
      <c r="AG602" s="1383"/>
    </row>
    <row r="603" spans="3:33" x14ac:dyDescent="0.25">
      <c r="C603" s="1383"/>
      <c r="D603" s="1383"/>
      <c r="E603" s="1383"/>
      <c r="F603" s="1383"/>
      <c r="G603" s="1383"/>
      <c r="H603" s="1383"/>
      <c r="I603" s="1383"/>
      <c r="J603" s="1383"/>
      <c r="K603" s="1383"/>
      <c r="L603" s="1383"/>
      <c r="M603" s="1383"/>
      <c r="N603" s="1383"/>
      <c r="O603" s="1383"/>
      <c r="P603" s="1383"/>
      <c r="Q603" s="1383"/>
      <c r="R603" s="1383"/>
      <c r="S603" s="1383"/>
      <c r="T603" s="1383"/>
      <c r="U603" s="1383"/>
      <c r="V603" s="1383"/>
      <c r="W603" s="1383"/>
      <c r="X603" s="1383"/>
      <c r="Y603" s="1383"/>
      <c r="Z603" s="1383"/>
      <c r="AA603" s="1383"/>
      <c r="AB603" s="1383"/>
      <c r="AC603" s="1383"/>
      <c r="AD603" s="1383"/>
      <c r="AE603" s="1383"/>
      <c r="AF603" s="1383"/>
      <c r="AG603" s="1383"/>
    </row>
    <row r="604" spans="3:33" x14ac:dyDescent="0.25">
      <c r="C604" s="1383"/>
      <c r="D604" s="1383"/>
      <c r="E604" s="1383"/>
      <c r="F604" s="1383"/>
      <c r="G604" s="1383"/>
      <c r="H604" s="1383"/>
      <c r="I604" s="1383"/>
      <c r="J604" s="1383"/>
      <c r="K604" s="1383"/>
      <c r="L604" s="1383"/>
      <c r="M604" s="1383"/>
      <c r="N604" s="1383"/>
      <c r="O604" s="1383"/>
      <c r="P604" s="1383"/>
      <c r="Q604" s="1383"/>
      <c r="R604" s="1383"/>
      <c r="S604" s="1383"/>
      <c r="T604" s="1383"/>
      <c r="U604" s="1383"/>
      <c r="V604" s="1383"/>
      <c r="W604" s="1383"/>
      <c r="X604" s="1383"/>
      <c r="Y604" s="1383"/>
      <c r="Z604" s="1383"/>
      <c r="AA604" s="1383"/>
      <c r="AB604" s="1383"/>
      <c r="AC604" s="1383"/>
      <c r="AD604" s="1383"/>
      <c r="AE604" s="1383"/>
      <c r="AF604" s="1383"/>
      <c r="AG604" s="1383"/>
    </row>
    <row r="605" spans="3:33" x14ac:dyDescent="0.25">
      <c r="C605" s="1383"/>
      <c r="D605" s="1383"/>
      <c r="E605" s="1383"/>
      <c r="F605" s="1383"/>
      <c r="G605" s="1383"/>
      <c r="H605" s="1383"/>
      <c r="I605" s="1383"/>
      <c r="J605" s="1383"/>
      <c r="K605" s="1383"/>
      <c r="L605" s="1383"/>
      <c r="M605" s="1383"/>
      <c r="N605" s="1383"/>
      <c r="O605" s="1383"/>
      <c r="P605" s="1383"/>
      <c r="Q605" s="1383"/>
      <c r="R605" s="1383"/>
      <c r="S605" s="1383"/>
      <c r="T605" s="1383"/>
      <c r="U605" s="1383"/>
      <c r="V605" s="1383"/>
      <c r="W605" s="1383"/>
      <c r="X605" s="1383"/>
      <c r="Y605" s="1383"/>
      <c r="Z605" s="1383"/>
      <c r="AA605" s="1383"/>
      <c r="AB605" s="1383"/>
      <c r="AC605" s="1383"/>
      <c r="AD605" s="1383"/>
      <c r="AE605" s="1383"/>
      <c r="AF605" s="1383"/>
      <c r="AG605" s="1383"/>
    </row>
    <row r="606" spans="3:33" x14ac:dyDescent="0.25">
      <c r="C606" s="1383"/>
      <c r="D606" s="1383"/>
      <c r="E606" s="1383"/>
      <c r="F606" s="1383"/>
      <c r="G606" s="1383"/>
      <c r="H606" s="1383"/>
      <c r="I606" s="1383"/>
      <c r="J606" s="1383"/>
      <c r="K606" s="1383"/>
      <c r="L606" s="1383"/>
      <c r="M606" s="1383"/>
      <c r="N606" s="1383"/>
      <c r="O606" s="1383"/>
      <c r="P606" s="1383"/>
      <c r="Q606" s="1383"/>
      <c r="R606" s="1383"/>
      <c r="S606" s="1383"/>
      <c r="T606" s="1383"/>
      <c r="U606" s="1383"/>
      <c r="V606" s="1383"/>
      <c r="W606" s="1383"/>
      <c r="X606" s="1383"/>
      <c r="Y606" s="1383"/>
      <c r="Z606" s="1383"/>
      <c r="AA606" s="1383"/>
      <c r="AB606" s="1383"/>
      <c r="AC606" s="1383"/>
      <c r="AD606" s="1383"/>
      <c r="AE606" s="1383"/>
      <c r="AF606" s="1383"/>
      <c r="AG606" s="1383"/>
    </row>
    <row r="607" spans="3:33" x14ac:dyDescent="0.25">
      <c r="C607" s="1383"/>
      <c r="D607" s="1383"/>
      <c r="E607" s="1383"/>
      <c r="F607" s="1383"/>
      <c r="G607" s="1383"/>
      <c r="H607" s="1383"/>
      <c r="I607" s="1383"/>
      <c r="J607" s="1383"/>
      <c r="K607" s="1383"/>
      <c r="L607" s="1383"/>
      <c r="M607" s="1383"/>
      <c r="N607" s="1383"/>
      <c r="O607" s="1383"/>
      <c r="P607" s="1383"/>
      <c r="Q607" s="1383"/>
      <c r="R607" s="1383"/>
      <c r="S607" s="1383"/>
      <c r="T607" s="1383"/>
      <c r="U607" s="1383"/>
      <c r="V607" s="1383"/>
      <c r="W607" s="1383"/>
      <c r="X607" s="1383"/>
      <c r="Y607" s="1383"/>
      <c r="Z607" s="1383"/>
      <c r="AA607" s="1383"/>
      <c r="AB607" s="1383"/>
      <c r="AC607" s="1383"/>
      <c r="AD607" s="1383"/>
      <c r="AE607" s="1383"/>
      <c r="AF607" s="1383"/>
      <c r="AG607" s="1383"/>
    </row>
    <row r="608" spans="3:33" x14ac:dyDescent="0.25">
      <c r="C608" s="1383"/>
      <c r="D608" s="1383"/>
      <c r="E608" s="1383"/>
      <c r="F608" s="1383"/>
      <c r="G608" s="1383"/>
      <c r="H608" s="1383"/>
      <c r="I608" s="1383"/>
      <c r="J608" s="1383"/>
      <c r="K608" s="1383"/>
      <c r="L608" s="1383"/>
      <c r="M608" s="1383"/>
      <c r="N608" s="1383"/>
      <c r="O608" s="1383"/>
      <c r="P608" s="1383"/>
      <c r="Q608" s="1383"/>
      <c r="R608" s="1383"/>
      <c r="S608" s="1383"/>
      <c r="T608" s="1383"/>
      <c r="U608" s="1383"/>
      <c r="V608" s="1383"/>
      <c r="W608" s="1383"/>
      <c r="X608" s="1383"/>
      <c r="Y608" s="1383"/>
      <c r="Z608" s="1383"/>
      <c r="AA608" s="1383"/>
      <c r="AB608" s="1383"/>
      <c r="AC608" s="1383"/>
      <c r="AD608" s="1383"/>
      <c r="AE608" s="1383"/>
      <c r="AF608" s="1383"/>
      <c r="AG608" s="1383"/>
    </row>
    <row r="609" spans="3:33" x14ac:dyDescent="0.25">
      <c r="C609" s="1383"/>
      <c r="D609" s="1383"/>
      <c r="E609" s="1383"/>
      <c r="F609" s="1383"/>
      <c r="G609" s="1383"/>
      <c r="H609" s="1383"/>
      <c r="I609" s="1383"/>
      <c r="J609" s="1383"/>
      <c r="K609" s="1383"/>
      <c r="L609" s="1383"/>
      <c r="M609" s="1383"/>
      <c r="N609" s="1383"/>
      <c r="O609" s="1383"/>
      <c r="P609" s="1383"/>
      <c r="Q609" s="1383"/>
      <c r="R609" s="1383"/>
      <c r="S609" s="1383"/>
      <c r="T609" s="1383"/>
      <c r="U609" s="1383"/>
      <c r="V609" s="1383"/>
      <c r="W609" s="1383"/>
      <c r="X609" s="1383"/>
      <c r="Y609" s="1383"/>
      <c r="Z609" s="1383"/>
      <c r="AA609" s="1383"/>
      <c r="AB609" s="1383"/>
      <c r="AC609" s="1383"/>
      <c r="AD609" s="1383"/>
      <c r="AE609" s="1383"/>
      <c r="AF609" s="1383"/>
      <c r="AG609" s="1383"/>
    </row>
    <row r="610" spans="3:33" x14ac:dyDescent="0.25">
      <c r="C610" s="1383"/>
      <c r="D610" s="1383"/>
      <c r="E610" s="1383"/>
      <c r="F610" s="1383"/>
      <c r="G610" s="1383"/>
      <c r="H610" s="1383"/>
      <c r="I610" s="1383"/>
      <c r="J610" s="1383"/>
      <c r="K610" s="1383"/>
      <c r="L610" s="1383"/>
      <c r="M610" s="1383"/>
      <c r="N610" s="1383"/>
      <c r="O610" s="1383"/>
      <c r="P610" s="1383"/>
      <c r="Q610" s="1383"/>
      <c r="R610" s="1383"/>
      <c r="S610" s="1383"/>
      <c r="T610" s="1383"/>
      <c r="U610" s="1383"/>
      <c r="V610" s="1383"/>
      <c r="W610" s="1383"/>
      <c r="X610" s="1383"/>
      <c r="Y610" s="1383"/>
      <c r="Z610" s="1383"/>
      <c r="AA610" s="1383"/>
      <c r="AB610" s="1383"/>
      <c r="AC610" s="1383"/>
      <c r="AD610" s="1383"/>
      <c r="AE610" s="1383"/>
      <c r="AF610" s="1383"/>
      <c r="AG610" s="1383"/>
    </row>
    <row r="611" spans="3:33" x14ac:dyDescent="0.25">
      <c r="C611" s="1383"/>
      <c r="D611" s="1383"/>
      <c r="E611" s="1383"/>
      <c r="F611" s="1383"/>
      <c r="G611" s="1383"/>
      <c r="H611" s="1383"/>
      <c r="I611" s="1383"/>
      <c r="J611" s="1383"/>
      <c r="K611" s="1383"/>
      <c r="L611" s="1383"/>
      <c r="M611" s="1383"/>
      <c r="N611" s="1383"/>
      <c r="O611" s="1383"/>
      <c r="P611" s="1383"/>
      <c r="Q611" s="1383"/>
      <c r="R611" s="1383"/>
      <c r="S611" s="1383"/>
      <c r="T611" s="1383"/>
      <c r="U611" s="1383"/>
      <c r="V611" s="1383"/>
      <c r="W611" s="1383"/>
      <c r="X611" s="1383"/>
      <c r="Y611" s="1383"/>
      <c r="Z611" s="1383"/>
      <c r="AA611" s="1383"/>
      <c r="AB611" s="1383"/>
      <c r="AC611" s="1383"/>
      <c r="AD611" s="1383"/>
      <c r="AE611" s="1383"/>
      <c r="AF611" s="1383"/>
      <c r="AG611" s="1383"/>
    </row>
    <row r="612" spans="3:33" x14ac:dyDescent="0.25">
      <c r="C612" s="1383"/>
      <c r="D612" s="1383"/>
      <c r="E612" s="1383"/>
      <c r="F612" s="1383"/>
      <c r="G612" s="1383"/>
      <c r="H612" s="1383"/>
      <c r="I612" s="1383"/>
      <c r="J612" s="1383"/>
      <c r="K612" s="1383"/>
      <c r="L612" s="1383"/>
      <c r="M612" s="1383"/>
      <c r="N612" s="1383"/>
      <c r="O612" s="1383"/>
      <c r="P612" s="1383"/>
      <c r="Q612" s="1383"/>
      <c r="R612" s="1383"/>
      <c r="S612" s="1383"/>
      <c r="T612" s="1383"/>
      <c r="U612" s="1383"/>
      <c r="V612" s="1383"/>
      <c r="W612" s="1383"/>
      <c r="X612" s="1383"/>
      <c r="Y612" s="1383"/>
      <c r="Z612" s="1383"/>
      <c r="AA612" s="1383"/>
      <c r="AB612" s="1383"/>
      <c r="AC612" s="1383"/>
      <c r="AD612" s="1383"/>
      <c r="AE612" s="1383"/>
      <c r="AF612" s="1383"/>
      <c r="AG612" s="1383"/>
    </row>
    <row r="613" spans="3:33" x14ac:dyDescent="0.25">
      <c r="C613" s="1383"/>
      <c r="D613" s="1383"/>
      <c r="E613" s="1383"/>
      <c r="F613" s="1383"/>
      <c r="G613" s="1383"/>
      <c r="H613" s="1383"/>
      <c r="I613" s="1383"/>
      <c r="J613" s="1383"/>
      <c r="K613" s="1383"/>
      <c r="L613" s="1383"/>
      <c r="M613" s="1383"/>
      <c r="N613" s="1383"/>
      <c r="O613" s="1383"/>
      <c r="P613" s="1383"/>
      <c r="Q613" s="1383"/>
      <c r="R613" s="1383"/>
      <c r="S613" s="1383"/>
      <c r="T613" s="1383"/>
      <c r="U613" s="1383"/>
      <c r="V613" s="1383"/>
      <c r="W613" s="1383"/>
      <c r="X613" s="1383"/>
      <c r="Y613" s="1383"/>
      <c r="Z613" s="1383"/>
      <c r="AA613" s="1383"/>
      <c r="AB613" s="1383"/>
      <c r="AC613" s="1383"/>
      <c r="AD613" s="1383"/>
      <c r="AE613" s="1383"/>
      <c r="AF613" s="1383"/>
      <c r="AG613" s="1383"/>
    </row>
    <row r="614" spans="3:33" x14ac:dyDescent="0.25">
      <c r="C614" s="1383"/>
      <c r="D614" s="1383"/>
      <c r="E614" s="1383"/>
      <c r="F614" s="1383"/>
      <c r="G614" s="1383"/>
      <c r="H614" s="1383"/>
      <c r="I614" s="1383"/>
      <c r="J614" s="1383"/>
      <c r="K614" s="1383"/>
      <c r="L614" s="1383"/>
      <c r="M614" s="1383"/>
      <c r="N614" s="1383"/>
      <c r="O614" s="1383"/>
      <c r="P614" s="1383"/>
      <c r="Q614" s="1383"/>
      <c r="R614" s="1383"/>
      <c r="S614" s="1383"/>
      <c r="T614" s="1383"/>
      <c r="U614" s="1383"/>
      <c r="V614" s="1383"/>
      <c r="W614" s="1383"/>
      <c r="X614" s="1383"/>
      <c r="Y614" s="1383"/>
      <c r="Z614" s="1383"/>
      <c r="AA614" s="1383"/>
      <c r="AB614" s="1383"/>
      <c r="AC614" s="1383"/>
      <c r="AD614" s="1383"/>
      <c r="AE614" s="1383"/>
      <c r="AF614" s="1383"/>
      <c r="AG614" s="1383"/>
    </row>
    <row r="615" spans="3:33" x14ac:dyDescent="0.25">
      <c r="C615" s="1383"/>
      <c r="D615" s="1383"/>
      <c r="E615" s="1383"/>
      <c r="F615" s="1383"/>
      <c r="G615" s="1383"/>
      <c r="H615" s="1383"/>
      <c r="I615" s="1383"/>
      <c r="J615" s="1383"/>
      <c r="K615" s="1383"/>
      <c r="L615" s="1383"/>
      <c r="M615" s="1383"/>
      <c r="N615" s="1383"/>
      <c r="O615" s="1383"/>
      <c r="P615" s="1383"/>
      <c r="Q615" s="1383"/>
      <c r="R615" s="1383"/>
      <c r="S615" s="1383"/>
      <c r="T615" s="1383"/>
      <c r="U615" s="1383"/>
      <c r="V615" s="1383"/>
      <c r="W615" s="1383"/>
      <c r="X615" s="1383"/>
      <c r="Y615" s="1383"/>
      <c r="Z615" s="1383"/>
      <c r="AA615" s="1383"/>
      <c r="AB615" s="1383"/>
      <c r="AC615" s="1383"/>
      <c r="AD615" s="1383"/>
      <c r="AE615" s="1383"/>
      <c r="AF615" s="1383"/>
      <c r="AG615" s="1383"/>
    </row>
    <row r="616" spans="3:33" x14ac:dyDescent="0.25">
      <c r="C616" s="1383"/>
      <c r="D616" s="1383"/>
      <c r="E616" s="1383"/>
      <c r="F616" s="1383"/>
      <c r="G616" s="1383"/>
      <c r="H616" s="1383"/>
      <c r="I616" s="1383"/>
      <c r="J616" s="1383"/>
      <c r="K616" s="1383"/>
      <c r="L616" s="1383"/>
      <c r="M616" s="1383"/>
      <c r="N616" s="1383"/>
      <c r="O616" s="1383"/>
      <c r="P616" s="1383"/>
      <c r="Q616" s="1383"/>
      <c r="R616" s="1383"/>
      <c r="S616" s="1383"/>
      <c r="T616" s="1383"/>
      <c r="U616" s="1383"/>
      <c r="V616" s="1383"/>
      <c r="W616" s="1383"/>
      <c r="X616" s="1383"/>
      <c r="Y616" s="1383"/>
      <c r="Z616" s="1383"/>
      <c r="AA616" s="1383"/>
      <c r="AB616" s="1383"/>
      <c r="AC616" s="1383"/>
      <c r="AD616" s="1383"/>
      <c r="AE616" s="1383"/>
      <c r="AF616" s="1383"/>
      <c r="AG616" s="1383"/>
    </row>
    <row r="617" spans="3:33" x14ac:dyDescent="0.25">
      <c r="C617" s="1383"/>
      <c r="D617" s="1383"/>
      <c r="E617" s="1383"/>
      <c r="F617" s="1383"/>
      <c r="G617" s="1383"/>
      <c r="H617" s="1383"/>
      <c r="I617" s="1383"/>
      <c r="J617" s="1383"/>
      <c r="K617" s="1383"/>
      <c r="L617" s="1383"/>
      <c r="M617" s="1383"/>
      <c r="N617" s="1383"/>
      <c r="O617" s="1383"/>
      <c r="P617" s="1383"/>
      <c r="Q617" s="1383"/>
      <c r="R617" s="1383"/>
      <c r="S617" s="1383"/>
      <c r="T617" s="1383"/>
      <c r="U617" s="1383"/>
      <c r="V617" s="1383"/>
      <c r="W617" s="1383"/>
      <c r="X617" s="1383"/>
      <c r="Y617" s="1383"/>
      <c r="Z617" s="1383"/>
      <c r="AA617" s="1383"/>
      <c r="AB617" s="1383"/>
      <c r="AC617" s="1383"/>
      <c r="AD617" s="1383"/>
      <c r="AE617" s="1383"/>
      <c r="AF617" s="1383"/>
      <c r="AG617" s="1383"/>
    </row>
    <row r="618" spans="3:33" x14ac:dyDescent="0.25">
      <c r="C618" s="1383"/>
      <c r="D618" s="1383"/>
      <c r="E618" s="1383"/>
      <c r="F618" s="1383"/>
      <c r="G618" s="1383"/>
      <c r="H618" s="1383"/>
      <c r="I618" s="1383"/>
      <c r="J618" s="1383"/>
      <c r="K618" s="1383"/>
      <c r="L618" s="1383"/>
      <c r="M618" s="1383"/>
      <c r="N618" s="1383"/>
      <c r="O618" s="1383"/>
      <c r="P618" s="1383"/>
      <c r="Q618" s="1383"/>
      <c r="R618" s="1383"/>
      <c r="S618" s="1383"/>
      <c r="T618" s="1383"/>
      <c r="U618" s="1383"/>
      <c r="V618" s="1383"/>
      <c r="W618" s="1383"/>
      <c r="X618" s="1383"/>
      <c r="Y618" s="1383"/>
      <c r="Z618" s="1383"/>
      <c r="AA618" s="1383"/>
      <c r="AB618" s="1383"/>
      <c r="AC618" s="1383"/>
      <c r="AD618" s="1383"/>
      <c r="AE618" s="1383"/>
      <c r="AF618" s="1383"/>
      <c r="AG618" s="1383"/>
    </row>
    <row r="619" spans="3:33" x14ac:dyDescent="0.25">
      <c r="C619" s="1383"/>
      <c r="D619" s="1383"/>
      <c r="E619" s="1383"/>
      <c r="F619" s="1383"/>
      <c r="G619" s="1383"/>
      <c r="H619" s="1383"/>
      <c r="I619" s="1383"/>
      <c r="J619" s="1383"/>
      <c r="K619" s="1383"/>
      <c r="L619" s="1383"/>
      <c r="M619" s="1383"/>
      <c r="N619" s="1383"/>
      <c r="O619" s="1383"/>
      <c r="P619" s="1383"/>
      <c r="Q619" s="1383"/>
      <c r="R619" s="1383"/>
      <c r="S619" s="1383"/>
      <c r="T619" s="1383"/>
      <c r="U619" s="1383"/>
      <c r="V619" s="1383"/>
      <c r="W619" s="1383"/>
      <c r="X619" s="1383"/>
      <c r="Y619" s="1383"/>
      <c r="Z619" s="1383"/>
      <c r="AA619" s="1383"/>
      <c r="AB619" s="1383"/>
      <c r="AC619" s="1383"/>
      <c r="AD619" s="1383"/>
      <c r="AE619" s="1383"/>
      <c r="AF619" s="1383"/>
      <c r="AG619" s="1383"/>
    </row>
    <row r="620" spans="3:33" x14ac:dyDescent="0.25">
      <c r="C620" s="1383"/>
      <c r="D620" s="1383"/>
      <c r="E620" s="1383"/>
      <c r="F620" s="1383"/>
      <c r="G620" s="1383"/>
      <c r="H620" s="1383"/>
      <c r="I620" s="1383"/>
      <c r="J620" s="1383"/>
      <c r="K620" s="1383"/>
      <c r="L620" s="1383"/>
      <c r="M620" s="1383"/>
      <c r="N620" s="1383"/>
      <c r="O620" s="1383"/>
      <c r="P620" s="1383"/>
      <c r="Q620" s="1383"/>
      <c r="R620" s="1383"/>
      <c r="S620" s="1383"/>
      <c r="T620" s="1383"/>
      <c r="U620" s="1383"/>
      <c r="V620" s="1383"/>
      <c r="W620" s="1383"/>
      <c r="X620" s="1383"/>
      <c r="Y620" s="1383"/>
      <c r="Z620" s="1383"/>
      <c r="AA620" s="1383"/>
      <c r="AB620" s="1383"/>
      <c r="AC620" s="1383"/>
      <c r="AD620" s="1383"/>
      <c r="AE620" s="1383"/>
      <c r="AF620" s="1383"/>
      <c r="AG620" s="1383"/>
    </row>
    <row r="621" spans="3:33" x14ac:dyDescent="0.25">
      <c r="C621" s="1383"/>
      <c r="D621" s="1383"/>
      <c r="E621" s="1383"/>
      <c r="F621" s="1383"/>
      <c r="G621" s="1383"/>
      <c r="H621" s="1383"/>
      <c r="I621" s="1383"/>
      <c r="J621" s="1383"/>
      <c r="K621" s="1383"/>
      <c r="L621" s="1383"/>
      <c r="M621" s="1383"/>
      <c r="N621" s="1383"/>
      <c r="O621" s="1383"/>
      <c r="P621" s="1383"/>
      <c r="Q621" s="1383"/>
      <c r="R621" s="1383"/>
      <c r="S621" s="1383"/>
      <c r="T621" s="1383"/>
      <c r="U621" s="1383"/>
      <c r="V621" s="1383"/>
      <c r="W621" s="1383"/>
      <c r="X621" s="1383"/>
      <c r="Y621" s="1383"/>
      <c r="Z621" s="1383"/>
      <c r="AA621" s="1383"/>
      <c r="AB621" s="1383"/>
      <c r="AC621" s="1383"/>
      <c r="AD621" s="1383"/>
      <c r="AE621" s="1383"/>
      <c r="AF621" s="1383"/>
      <c r="AG621" s="1383"/>
    </row>
    <row r="622" spans="3:33" x14ac:dyDescent="0.25">
      <c r="C622" s="1383"/>
      <c r="D622" s="1383"/>
      <c r="E622" s="1383"/>
      <c r="F622" s="1383"/>
      <c r="G622" s="1383"/>
      <c r="H622" s="1383"/>
      <c r="I622" s="1383"/>
      <c r="J622" s="1383"/>
      <c r="K622" s="1383"/>
      <c r="L622" s="1383"/>
      <c r="M622" s="1383"/>
      <c r="N622" s="1383"/>
      <c r="O622" s="1383"/>
      <c r="P622" s="1383"/>
      <c r="Q622" s="1383"/>
      <c r="R622" s="1383"/>
      <c r="S622" s="1383"/>
      <c r="T622" s="1383"/>
      <c r="U622" s="1383"/>
      <c r="V622" s="1383"/>
      <c r="W622" s="1383"/>
      <c r="X622" s="1383"/>
      <c r="Y622" s="1383"/>
      <c r="Z622" s="1383"/>
      <c r="AA622" s="1383"/>
      <c r="AB622" s="1383"/>
      <c r="AC622" s="1383"/>
      <c r="AD622" s="1383"/>
      <c r="AE622" s="1383"/>
      <c r="AF622" s="1383"/>
      <c r="AG622" s="1383"/>
    </row>
    <row r="623" spans="3:33" x14ac:dyDescent="0.25">
      <c r="C623" s="1383"/>
      <c r="D623" s="1383"/>
      <c r="E623" s="1383"/>
      <c r="F623" s="1383"/>
      <c r="G623" s="1383"/>
      <c r="H623" s="1383"/>
      <c r="I623" s="1383"/>
      <c r="J623" s="1383"/>
      <c r="K623" s="1383"/>
      <c r="L623" s="1383"/>
      <c r="M623" s="1383"/>
      <c r="N623" s="1383"/>
      <c r="O623" s="1383"/>
      <c r="P623" s="1383"/>
      <c r="Q623" s="1383"/>
      <c r="R623" s="1383"/>
      <c r="S623" s="1383"/>
      <c r="T623" s="1383"/>
      <c r="U623" s="1383"/>
      <c r="V623" s="1383"/>
      <c r="W623" s="1383"/>
      <c r="X623" s="1383"/>
      <c r="Y623" s="1383"/>
      <c r="Z623" s="1383"/>
      <c r="AA623" s="1383"/>
      <c r="AB623" s="1383"/>
      <c r="AC623" s="1383"/>
      <c r="AD623" s="1383"/>
      <c r="AE623" s="1383"/>
      <c r="AF623" s="1383"/>
      <c r="AG623" s="1383"/>
    </row>
    <row r="624" spans="3:33" x14ac:dyDescent="0.25">
      <c r="C624" s="1383"/>
      <c r="D624" s="1383"/>
      <c r="E624" s="1383"/>
      <c r="F624" s="1383"/>
      <c r="G624" s="1383"/>
      <c r="H624" s="1383"/>
      <c r="I624" s="1383"/>
      <c r="J624" s="1383"/>
      <c r="K624" s="1383"/>
      <c r="L624" s="1383"/>
      <c r="M624" s="1383"/>
      <c r="N624" s="1383"/>
      <c r="O624" s="1383"/>
      <c r="P624" s="1383"/>
      <c r="Q624" s="1383"/>
      <c r="R624" s="1383"/>
      <c r="S624" s="1383"/>
      <c r="T624" s="1383"/>
      <c r="U624" s="1383"/>
      <c r="V624" s="1383"/>
      <c r="W624" s="1383"/>
      <c r="X624" s="1383"/>
      <c r="Y624" s="1383"/>
      <c r="Z624" s="1383"/>
      <c r="AA624" s="1383"/>
      <c r="AB624" s="1383"/>
      <c r="AC624" s="1383"/>
      <c r="AD624" s="1383"/>
      <c r="AE624" s="1383"/>
      <c r="AF624" s="1383"/>
      <c r="AG624" s="1383"/>
    </row>
    <row r="625" spans="3:33" x14ac:dyDescent="0.25">
      <c r="C625" s="1383"/>
      <c r="D625" s="1383"/>
      <c r="E625" s="1383"/>
      <c r="F625" s="1383"/>
      <c r="G625" s="1383"/>
      <c r="H625" s="1383"/>
      <c r="I625" s="1383"/>
      <c r="J625" s="1383"/>
      <c r="K625" s="1383"/>
      <c r="L625" s="1383"/>
      <c r="M625" s="1383"/>
      <c r="N625" s="1383"/>
      <c r="O625" s="1383"/>
      <c r="P625" s="1383"/>
      <c r="Q625" s="1383"/>
      <c r="R625" s="1383"/>
      <c r="S625" s="1383"/>
      <c r="T625" s="1383"/>
      <c r="U625" s="1383"/>
      <c r="V625" s="1383"/>
      <c r="W625" s="1383"/>
      <c r="X625" s="1383"/>
      <c r="Y625" s="1383"/>
      <c r="Z625" s="1383"/>
      <c r="AA625" s="1383"/>
      <c r="AB625" s="1383"/>
      <c r="AC625" s="1383"/>
      <c r="AD625" s="1383"/>
      <c r="AE625" s="1383"/>
      <c r="AF625" s="1383"/>
      <c r="AG625" s="1383"/>
    </row>
    <row r="626" spans="3:33" x14ac:dyDescent="0.25">
      <c r="C626" s="1383"/>
      <c r="D626" s="1383"/>
      <c r="E626" s="1383"/>
      <c r="F626" s="1383"/>
      <c r="G626" s="1383"/>
      <c r="H626" s="1383"/>
      <c r="I626" s="1383"/>
      <c r="J626" s="1383"/>
      <c r="K626" s="1383"/>
      <c r="L626" s="1383"/>
      <c r="M626" s="1383"/>
      <c r="N626" s="1383"/>
      <c r="O626" s="1383"/>
      <c r="P626" s="1383"/>
      <c r="Q626" s="1383"/>
      <c r="R626" s="1383"/>
      <c r="S626" s="1383"/>
      <c r="T626" s="1383"/>
      <c r="U626" s="1383"/>
      <c r="V626" s="1383"/>
      <c r="W626" s="1383"/>
      <c r="X626" s="1383"/>
      <c r="Y626" s="1383"/>
      <c r="Z626" s="1383"/>
      <c r="AA626" s="1383"/>
      <c r="AB626" s="1383"/>
      <c r="AC626" s="1383"/>
      <c r="AD626" s="1383"/>
      <c r="AE626" s="1383"/>
      <c r="AF626" s="1383"/>
      <c r="AG626" s="1383"/>
    </row>
    <row r="627" spans="3:33" x14ac:dyDescent="0.25">
      <c r="C627" s="1383"/>
      <c r="D627" s="1383"/>
      <c r="E627" s="1383"/>
      <c r="F627" s="1383"/>
      <c r="G627" s="1383"/>
      <c r="H627" s="1383"/>
      <c r="I627" s="1383"/>
      <c r="J627" s="1383"/>
      <c r="K627" s="1383"/>
      <c r="L627" s="1383"/>
      <c r="M627" s="1383"/>
      <c r="N627" s="1383"/>
      <c r="O627" s="1383"/>
      <c r="P627" s="1383"/>
      <c r="Q627" s="1383"/>
      <c r="R627" s="1383"/>
      <c r="S627" s="1383"/>
      <c r="T627" s="1383"/>
      <c r="U627" s="1383"/>
      <c r="V627" s="1383"/>
      <c r="W627" s="1383"/>
      <c r="X627" s="1383"/>
      <c r="Y627" s="1383"/>
      <c r="Z627" s="1383"/>
      <c r="AA627" s="1383"/>
      <c r="AB627" s="1383"/>
      <c r="AC627" s="1383"/>
      <c r="AD627" s="1383"/>
      <c r="AE627" s="1383"/>
      <c r="AF627" s="1383"/>
      <c r="AG627" s="1383"/>
    </row>
    <row r="628" spans="3:33" x14ac:dyDescent="0.25">
      <c r="C628" s="1383"/>
      <c r="D628" s="1383"/>
      <c r="E628" s="1383"/>
      <c r="F628" s="1383"/>
      <c r="G628" s="1383"/>
      <c r="H628" s="1383"/>
      <c r="I628" s="1383"/>
      <c r="J628" s="1383"/>
      <c r="K628" s="1383"/>
      <c r="L628" s="1383"/>
      <c r="M628" s="1383"/>
      <c r="N628" s="1383"/>
      <c r="O628" s="1383"/>
      <c r="P628" s="1383"/>
      <c r="Q628" s="1383"/>
      <c r="R628" s="1383"/>
      <c r="S628" s="1383"/>
      <c r="T628" s="1383"/>
      <c r="U628" s="1383"/>
      <c r="V628" s="1383"/>
      <c r="W628" s="1383"/>
      <c r="X628" s="1383"/>
      <c r="Y628" s="1383"/>
      <c r="Z628" s="1383"/>
      <c r="AA628" s="1383"/>
      <c r="AB628" s="1383"/>
      <c r="AC628" s="1383"/>
      <c r="AD628" s="1383"/>
      <c r="AE628" s="1383"/>
      <c r="AF628" s="1383"/>
      <c r="AG628" s="1383"/>
    </row>
    <row r="629" spans="3:33" x14ac:dyDescent="0.25">
      <c r="C629" s="1383"/>
      <c r="D629" s="1383"/>
      <c r="E629" s="1383"/>
      <c r="F629" s="1383"/>
      <c r="G629" s="1383"/>
      <c r="H629" s="1383"/>
      <c r="I629" s="1383"/>
      <c r="J629" s="1383"/>
      <c r="K629" s="1383"/>
      <c r="L629" s="1383"/>
      <c r="M629" s="1383"/>
      <c r="N629" s="1383"/>
      <c r="O629" s="1383"/>
      <c r="P629" s="1383"/>
      <c r="Q629" s="1383"/>
      <c r="R629" s="1383"/>
      <c r="S629" s="1383"/>
      <c r="T629" s="1383"/>
      <c r="U629" s="1383"/>
      <c r="V629" s="1383"/>
      <c r="W629" s="1383"/>
      <c r="X629" s="1383"/>
      <c r="Y629" s="1383"/>
      <c r="Z629" s="1383"/>
      <c r="AA629" s="1383"/>
      <c r="AB629" s="1383"/>
      <c r="AC629" s="1383"/>
      <c r="AD629" s="1383"/>
      <c r="AE629" s="1383"/>
      <c r="AF629" s="1383"/>
      <c r="AG629" s="1383"/>
    </row>
    <row r="630" spans="3:33" x14ac:dyDescent="0.25">
      <c r="C630" s="1383"/>
      <c r="D630" s="1383"/>
      <c r="E630" s="1383"/>
      <c r="F630" s="1383"/>
      <c r="G630" s="1383"/>
      <c r="H630" s="1383"/>
      <c r="I630" s="1383"/>
      <c r="J630" s="1383"/>
      <c r="K630" s="1383"/>
      <c r="L630" s="1383"/>
      <c r="M630" s="1383"/>
      <c r="N630" s="1383"/>
      <c r="O630" s="1383"/>
      <c r="P630" s="1383"/>
      <c r="Q630" s="1383"/>
      <c r="R630" s="1383"/>
      <c r="S630" s="1383"/>
      <c r="T630" s="1383"/>
      <c r="U630" s="1383"/>
      <c r="V630" s="1383"/>
      <c r="W630" s="1383"/>
      <c r="X630" s="1383"/>
      <c r="Y630" s="1383"/>
      <c r="Z630" s="1383"/>
      <c r="AA630" s="1383"/>
      <c r="AB630" s="1383"/>
      <c r="AC630" s="1383"/>
      <c r="AD630" s="1383"/>
      <c r="AE630" s="1383"/>
      <c r="AF630" s="1383"/>
      <c r="AG630" s="1383"/>
    </row>
    <row r="631" spans="3:33" x14ac:dyDescent="0.25">
      <c r="C631" s="1383"/>
      <c r="D631" s="1383"/>
      <c r="E631" s="1383"/>
      <c r="F631" s="1383"/>
      <c r="G631" s="1383"/>
      <c r="H631" s="1383"/>
      <c r="I631" s="1383"/>
      <c r="J631" s="1383"/>
      <c r="K631" s="1383"/>
      <c r="L631" s="1383"/>
      <c r="M631" s="1383"/>
      <c r="N631" s="1383"/>
      <c r="O631" s="1383"/>
      <c r="P631" s="1383"/>
      <c r="Q631" s="1383"/>
      <c r="R631" s="1383"/>
      <c r="S631" s="1383"/>
      <c r="T631" s="1383"/>
      <c r="U631" s="1383"/>
      <c r="V631" s="1383"/>
      <c r="W631" s="1383"/>
      <c r="X631" s="1383"/>
      <c r="Y631" s="1383"/>
      <c r="Z631" s="1383"/>
      <c r="AA631" s="1383"/>
      <c r="AB631" s="1383"/>
      <c r="AC631" s="1383"/>
      <c r="AD631" s="1383"/>
      <c r="AE631" s="1383"/>
      <c r="AF631" s="1383"/>
      <c r="AG631" s="1383"/>
    </row>
    <row r="632" spans="3:33" x14ac:dyDescent="0.25">
      <c r="C632" s="1383"/>
      <c r="D632" s="1383"/>
      <c r="E632" s="1383"/>
      <c r="F632" s="1383"/>
      <c r="G632" s="1383"/>
      <c r="H632" s="1383"/>
      <c r="I632" s="1383"/>
      <c r="J632" s="1383"/>
      <c r="K632" s="1383"/>
      <c r="L632" s="1383"/>
      <c r="M632" s="1383"/>
      <c r="N632" s="1383"/>
      <c r="O632" s="1383"/>
      <c r="P632" s="1383"/>
      <c r="Q632" s="1383"/>
      <c r="R632" s="1383"/>
      <c r="S632" s="1383"/>
      <c r="T632" s="1383"/>
      <c r="U632" s="1383"/>
      <c r="V632" s="1383"/>
      <c r="W632" s="1383"/>
      <c r="X632" s="1383"/>
      <c r="Y632" s="1383"/>
      <c r="Z632" s="1383"/>
      <c r="AA632" s="1383"/>
      <c r="AB632" s="1383"/>
      <c r="AC632" s="1383"/>
      <c r="AD632" s="1383"/>
      <c r="AE632" s="1383"/>
      <c r="AF632" s="1383"/>
      <c r="AG632" s="1383"/>
    </row>
    <row r="633" spans="3:33" x14ac:dyDescent="0.25">
      <c r="C633" s="1383"/>
      <c r="D633" s="1383"/>
      <c r="E633" s="1383"/>
      <c r="F633" s="1383"/>
      <c r="G633" s="1383"/>
      <c r="H633" s="1383"/>
      <c r="I633" s="1383"/>
      <c r="J633" s="1383"/>
      <c r="K633" s="1383"/>
      <c r="L633" s="1383"/>
      <c r="M633" s="1383"/>
      <c r="N633" s="1383"/>
      <c r="O633" s="1383"/>
      <c r="P633" s="1383"/>
      <c r="Q633" s="1383"/>
      <c r="R633" s="1383"/>
      <c r="S633" s="1383"/>
      <c r="T633" s="1383"/>
      <c r="U633" s="1383"/>
      <c r="V633" s="1383"/>
      <c r="W633" s="1383"/>
      <c r="X633" s="1383"/>
      <c r="Y633" s="1383"/>
      <c r="Z633" s="1383"/>
      <c r="AA633" s="1383"/>
      <c r="AB633" s="1383"/>
      <c r="AC633" s="1383"/>
      <c r="AD633" s="1383"/>
      <c r="AE633" s="1383"/>
      <c r="AF633" s="1383"/>
      <c r="AG633" s="1383"/>
    </row>
    <row r="634" spans="3:33" x14ac:dyDescent="0.25">
      <c r="C634" s="1383"/>
      <c r="D634" s="1383"/>
      <c r="E634" s="1383"/>
      <c r="F634" s="1383"/>
      <c r="G634" s="1383"/>
      <c r="H634" s="1383"/>
      <c r="I634" s="1383"/>
      <c r="J634" s="1383"/>
      <c r="K634" s="1383"/>
      <c r="L634" s="1383"/>
      <c r="M634" s="1383"/>
      <c r="N634" s="1383"/>
      <c r="O634" s="1383"/>
      <c r="P634" s="1383"/>
      <c r="Q634" s="1383"/>
      <c r="R634" s="1383"/>
      <c r="S634" s="1383"/>
      <c r="T634" s="1383"/>
      <c r="U634" s="1383"/>
      <c r="V634" s="1383"/>
      <c r="W634" s="1383"/>
      <c r="X634" s="1383"/>
      <c r="Y634" s="1383"/>
      <c r="Z634" s="1383"/>
      <c r="AA634" s="1383"/>
      <c r="AB634" s="1383"/>
      <c r="AC634" s="1383"/>
      <c r="AD634" s="1383"/>
      <c r="AE634" s="1383"/>
      <c r="AF634" s="1383"/>
      <c r="AG634" s="1383"/>
    </row>
    <row r="635" spans="3:33" x14ac:dyDescent="0.25">
      <c r="C635" s="1383"/>
      <c r="D635" s="1383"/>
      <c r="E635" s="1383"/>
      <c r="F635" s="1383"/>
      <c r="G635" s="1383"/>
      <c r="H635" s="1383"/>
      <c r="I635" s="1383"/>
      <c r="J635" s="1383"/>
      <c r="K635" s="1383"/>
      <c r="L635" s="1383"/>
      <c r="M635" s="1383"/>
      <c r="N635" s="1383"/>
      <c r="O635" s="1383"/>
      <c r="P635" s="1383"/>
      <c r="Q635" s="1383"/>
      <c r="R635" s="1383"/>
      <c r="S635" s="1383"/>
      <c r="T635" s="1383"/>
      <c r="U635" s="1383"/>
      <c r="V635" s="1383"/>
      <c r="W635" s="1383"/>
      <c r="X635" s="1383"/>
      <c r="Y635" s="1383"/>
      <c r="Z635" s="1383"/>
      <c r="AA635" s="1383"/>
      <c r="AB635" s="1383"/>
      <c r="AC635" s="1383"/>
      <c r="AD635" s="1383"/>
      <c r="AE635" s="1383"/>
      <c r="AF635" s="1383"/>
      <c r="AG635" s="1383"/>
    </row>
    <row r="636" spans="3:33" x14ac:dyDescent="0.25">
      <c r="C636" s="1383"/>
      <c r="D636" s="1383"/>
      <c r="E636" s="1383"/>
      <c r="F636" s="1383"/>
      <c r="G636" s="1383"/>
      <c r="H636" s="1383"/>
      <c r="I636" s="1383"/>
      <c r="J636" s="1383"/>
      <c r="K636" s="1383"/>
      <c r="L636" s="1383"/>
      <c r="M636" s="1383"/>
      <c r="N636" s="1383"/>
      <c r="O636" s="1383"/>
      <c r="P636" s="1383"/>
      <c r="Q636" s="1383"/>
      <c r="R636" s="1383"/>
      <c r="S636" s="1383"/>
      <c r="T636" s="1383"/>
      <c r="U636" s="1383"/>
      <c r="V636" s="1383"/>
      <c r="W636" s="1383"/>
      <c r="X636" s="1383"/>
      <c r="Y636" s="1383"/>
      <c r="Z636" s="1383"/>
      <c r="AA636" s="1383"/>
      <c r="AB636" s="1383"/>
      <c r="AC636" s="1383"/>
      <c r="AD636" s="1383"/>
      <c r="AE636" s="1383"/>
      <c r="AF636" s="1383"/>
      <c r="AG636" s="1383"/>
    </row>
    <row r="637" spans="3:33" x14ac:dyDescent="0.25">
      <c r="C637" s="1383"/>
      <c r="D637" s="1383"/>
      <c r="E637" s="1383"/>
      <c r="F637" s="1383"/>
      <c r="G637" s="1383"/>
      <c r="H637" s="1383"/>
      <c r="I637" s="1383"/>
      <c r="J637" s="1383"/>
      <c r="K637" s="1383"/>
      <c r="L637" s="1383"/>
      <c r="M637" s="1383"/>
      <c r="N637" s="1383"/>
      <c r="O637" s="1383"/>
      <c r="P637" s="1383"/>
      <c r="Q637" s="1383"/>
      <c r="R637" s="1383"/>
      <c r="S637" s="1383"/>
      <c r="T637" s="1383"/>
      <c r="U637" s="1383"/>
      <c r="V637" s="1383"/>
      <c r="W637" s="1383"/>
      <c r="X637" s="1383"/>
      <c r="Y637" s="1383"/>
      <c r="Z637" s="1383"/>
      <c r="AA637" s="1383"/>
      <c r="AB637" s="1383"/>
      <c r="AC637" s="1383"/>
      <c r="AD637" s="1383"/>
      <c r="AE637" s="1383"/>
      <c r="AF637" s="1383"/>
      <c r="AG637" s="1383"/>
    </row>
    <row r="638" spans="3:33" x14ac:dyDescent="0.25">
      <c r="C638" s="1383"/>
      <c r="D638" s="1383"/>
      <c r="E638" s="1383"/>
      <c r="F638" s="1383"/>
      <c r="G638" s="1383"/>
      <c r="H638" s="1383"/>
      <c r="I638" s="1383"/>
      <c r="J638" s="1383"/>
      <c r="K638" s="1383"/>
      <c r="L638" s="1383"/>
      <c r="M638" s="1383"/>
      <c r="N638" s="1383"/>
      <c r="O638" s="1383"/>
      <c r="P638" s="1383"/>
      <c r="Q638" s="1383"/>
      <c r="R638" s="1383"/>
      <c r="S638" s="1383"/>
      <c r="T638" s="1383"/>
      <c r="U638" s="1383"/>
      <c r="V638" s="1383"/>
      <c r="W638" s="1383"/>
      <c r="X638" s="1383"/>
      <c r="Y638" s="1383"/>
      <c r="Z638" s="1383"/>
      <c r="AA638" s="1383"/>
      <c r="AB638" s="1383"/>
      <c r="AC638" s="1383"/>
      <c r="AD638" s="1383"/>
      <c r="AE638" s="1383"/>
      <c r="AF638" s="1383"/>
      <c r="AG638" s="1383"/>
    </row>
    <row r="639" spans="3:33" x14ac:dyDescent="0.25">
      <c r="C639" s="1383"/>
      <c r="D639" s="1383"/>
      <c r="E639" s="1383"/>
      <c r="F639" s="1383"/>
      <c r="G639" s="1383"/>
      <c r="H639" s="1383"/>
      <c r="I639" s="1383"/>
      <c r="J639" s="1383"/>
      <c r="K639" s="1383"/>
      <c r="L639" s="1383"/>
      <c r="M639" s="1383"/>
      <c r="N639" s="1383"/>
      <c r="O639" s="1383"/>
      <c r="P639" s="1383"/>
      <c r="Q639" s="1383"/>
      <c r="R639" s="1383"/>
      <c r="S639" s="1383"/>
      <c r="T639" s="1383"/>
      <c r="U639" s="1383"/>
      <c r="V639" s="1383"/>
      <c r="W639" s="1383"/>
      <c r="X639" s="1383"/>
      <c r="Y639" s="1383"/>
      <c r="Z639" s="1383"/>
      <c r="AA639" s="1383"/>
      <c r="AB639" s="1383"/>
      <c r="AC639" s="1383"/>
      <c r="AD639" s="1383"/>
      <c r="AE639" s="1383"/>
      <c r="AF639" s="1383"/>
      <c r="AG639" s="1383"/>
    </row>
    <row r="640" spans="3:33" x14ac:dyDescent="0.25">
      <c r="C640" s="1383"/>
      <c r="D640" s="1383"/>
      <c r="E640" s="1383"/>
      <c r="F640" s="1383"/>
      <c r="G640" s="1383"/>
      <c r="H640" s="1383"/>
      <c r="I640" s="1383"/>
      <c r="J640" s="1383"/>
      <c r="K640" s="1383"/>
      <c r="L640" s="1383"/>
      <c r="M640" s="1383"/>
      <c r="N640" s="1383"/>
      <c r="O640" s="1383"/>
      <c r="P640" s="1383"/>
      <c r="Q640" s="1383"/>
      <c r="R640" s="1383"/>
      <c r="S640" s="1383"/>
      <c r="T640" s="1383"/>
      <c r="U640" s="1383"/>
      <c r="V640" s="1383"/>
      <c r="W640" s="1383"/>
      <c r="X640" s="1383"/>
      <c r="Y640" s="1383"/>
      <c r="Z640" s="1383"/>
      <c r="AA640" s="1383"/>
      <c r="AB640" s="1383"/>
      <c r="AC640" s="1383"/>
      <c r="AD640" s="1383"/>
      <c r="AE640" s="1383"/>
      <c r="AF640" s="1383"/>
      <c r="AG640" s="1383"/>
    </row>
    <row r="641" spans="3:33" x14ac:dyDescent="0.25">
      <c r="C641" s="1383"/>
      <c r="D641" s="1383"/>
      <c r="E641" s="1383"/>
      <c r="F641" s="1383"/>
      <c r="G641" s="1383"/>
      <c r="H641" s="1383"/>
      <c r="I641" s="1383"/>
      <c r="J641" s="1383"/>
      <c r="K641" s="1383"/>
      <c r="L641" s="1383"/>
      <c r="M641" s="1383"/>
      <c r="N641" s="1383"/>
      <c r="O641" s="1383"/>
      <c r="P641" s="1383"/>
      <c r="Q641" s="1383"/>
      <c r="R641" s="1383"/>
      <c r="S641" s="1383"/>
      <c r="T641" s="1383"/>
      <c r="U641" s="1383"/>
      <c r="V641" s="1383"/>
      <c r="W641" s="1383"/>
      <c r="X641" s="1383"/>
      <c r="Y641" s="1383"/>
      <c r="Z641" s="1383"/>
      <c r="AA641" s="1383"/>
      <c r="AB641" s="1383"/>
      <c r="AC641" s="1383"/>
      <c r="AD641" s="1383"/>
      <c r="AE641" s="1383"/>
      <c r="AF641" s="1383"/>
      <c r="AG641" s="1383"/>
    </row>
    <row r="642" spans="3:33" x14ac:dyDescent="0.25">
      <c r="C642" s="1383"/>
      <c r="D642" s="1383"/>
      <c r="E642" s="1383"/>
      <c r="F642" s="1383"/>
      <c r="G642" s="1383"/>
      <c r="H642" s="1383"/>
      <c r="I642" s="1383"/>
      <c r="J642" s="1383"/>
      <c r="K642" s="1383"/>
      <c r="L642" s="1383"/>
      <c r="M642" s="1383"/>
      <c r="N642" s="1383"/>
      <c r="O642" s="1383"/>
      <c r="P642" s="1383"/>
      <c r="Q642" s="1383"/>
      <c r="R642" s="1383"/>
      <c r="S642" s="1383"/>
      <c r="T642" s="1383"/>
      <c r="U642" s="1383"/>
      <c r="V642" s="1383"/>
      <c r="W642" s="1383"/>
      <c r="X642" s="1383"/>
      <c r="Y642" s="1383"/>
      <c r="Z642" s="1383"/>
      <c r="AA642" s="1383"/>
      <c r="AB642" s="1383"/>
      <c r="AC642" s="1383"/>
      <c r="AD642" s="1383"/>
      <c r="AE642" s="1383"/>
      <c r="AF642" s="1383"/>
      <c r="AG642" s="1383"/>
    </row>
    <row r="643" spans="3:33" x14ac:dyDescent="0.25">
      <c r="C643" s="1383"/>
      <c r="D643" s="1383"/>
      <c r="E643" s="1383"/>
      <c r="F643" s="1383"/>
      <c r="G643" s="1383"/>
      <c r="H643" s="1383"/>
      <c r="I643" s="1383"/>
      <c r="J643" s="1383"/>
      <c r="K643" s="1383"/>
      <c r="L643" s="1383"/>
      <c r="M643" s="1383"/>
      <c r="N643" s="1383"/>
      <c r="O643" s="1383"/>
      <c r="P643" s="1383"/>
      <c r="Q643" s="1383"/>
      <c r="R643" s="1383"/>
      <c r="S643" s="1383"/>
      <c r="T643" s="1383"/>
      <c r="U643" s="1383"/>
      <c r="V643" s="1383"/>
      <c r="W643" s="1383"/>
      <c r="X643" s="1383"/>
      <c r="Y643" s="1383"/>
      <c r="Z643" s="1383"/>
      <c r="AA643" s="1383"/>
      <c r="AB643" s="1383"/>
      <c r="AC643" s="1383"/>
      <c r="AD643" s="1383"/>
      <c r="AE643" s="1383"/>
      <c r="AF643" s="1383"/>
      <c r="AG643" s="1383"/>
    </row>
    <row r="644" spans="3:33" x14ac:dyDescent="0.25">
      <c r="C644" s="1383"/>
      <c r="D644" s="1383"/>
      <c r="E644" s="1383"/>
      <c r="F644" s="1383"/>
      <c r="G644" s="1383"/>
      <c r="H644" s="1383"/>
      <c r="I644" s="1383"/>
      <c r="J644" s="1383"/>
      <c r="K644" s="1383"/>
      <c r="L644" s="1383"/>
      <c r="M644" s="1383"/>
      <c r="N644" s="1383"/>
      <c r="O644" s="1383"/>
      <c r="P644" s="1383"/>
      <c r="Q644" s="1383"/>
      <c r="R644" s="1383"/>
      <c r="S644" s="1383"/>
      <c r="T644" s="1383"/>
      <c r="U644" s="1383"/>
      <c r="V644" s="1383"/>
      <c r="W644" s="1383"/>
      <c r="X644" s="1383"/>
      <c r="Y644" s="1383"/>
      <c r="Z644" s="1383"/>
      <c r="AA644" s="1383"/>
      <c r="AB644" s="1383"/>
      <c r="AC644" s="1383"/>
      <c r="AD644" s="1383"/>
      <c r="AE644" s="1383"/>
      <c r="AF644" s="1383"/>
      <c r="AG644" s="1383"/>
    </row>
    <row r="645" spans="3:33" x14ac:dyDescent="0.25">
      <c r="C645" s="1383"/>
      <c r="D645" s="1383"/>
      <c r="E645" s="1383"/>
      <c r="F645" s="1383"/>
      <c r="G645" s="1383"/>
      <c r="H645" s="1383"/>
      <c r="I645" s="1383"/>
      <c r="J645" s="1383"/>
      <c r="K645" s="1383"/>
      <c r="L645" s="1383"/>
      <c r="M645" s="1383"/>
      <c r="N645" s="1383"/>
      <c r="O645" s="1383"/>
      <c r="P645" s="1383"/>
      <c r="Q645" s="1383"/>
      <c r="R645" s="1383"/>
      <c r="S645" s="1383"/>
      <c r="T645" s="1383"/>
      <c r="U645" s="1383"/>
      <c r="V645" s="1383"/>
      <c r="W645" s="1383"/>
      <c r="X645" s="1383"/>
      <c r="Y645" s="1383"/>
      <c r="Z645" s="1383"/>
      <c r="AA645" s="1383"/>
      <c r="AB645" s="1383"/>
      <c r="AC645" s="1383"/>
      <c r="AD645" s="1383"/>
      <c r="AE645" s="1383"/>
      <c r="AF645" s="1383"/>
      <c r="AG645" s="1383"/>
    </row>
    <row r="646" spans="3:33" x14ac:dyDescent="0.25">
      <c r="C646" s="1383"/>
      <c r="D646" s="1383"/>
      <c r="E646" s="1383"/>
      <c r="F646" s="1383"/>
      <c r="G646" s="1383"/>
      <c r="H646" s="1383"/>
      <c r="I646" s="1383"/>
      <c r="J646" s="1383"/>
      <c r="K646" s="1383"/>
      <c r="L646" s="1383"/>
      <c r="M646" s="1383"/>
      <c r="N646" s="1383"/>
      <c r="O646" s="1383"/>
      <c r="P646" s="1383"/>
      <c r="Q646" s="1383"/>
      <c r="R646" s="1383"/>
      <c r="S646" s="1383"/>
      <c r="T646" s="1383"/>
      <c r="U646" s="1383"/>
      <c r="V646" s="1383"/>
      <c r="W646" s="1383"/>
      <c r="X646" s="1383"/>
      <c r="Y646" s="1383"/>
      <c r="Z646" s="1383"/>
      <c r="AA646" s="1383"/>
      <c r="AB646" s="1383"/>
      <c r="AC646" s="1383"/>
      <c r="AD646" s="1383"/>
      <c r="AE646" s="1383"/>
      <c r="AF646" s="1383"/>
      <c r="AG646" s="1383"/>
    </row>
    <row r="647" spans="3:33" x14ac:dyDescent="0.25">
      <c r="C647" s="1383"/>
      <c r="D647" s="1383"/>
      <c r="E647" s="1383"/>
      <c r="F647" s="1383"/>
      <c r="G647" s="1383"/>
      <c r="H647" s="1383"/>
      <c r="I647" s="1383"/>
      <c r="J647" s="1383"/>
      <c r="K647" s="1383"/>
      <c r="L647" s="1383"/>
      <c r="M647" s="1383"/>
      <c r="N647" s="1383"/>
      <c r="O647" s="1383"/>
      <c r="P647" s="1383"/>
      <c r="Q647" s="1383"/>
      <c r="R647" s="1383"/>
      <c r="S647" s="1383"/>
      <c r="T647" s="1383"/>
      <c r="U647" s="1383"/>
      <c r="V647" s="1383"/>
      <c r="W647" s="1383"/>
      <c r="X647" s="1383"/>
      <c r="Y647" s="1383"/>
      <c r="Z647" s="1383"/>
      <c r="AA647" s="1383"/>
      <c r="AB647" s="1383"/>
      <c r="AC647" s="1383"/>
      <c r="AD647" s="1383"/>
      <c r="AE647" s="1383"/>
      <c r="AF647" s="1383"/>
      <c r="AG647" s="1383"/>
    </row>
    <row r="648" spans="3:33" x14ac:dyDescent="0.25">
      <c r="C648" s="1383"/>
      <c r="D648" s="1383"/>
      <c r="E648" s="1383"/>
      <c r="F648" s="1383"/>
      <c r="G648" s="1383"/>
      <c r="H648" s="1383"/>
      <c r="I648" s="1383"/>
      <c r="J648" s="1383"/>
      <c r="K648" s="1383"/>
      <c r="L648" s="1383"/>
      <c r="M648" s="1383"/>
      <c r="N648" s="1383"/>
      <c r="O648" s="1383"/>
      <c r="P648" s="1383"/>
      <c r="Q648" s="1383"/>
      <c r="R648" s="1383"/>
      <c r="S648" s="1383"/>
      <c r="T648" s="1383"/>
      <c r="U648" s="1383"/>
      <c r="V648" s="1383"/>
      <c r="W648" s="1383"/>
      <c r="X648" s="1383"/>
      <c r="Y648" s="1383"/>
      <c r="Z648" s="1383"/>
      <c r="AA648" s="1383"/>
      <c r="AB648" s="1383"/>
      <c r="AC648" s="1383"/>
      <c r="AD648" s="1383"/>
      <c r="AE648" s="1383"/>
      <c r="AF648" s="1383"/>
      <c r="AG648" s="1383"/>
    </row>
    <row r="649" spans="3:33" x14ac:dyDescent="0.25">
      <c r="C649" s="1383"/>
      <c r="D649" s="1383"/>
      <c r="E649" s="1383"/>
      <c r="F649" s="1383"/>
      <c r="G649" s="1383"/>
      <c r="H649" s="1383"/>
      <c r="I649" s="1383"/>
      <c r="J649" s="1383"/>
      <c r="K649" s="1383"/>
      <c r="L649" s="1383"/>
      <c r="M649" s="1383"/>
      <c r="N649" s="1383"/>
      <c r="O649" s="1383"/>
      <c r="P649" s="1383"/>
      <c r="Q649" s="1383"/>
      <c r="R649" s="1383"/>
      <c r="S649" s="1383"/>
      <c r="T649" s="1383"/>
      <c r="U649" s="1383"/>
      <c r="V649" s="1383"/>
      <c r="W649" s="1383"/>
      <c r="X649" s="1383"/>
      <c r="Y649" s="1383"/>
      <c r="Z649" s="1383"/>
      <c r="AA649" s="1383"/>
      <c r="AB649" s="1383"/>
      <c r="AC649" s="1383"/>
      <c r="AD649" s="1383"/>
      <c r="AE649" s="1383"/>
      <c r="AF649" s="1383"/>
      <c r="AG649" s="1383"/>
    </row>
    <row r="650" spans="3:33" x14ac:dyDescent="0.25">
      <c r="C650" s="1383"/>
      <c r="D650" s="1383"/>
      <c r="E650" s="1383"/>
      <c r="F650" s="1383"/>
      <c r="G650" s="1383"/>
      <c r="H650" s="1383"/>
      <c r="I650" s="1383"/>
      <c r="J650" s="1383"/>
      <c r="K650" s="1383"/>
      <c r="L650" s="1383"/>
      <c r="M650" s="1383"/>
      <c r="N650" s="1383"/>
      <c r="O650" s="1383"/>
      <c r="P650" s="1383"/>
      <c r="Q650" s="1383"/>
      <c r="R650" s="1383"/>
      <c r="S650" s="1383"/>
      <c r="T650" s="1383"/>
      <c r="U650" s="1383"/>
      <c r="V650" s="1383"/>
      <c r="W650" s="1383"/>
      <c r="X650" s="1383"/>
      <c r="Y650" s="1383"/>
      <c r="Z650" s="1383"/>
      <c r="AA650" s="1383"/>
      <c r="AB650" s="1383"/>
      <c r="AC650" s="1383"/>
      <c r="AD650" s="1383"/>
      <c r="AE650" s="1383"/>
      <c r="AF650" s="1383"/>
      <c r="AG650" s="1383"/>
    </row>
    <row r="651" spans="3:33" x14ac:dyDescent="0.25">
      <c r="C651" s="1383"/>
      <c r="D651" s="1383"/>
      <c r="E651" s="1383"/>
      <c r="F651" s="1383"/>
      <c r="G651" s="1383"/>
      <c r="H651" s="1383"/>
      <c r="I651" s="1383"/>
      <c r="J651" s="1383"/>
      <c r="K651" s="1383"/>
      <c r="L651" s="1383"/>
      <c r="M651" s="1383"/>
      <c r="N651" s="1383"/>
      <c r="O651" s="1383"/>
      <c r="P651" s="1383"/>
      <c r="Q651" s="1383"/>
      <c r="R651" s="1383"/>
      <c r="S651" s="1383"/>
      <c r="T651" s="1383"/>
      <c r="U651" s="1383"/>
      <c r="V651" s="1383"/>
      <c r="W651" s="1383"/>
      <c r="X651" s="1383"/>
      <c r="Y651" s="1383"/>
      <c r="Z651" s="1383"/>
      <c r="AA651" s="1383"/>
      <c r="AB651" s="1383"/>
      <c r="AC651" s="1383"/>
      <c r="AD651" s="1383"/>
      <c r="AE651" s="1383"/>
      <c r="AF651" s="1383"/>
      <c r="AG651" s="1383"/>
    </row>
    <row r="652" spans="3:33" x14ac:dyDescent="0.25">
      <c r="C652" s="1383"/>
      <c r="D652" s="1383"/>
      <c r="E652" s="1383"/>
      <c r="F652" s="1383"/>
      <c r="G652" s="1383"/>
      <c r="H652" s="1383"/>
      <c r="I652" s="1383"/>
      <c r="J652" s="1383"/>
      <c r="K652" s="1383"/>
      <c r="L652" s="1383"/>
      <c r="M652" s="1383"/>
      <c r="N652" s="1383"/>
      <c r="O652" s="1383"/>
      <c r="P652" s="1383"/>
      <c r="Q652" s="1383"/>
      <c r="R652" s="1383"/>
      <c r="S652" s="1383"/>
      <c r="T652" s="1383"/>
      <c r="U652" s="1383"/>
      <c r="V652" s="1383"/>
      <c r="W652" s="1383"/>
      <c r="X652" s="1383"/>
      <c r="Y652" s="1383"/>
      <c r="Z652" s="1383"/>
      <c r="AA652" s="1383"/>
      <c r="AB652" s="1383"/>
      <c r="AC652" s="1383"/>
      <c r="AD652" s="1383"/>
      <c r="AE652" s="1383"/>
      <c r="AF652" s="1383"/>
      <c r="AG652" s="1383"/>
    </row>
    <row r="653" spans="3:33" x14ac:dyDescent="0.25">
      <c r="C653" s="1383"/>
      <c r="D653" s="1383"/>
      <c r="E653" s="1383"/>
      <c r="F653" s="1383"/>
      <c r="G653" s="1383"/>
      <c r="H653" s="1383"/>
      <c r="I653" s="1383"/>
      <c r="J653" s="1383"/>
      <c r="K653" s="1383"/>
      <c r="L653" s="1383"/>
      <c r="M653" s="1383"/>
      <c r="N653" s="1383"/>
      <c r="O653" s="1383"/>
      <c r="P653" s="1383"/>
      <c r="Q653" s="1383"/>
      <c r="R653" s="1383"/>
      <c r="S653" s="1383"/>
      <c r="T653" s="1383"/>
      <c r="U653" s="1383"/>
      <c r="V653" s="1383"/>
      <c r="W653" s="1383"/>
      <c r="X653" s="1383"/>
      <c r="Y653" s="1383"/>
      <c r="Z653" s="1383"/>
      <c r="AA653" s="1383"/>
      <c r="AB653" s="1383"/>
      <c r="AC653" s="1383"/>
      <c r="AD653" s="1383"/>
      <c r="AE653" s="1383"/>
      <c r="AF653" s="1383"/>
      <c r="AG653" s="1383"/>
    </row>
    <row r="654" spans="3:33" x14ac:dyDescent="0.25">
      <c r="C654" s="1383"/>
      <c r="D654" s="1383"/>
      <c r="E654" s="1383"/>
      <c r="F654" s="1383"/>
      <c r="G654" s="1383"/>
      <c r="H654" s="1383"/>
      <c r="I654" s="1383"/>
      <c r="J654" s="1383"/>
      <c r="K654" s="1383"/>
      <c r="L654" s="1383"/>
      <c r="M654" s="1383"/>
      <c r="N654" s="1383"/>
      <c r="O654" s="1383"/>
      <c r="P654" s="1383"/>
      <c r="Q654" s="1383"/>
      <c r="R654" s="1383"/>
      <c r="S654" s="1383"/>
      <c r="T654" s="1383"/>
      <c r="U654" s="1383"/>
      <c r="V654" s="1383"/>
      <c r="W654" s="1383"/>
      <c r="X654" s="1383"/>
      <c r="Y654" s="1383"/>
      <c r="Z654" s="1383"/>
      <c r="AA654" s="1383"/>
      <c r="AB654" s="1383"/>
      <c r="AC654" s="1383"/>
      <c r="AD654" s="1383"/>
      <c r="AE654" s="1383"/>
      <c r="AF654" s="1383"/>
      <c r="AG654" s="1383"/>
    </row>
    <row r="655" spans="3:33" x14ac:dyDescent="0.25">
      <c r="C655" s="1383"/>
      <c r="D655" s="1383"/>
      <c r="E655" s="1383"/>
      <c r="F655" s="1383"/>
      <c r="G655" s="1383"/>
      <c r="H655" s="1383"/>
      <c r="I655" s="1383"/>
      <c r="J655" s="1383"/>
      <c r="K655" s="1383"/>
      <c r="L655" s="1383"/>
      <c r="M655" s="1383"/>
      <c r="N655" s="1383"/>
      <c r="O655" s="1383"/>
      <c r="P655" s="1383"/>
      <c r="Q655" s="1383"/>
      <c r="R655" s="1383"/>
      <c r="S655" s="1383"/>
      <c r="T655" s="1383"/>
      <c r="U655" s="1383"/>
      <c r="V655" s="1383"/>
      <c r="W655" s="1383"/>
      <c r="X655" s="1383"/>
      <c r="Y655" s="1383"/>
      <c r="Z655" s="1383"/>
      <c r="AA655" s="1383"/>
      <c r="AB655" s="1383"/>
      <c r="AC655" s="1383"/>
      <c r="AD655" s="1383"/>
      <c r="AE655" s="1383"/>
      <c r="AF655" s="1383"/>
      <c r="AG655" s="1383"/>
    </row>
    <row r="656" spans="3:33" x14ac:dyDescent="0.25">
      <c r="C656" s="1383"/>
      <c r="D656" s="1383"/>
      <c r="E656" s="1383"/>
      <c r="F656" s="1383"/>
      <c r="G656" s="1383"/>
      <c r="H656" s="1383"/>
      <c r="I656" s="1383"/>
      <c r="J656" s="1383"/>
      <c r="K656" s="1383"/>
      <c r="L656" s="1383"/>
      <c r="M656" s="1383"/>
      <c r="N656" s="1383"/>
      <c r="O656" s="1383"/>
      <c r="P656" s="1383"/>
      <c r="Q656" s="1383"/>
      <c r="R656" s="1383"/>
      <c r="S656" s="1383"/>
      <c r="T656" s="1383"/>
      <c r="U656" s="1383"/>
      <c r="V656" s="1383"/>
      <c r="W656" s="1383"/>
      <c r="X656" s="1383"/>
      <c r="Y656" s="1383"/>
      <c r="Z656" s="1383"/>
      <c r="AA656" s="1383"/>
      <c r="AB656" s="1383"/>
      <c r="AC656" s="1383"/>
      <c r="AD656" s="1383"/>
      <c r="AE656" s="1383"/>
      <c r="AF656" s="1383"/>
      <c r="AG656" s="1383"/>
    </row>
    <row r="657" spans="3:33" x14ac:dyDescent="0.25">
      <c r="C657" s="1383"/>
      <c r="D657" s="1383"/>
      <c r="E657" s="1383"/>
      <c r="F657" s="1383"/>
      <c r="G657" s="1383"/>
      <c r="H657" s="1383"/>
      <c r="I657" s="1383"/>
      <c r="J657" s="1383"/>
      <c r="K657" s="1383"/>
      <c r="L657" s="1383"/>
      <c r="M657" s="1383"/>
      <c r="N657" s="1383"/>
      <c r="O657" s="1383"/>
      <c r="P657" s="1383"/>
      <c r="Q657" s="1383"/>
      <c r="R657" s="1383"/>
      <c r="S657" s="1383"/>
      <c r="T657" s="1383"/>
      <c r="U657" s="1383"/>
      <c r="V657" s="1383"/>
      <c r="W657" s="1383"/>
      <c r="X657" s="1383"/>
      <c r="Y657" s="1383"/>
      <c r="Z657" s="1383"/>
      <c r="AA657" s="1383"/>
      <c r="AB657" s="1383"/>
      <c r="AC657" s="1383"/>
      <c r="AD657" s="1383"/>
      <c r="AE657" s="1383"/>
      <c r="AF657" s="1383"/>
      <c r="AG657" s="1383"/>
    </row>
    <row r="658" spans="3:33" x14ac:dyDescent="0.25">
      <c r="C658" s="1383"/>
      <c r="D658" s="1383"/>
      <c r="E658" s="1383"/>
      <c r="F658" s="1383"/>
      <c r="G658" s="1383"/>
      <c r="H658" s="1383"/>
      <c r="I658" s="1383"/>
      <c r="J658" s="1383"/>
      <c r="K658" s="1383"/>
      <c r="L658" s="1383"/>
      <c r="M658" s="1383"/>
      <c r="N658" s="1383"/>
      <c r="O658" s="1383"/>
      <c r="P658" s="1383"/>
      <c r="Q658" s="1383"/>
      <c r="R658" s="1383"/>
      <c r="S658" s="1383"/>
      <c r="T658" s="1383"/>
      <c r="U658" s="1383"/>
      <c r="V658" s="1383"/>
      <c r="W658" s="1383"/>
      <c r="X658" s="1383"/>
      <c r="Y658" s="1383"/>
      <c r="Z658" s="1383"/>
      <c r="AA658" s="1383"/>
      <c r="AB658" s="1383"/>
      <c r="AC658" s="1383"/>
      <c r="AD658" s="1383"/>
      <c r="AE658" s="1383"/>
      <c r="AF658" s="1383"/>
      <c r="AG658" s="1383"/>
    </row>
    <row r="659" spans="3:33" x14ac:dyDescent="0.25">
      <c r="C659" s="1383"/>
      <c r="D659" s="1383"/>
      <c r="E659" s="1383"/>
      <c r="F659" s="1383"/>
      <c r="G659" s="1383"/>
      <c r="H659" s="1383"/>
      <c r="I659" s="1383"/>
      <c r="J659" s="1383"/>
      <c r="K659" s="1383"/>
      <c r="L659" s="1383"/>
      <c r="M659" s="1383"/>
      <c r="N659" s="1383"/>
      <c r="O659" s="1383"/>
      <c r="P659" s="1383"/>
      <c r="Q659" s="1383"/>
      <c r="R659" s="1383"/>
      <c r="S659" s="1383"/>
      <c r="T659" s="1383"/>
      <c r="U659" s="1383"/>
      <c r="V659" s="1383"/>
      <c r="W659" s="1383"/>
      <c r="X659" s="1383"/>
      <c r="Y659" s="1383"/>
      <c r="Z659" s="1383"/>
      <c r="AA659" s="1383"/>
      <c r="AB659" s="1383"/>
      <c r="AC659" s="1383"/>
      <c r="AD659" s="1383"/>
      <c r="AE659" s="1383"/>
      <c r="AF659" s="1383"/>
      <c r="AG659" s="1383"/>
    </row>
    <row r="660" spans="3:33" x14ac:dyDescent="0.25">
      <c r="C660" s="1383"/>
      <c r="D660" s="1383"/>
      <c r="E660" s="1383"/>
      <c r="F660" s="1383"/>
      <c r="G660" s="1383"/>
      <c r="H660" s="1383"/>
      <c r="I660" s="1383"/>
      <c r="J660" s="1383"/>
      <c r="K660" s="1383"/>
      <c r="L660" s="1383"/>
      <c r="M660" s="1383"/>
      <c r="N660" s="1383"/>
      <c r="O660" s="1383"/>
      <c r="P660" s="1383"/>
      <c r="Q660" s="1383"/>
      <c r="R660" s="1383"/>
      <c r="S660" s="1383"/>
      <c r="T660" s="1383"/>
      <c r="U660" s="1383"/>
      <c r="V660" s="1383"/>
      <c r="W660" s="1383"/>
      <c r="X660" s="1383"/>
      <c r="Y660" s="1383"/>
      <c r="Z660" s="1383"/>
      <c r="AA660" s="1383"/>
      <c r="AB660" s="1383"/>
      <c r="AC660" s="1383"/>
      <c r="AD660" s="1383"/>
      <c r="AE660" s="1383"/>
      <c r="AF660" s="1383"/>
      <c r="AG660" s="1383"/>
    </row>
    <row r="661" spans="3:33" x14ac:dyDescent="0.25">
      <c r="C661" s="1383"/>
      <c r="D661" s="1383"/>
      <c r="E661" s="1383"/>
      <c r="F661" s="1383"/>
      <c r="G661" s="1383"/>
      <c r="H661" s="1383"/>
      <c r="I661" s="1383"/>
      <c r="J661" s="1383"/>
      <c r="K661" s="1383"/>
      <c r="L661" s="1383"/>
      <c r="M661" s="1383"/>
      <c r="N661" s="1383"/>
      <c r="O661" s="1383"/>
      <c r="P661" s="1383"/>
      <c r="Q661" s="1383"/>
      <c r="R661" s="1383"/>
      <c r="S661" s="1383"/>
      <c r="T661" s="1383"/>
      <c r="U661" s="1383"/>
      <c r="V661" s="1383"/>
      <c r="W661" s="1383"/>
      <c r="X661" s="1383"/>
      <c r="Y661" s="1383"/>
      <c r="Z661" s="1383"/>
      <c r="AA661" s="1383"/>
      <c r="AB661" s="1383"/>
      <c r="AC661" s="1383"/>
      <c r="AD661" s="1383"/>
      <c r="AE661" s="1383"/>
      <c r="AF661" s="1383"/>
      <c r="AG661" s="1383"/>
    </row>
    <row r="662" spans="3:33" x14ac:dyDescent="0.25">
      <c r="C662" s="1383"/>
      <c r="D662" s="1383"/>
      <c r="E662" s="1383"/>
      <c r="F662" s="1383"/>
      <c r="G662" s="1383"/>
      <c r="H662" s="1383"/>
      <c r="I662" s="1383"/>
      <c r="J662" s="1383"/>
      <c r="K662" s="1383"/>
      <c r="L662" s="1383"/>
      <c r="M662" s="1383"/>
      <c r="N662" s="1383"/>
      <c r="O662" s="1383"/>
      <c r="P662" s="1383"/>
      <c r="Q662" s="1383"/>
      <c r="R662" s="1383"/>
      <c r="S662" s="1383"/>
      <c r="T662" s="1383"/>
      <c r="U662" s="1383"/>
      <c r="V662" s="1383"/>
      <c r="W662" s="1383"/>
      <c r="X662" s="1383"/>
      <c r="Y662" s="1383"/>
      <c r="Z662" s="1383"/>
      <c r="AA662" s="1383"/>
      <c r="AB662" s="1383"/>
      <c r="AC662" s="1383"/>
      <c r="AD662" s="1383"/>
      <c r="AE662" s="1383"/>
      <c r="AF662" s="1383"/>
      <c r="AG662" s="1383"/>
    </row>
    <row r="663" spans="3:33" x14ac:dyDescent="0.25">
      <c r="C663" s="1383"/>
      <c r="D663" s="1383"/>
      <c r="E663" s="1383"/>
      <c r="F663" s="1383"/>
      <c r="G663" s="1383"/>
      <c r="H663" s="1383"/>
      <c r="I663" s="1383"/>
      <c r="J663" s="1383"/>
      <c r="K663" s="1383"/>
      <c r="L663" s="1383"/>
      <c r="M663" s="1383"/>
      <c r="N663" s="1383"/>
      <c r="O663" s="1383"/>
      <c r="P663" s="1383"/>
      <c r="Q663" s="1383"/>
      <c r="R663" s="1383"/>
      <c r="S663" s="1383"/>
      <c r="T663" s="1383"/>
      <c r="U663" s="1383"/>
      <c r="V663" s="1383"/>
      <c r="W663" s="1383"/>
      <c r="X663" s="1383"/>
      <c r="Y663" s="1383"/>
      <c r="Z663" s="1383"/>
      <c r="AA663" s="1383"/>
      <c r="AB663" s="1383"/>
      <c r="AC663" s="1383"/>
      <c r="AD663" s="1383"/>
      <c r="AE663" s="1383"/>
      <c r="AF663" s="1383"/>
      <c r="AG663" s="1383"/>
    </row>
    <row r="664" spans="3:33" x14ac:dyDescent="0.25">
      <c r="C664" s="1383"/>
      <c r="D664" s="1383"/>
      <c r="E664" s="1383"/>
      <c r="F664" s="1383"/>
      <c r="G664" s="1383"/>
      <c r="H664" s="1383"/>
      <c r="I664" s="1383"/>
      <c r="J664" s="1383"/>
      <c r="K664" s="1383"/>
      <c r="L664" s="1383"/>
      <c r="M664" s="1383"/>
      <c r="N664" s="1383"/>
      <c r="O664" s="1383"/>
      <c r="P664" s="1383"/>
      <c r="Q664" s="1383"/>
      <c r="R664" s="1383"/>
      <c r="S664" s="1383"/>
      <c r="T664" s="1383"/>
      <c r="U664" s="1383"/>
      <c r="V664" s="1383"/>
      <c r="W664" s="1383"/>
      <c r="X664" s="1383"/>
      <c r="Y664" s="1383"/>
      <c r="Z664" s="1383"/>
      <c r="AA664" s="1383"/>
      <c r="AB664" s="1383"/>
      <c r="AC664" s="1383"/>
      <c r="AD664" s="1383"/>
      <c r="AE664" s="1383"/>
      <c r="AF664" s="1383"/>
      <c r="AG664" s="1383"/>
    </row>
    <row r="665" spans="3:33" x14ac:dyDescent="0.25">
      <c r="C665" s="1383"/>
      <c r="D665" s="1383"/>
      <c r="E665" s="1383"/>
      <c r="F665" s="1383"/>
      <c r="G665" s="1383"/>
      <c r="H665" s="1383"/>
      <c r="I665" s="1383"/>
      <c r="J665" s="1383"/>
      <c r="K665" s="1383"/>
      <c r="L665" s="1383"/>
      <c r="M665" s="1383"/>
      <c r="N665" s="1383"/>
      <c r="O665" s="1383"/>
      <c r="P665" s="1383"/>
      <c r="Q665" s="1383"/>
      <c r="R665" s="1383"/>
      <c r="S665" s="1383"/>
      <c r="T665" s="1383"/>
      <c r="U665" s="1383"/>
      <c r="V665" s="1383"/>
      <c r="W665" s="1383"/>
      <c r="X665" s="1383"/>
      <c r="Y665" s="1383"/>
      <c r="Z665" s="1383"/>
      <c r="AA665" s="1383"/>
      <c r="AB665" s="1383"/>
      <c r="AC665" s="1383"/>
      <c r="AD665" s="1383"/>
      <c r="AE665" s="1383"/>
      <c r="AF665" s="1383"/>
      <c r="AG665" s="1383"/>
    </row>
    <row r="666" spans="3:33" x14ac:dyDescent="0.25">
      <c r="C666" s="1383"/>
      <c r="D666" s="1383"/>
      <c r="E666" s="1383"/>
      <c r="F666" s="1383"/>
      <c r="G666" s="1383"/>
      <c r="H666" s="1383"/>
      <c r="I666" s="1383"/>
      <c r="J666" s="1383"/>
      <c r="K666" s="1383"/>
      <c r="L666" s="1383"/>
      <c r="M666" s="1383"/>
      <c r="N666" s="1383"/>
      <c r="O666" s="1383"/>
      <c r="P666" s="1383"/>
      <c r="Q666" s="1383"/>
      <c r="R666" s="1383"/>
      <c r="S666" s="1383"/>
      <c r="T666" s="1383"/>
      <c r="U666" s="1383"/>
      <c r="V666" s="1383"/>
      <c r="W666" s="1383"/>
      <c r="X666" s="1383"/>
      <c r="Y666" s="1383"/>
      <c r="Z666" s="1383"/>
      <c r="AA666" s="1383"/>
      <c r="AB666" s="1383"/>
      <c r="AC666" s="1383"/>
      <c r="AD666" s="1383"/>
      <c r="AE666" s="1383"/>
      <c r="AF666" s="1383"/>
      <c r="AG666" s="1383"/>
    </row>
    <row r="667" spans="3:33" x14ac:dyDescent="0.25">
      <c r="C667" s="1383"/>
      <c r="D667" s="1383"/>
      <c r="E667" s="1383"/>
      <c r="F667" s="1383"/>
      <c r="G667" s="1383"/>
      <c r="H667" s="1383"/>
      <c r="I667" s="1383"/>
      <c r="J667" s="1383"/>
      <c r="K667" s="1383"/>
      <c r="L667" s="1383"/>
      <c r="M667" s="1383"/>
      <c r="N667" s="1383"/>
      <c r="O667" s="1383"/>
      <c r="P667" s="1383"/>
      <c r="Q667" s="1383"/>
      <c r="R667" s="1383"/>
      <c r="S667" s="1383"/>
      <c r="T667" s="1383"/>
      <c r="U667" s="1383"/>
      <c r="V667" s="1383"/>
      <c r="W667" s="1383"/>
      <c r="X667" s="1383"/>
      <c r="Y667" s="1383"/>
      <c r="Z667" s="1383"/>
      <c r="AA667" s="1383"/>
      <c r="AB667" s="1383"/>
      <c r="AC667" s="1383"/>
      <c r="AD667" s="1383"/>
      <c r="AE667" s="1383"/>
      <c r="AF667" s="1383"/>
      <c r="AG667" s="1383"/>
    </row>
    <row r="668" spans="3:33" x14ac:dyDescent="0.25">
      <c r="C668" s="1383"/>
      <c r="D668" s="1383"/>
      <c r="E668" s="1383"/>
      <c r="F668" s="1383"/>
      <c r="G668" s="1383"/>
      <c r="H668" s="1383"/>
      <c r="I668" s="1383"/>
      <c r="J668" s="1383"/>
      <c r="K668" s="1383"/>
      <c r="L668" s="1383"/>
      <c r="M668" s="1383"/>
      <c r="N668" s="1383"/>
      <c r="O668" s="1383"/>
      <c r="P668" s="1383"/>
      <c r="Q668" s="1383"/>
      <c r="R668" s="1383"/>
      <c r="S668" s="1383"/>
      <c r="T668" s="1383"/>
      <c r="U668" s="1383"/>
      <c r="V668" s="1383"/>
      <c r="W668" s="1383"/>
      <c r="X668" s="1383"/>
      <c r="Y668" s="1383"/>
      <c r="Z668" s="1383"/>
      <c r="AA668" s="1383"/>
      <c r="AB668" s="1383"/>
      <c r="AC668" s="1383"/>
      <c r="AD668" s="1383"/>
      <c r="AE668" s="1383"/>
      <c r="AF668" s="1383"/>
      <c r="AG668" s="1383"/>
    </row>
    <row r="669" spans="3:33" x14ac:dyDescent="0.25">
      <c r="C669" s="1383"/>
      <c r="D669" s="1383"/>
      <c r="E669" s="1383"/>
      <c r="F669" s="1383"/>
      <c r="G669" s="1383"/>
      <c r="H669" s="1383"/>
      <c r="I669" s="1383"/>
      <c r="J669" s="1383"/>
      <c r="K669" s="1383"/>
      <c r="L669" s="1383"/>
      <c r="M669" s="1383"/>
      <c r="N669" s="1383"/>
      <c r="O669" s="1383"/>
      <c r="P669" s="1383"/>
      <c r="Q669" s="1383"/>
      <c r="R669" s="1383"/>
      <c r="S669" s="1383"/>
      <c r="T669" s="1383"/>
      <c r="U669" s="1383"/>
      <c r="V669" s="1383"/>
      <c r="W669" s="1383"/>
      <c r="X669" s="1383"/>
      <c r="Y669" s="1383"/>
      <c r="Z669" s="1383"/>
      <c r="AA669" s="1383"/>
      <c r="AB669" s="1383"/>
      <c r="AC669" s="1383"/>
      <c r="AD669" s="1383"/>
      <c r="AE669" s="1383"/>
      <c r="AF669" s="1383"/>
      <c r="AG669" s="1383"/>
    </row>
    <row r="670" spans="3:33" x14ac:dyDescent="0.25">
      <c r="C670" s="1383"/>
      <c r="D670" s="1383"/>
      <c r="E670" s="1383"/>
      <c r="F670" s="1383"/>
      <c r="G670" s="1383"/>
      <c r="H670" s="1383"/>
      <c r="I670" s="1383"/>
      <c r="J670" s="1383"/>
      <c r="K670" s="1383"/>
      <c r="L670" s="1383"/>
      <c r="M670" s="1383"/>
      <c r="N670" s="1383"/>
      <c r="O670" s="1383"/>
      <c r="P670" s="1383"/>
      <c r="Q670" s="1383"/>
      <c r="R670" s="1383"/>
      <c r="S670" s="1383"/>
      <c r="T670" s="1383"/>
      <c r="U670" s="1383"/>
      <c r="V670" s="1383"/>
      <c r="W670" s="1383"/>
      <c r="X670" s="1383"/>
      <c r="Y670" s="1383"/>
      <c r="Z670" s="1383"/>
      <c r="AA670" s="1383"/>
      <c r="AB670" s="1383"/>
      <c r="AC670" s="1383"/>
      <c r="AD670" s="1383"/>
      <c r="AE670" s="1383"/>
      <c r="AF670" s="1383"/>
      <c r="AG670" s="1383"/>
    </row>
    <row r="671" spans="3:33" x14ac:dyDescent="0.25">
      <c r="C671" s="1383"/>
      <c r="D671" s="1383"/>
      <c r="E671" s="1383"/>
      <c r="F671" s="1383"/>
      <c r="G671" s="1383"/>
      <c r="H671" s="1383"/>
      <c r="I671" s="1383"/>
      <c r="J671" s="1383"/>
      <c r="K671" s="1383"/>
      <c r="L671" s="1383"/>
      <c r="M671" s="1383"/>
      <c r="N671" s="1383"/>
      <c r="O671" s="1383"/>
      <c r="P671" s="1383"/>
      <c r="Q671" s="1383"/>
      <c r="R671" s="1383"/>
      <c r="S671" s="1383"/>
      <c r="T671" s="1383"/>
      <c r="U671" s="1383"/>
      <c r="V671" s="1383"/>
      <c r="W671" s="1383"/>
      <c r="X671" s="1383"/>
      <c r="Y671" s="1383"/>
      <c r="Z671" s="1383"/>
      <c r="AA671" s="1383"/>
      <c r="AB671" s="1383"/>
      <c r="AC671" s="1383"/>
      <c r="AD671" s="1383"/>
      <c r="AE671" s="1383"/>
      <c r="AF671" s="1383"/>
      <c r="AG671" s="1383"/>
    </row>
    <row r="672" spans="3:33" x14ac:dyDescent="0.25">
      <c r="C672" s="1383"/>
      <c r="D672" s="1383"/>
      <c r="E672" s="1383"/>
      <c r="F672" s="1383"/>
      <c r="G672" s="1383"/>
      <c r="H672" s="1383"/>
      <c r="I672" s="1383"/>
      <c r="J672" s="1383"/>
      <c r="K672" s="1383"/>
      <c r="L672" s="1383"/>
      <c r="M672" s="1383"/>
      <c r="N672" s="1383"/>
      <c r="O672" s="1383"/>
      <c r="P672" s="1383"/>
      <c r="Q672" s="1383"/>
      <c r="R672" s="1383"/>
      <c r="S672" s="1383"/>
      <c r="T672" s="1383"/>
      <c r="U672" s="1383"/>
      <c r="V672" s="1383"/>
      <c r="W672" s="1383"/>
      <c r="X672" s="1383"/>
      <c r="Y672" s="1383"/>
      <c r="Z672" s="1383"/>
      <c r="AA672" s="1383"/>
      <c r="AB672" s="1383"/>
      <c r="AC672" s="1383"/>
      <c r="AD672" s="1383"/>
      <c r="AE672" s="1383"/>
      <c r="AF672" s="1383"/>
      <c r="AG672" s="1383"/>
    </row>
    <row r="673" spans="3:33" x14ac:dyDescent="0.25">
      <c r="C673" s="1383"/>
      <c r="D673" s="1383"/>
      <c r="E673" s="1383"/>
      <c r="F673" s="1383"/>
      <c r="G673" s="1383"/>
      <c r="H673" s="1383"/>
      <c r="I673" s="1383"/>
      <c r="J673" s="1383"/>
      <c r="K673" s="1383"/>
      <c r="L673" s="1383"/>
      <c r="M673" s="1383"/>
      <c r="N673" s="1383"/>
      <c r="O673" s="1383"/>
      <c r="P673" s="1383"/>
      <c r="Q673" s="1383"/>
      <c r="R673" s="1383"/>
      <c r="S673" s="1383"/>
      <c r="T673" s="1383"/>
      <c r="U673" s="1383"/>
      <c r="V673" s="1383"/>
      <c r="W673" s="1383"/>
      <c r="X673" s="1383"/>
      <c r="Y673" s="1383"/>
      <c r="Z673" s="1383"/>
      <c r="AA673" s="1383"/>
      <c r="AB673" s="1383"/>
      <c r="AC673" s="1383"/>
      <c r="AD673" s="1383"/>
      <c r="AE673" s="1383"/>
      <c r="AF673" s="1383"/>
      <c r="AG673" s="1383"/>
    </row>
    <row r="674" spans="3:33" x14ac:dyDescent="0.25">
      <c r="C674" s="1383"/>
      <c r="D674" s="1383"/>
      <c r="E674" s="1383"/>
      <c r="F674" s="1383"/>
      <c r="G674" s="1383"/>
      <c r="H674" s="1383"/>
      <c r="I674" s="1383"/>
      <c r="J674" s="1383"/>
      <c r="K674" s="1383"/>
      <c r="L674" s="1383"/>
      <c r="M674" s="1383"/>
      <c r="N674" s="1383"/>
      <c r="O674" s="1383"/>
      <c r="P674" s="1383"/>
      <c r="Q674" s="1383"/>
      <c r="R674" s="1383"/>
      <c r="S674" s="1383"/>
      <c r="T674" s="1383"/>
      <c r="U674" s="1383"/>
      <c r="V674" s="1383"/>
      <c r="W674" s="1383"/>
      <c r="X674" s="1383"/>
      <c r="Y674" s="1383"/>
      <c r="Z674" s="1383"/>
      <c r="AA674" s="1383"/>
      <c r="AB674" s="1383"/>
      <c r="AC674" s="1383"/>
      <c r="AD674" s="1383"/>
      <c r="AE674" s="1383"/>
      <c r="AF674" s="1383"/>
      <c r="AG674" s="1383"/>
    </row>
    <row r="675" spans="3:33" x14ac:dyDescent="0.25">
      <c r="C675" s="1383"/>
      <c r="D675" s="1383"/>
      <c r="E675" s="1383"/>
      <c r="F675" s="1383"/>
      <c r="G675" s="1383"/>
      <c r="H675" s="1383"/>
      <c r="I675" s="1383"/>
      <c r="J675" s="1383"/>
      <c r="K675" s="1383"/>
      <c r="L675" s="1383"/>
      <c r="M675" s="1383"/>
      <c r="N675" s="1383"/>
      <c r="O675" s="1383"/>
      <c r="P675" s="1383"/>
      <c r="Q675" s="1383"/>
      <c r="R675" s="1383"/>
      <c r="S675" s="1383"/>
      <c r="T675" s="1383"/>
      <c r="U675" s="1383"/>
      <c r="V675" s="1383"/>
      <c r="W675" s="1383"/>
      <c r="X675" s="1383"/>
      <c r="Y675" s="1383"/>
      <c r="Z675" s="1383"/>
      <c r="AA675" s="1383"/>
      <c r="AB675" s="1383"/>
      <c r="AC675" s="1383"/>
      <c r="AD675" s="1383"/>
      <c r="AE675" s="1383"/>
      <c r="AF675" s="1383"/>
      <c r="AG675" s="1383"/>
    </row>
    <row r="676" spans="3:33" x14ac:dyDescent="0.25">
      <c r="C676" s="1383"/>
      <c r="D676" s="1383"/>
      <c r="E676" s="1383"/>
      <c r="F676" s="1383"/>
      <c r="G676" s="1383"/>
      <c r="H676" s="1383"/>
      <c r="I676" s="1383"/>
      <c r="J676" s="1383"/>
      <c r="K676" s="1383"/>
      <c r="L676" s="1383"/>
      <c r="M676" s="1383"/>
      <c r="N676" s="1383"/>
      <c r="O676" s="1383"/>
      <c r="P676" s="1383"/>
      <c r="Q676" s="1383"/>
      <c r="R676" s="1383"/>
      <c r="S676" s="1383"/>
      <c r="T676" s="1383"/>
      <c r="U676" s="1383"/>
      <c r="V676" s="1383"/>
      <c r="W676" s="1383"/>
      <c r="X676" s="1383"/>
      <c r="Y676" s="1383"/>
      <c r="Z676" s="1383"/>
      <c r="AA676" s="1383"/>
      <c r="AB676" s="1383"/>
      <c r="AC676" s="1383"/>
      <c r="AD676" s="1383"/>
      <c r="AE676" s="1383"/>
      <c r="AF676" s="1383"/>
      <c r="AG676" s="1383"/>
    </row>
    <row r="677" spans="3:33" x14ac:dyDescent="0.25">
      <c r="C677" s="1383"/>
      <c r="D677" s="1383"/>
      <c r="E677" s="1383"/>
      <c r="F677" s="1383"/>
      <c r="G677" s="1383"/>
      <c r="H677" s="1383"/>
      <c r="I677" s="1383"/>
      <c r="J677" s="1383"/>
      <c r="K677" s="1383"/>
      <c r="L677" s="1383"/>
      <c r="M677" s="1383"/>
      <c r="N677" s="1383"/>
      <c r="O677" s="1383"/>
      <c r="P677" s="1383"/>
      <c r="Q677" s="1383"/>
      <c r="R677" s="1383"/>
      <c r="S677" s="1383"/>
      <c r="T677" s="1383"/>
      <c r="U677" s="1383"/>
      <c r="V677" s="1383"/>
      <c r="W677" s="1383"/>
      <c r="X677" s="1383"/>
      <c r="Y677" s="1383"/>
      <c r="Z677" s="1383"/>
      <c r="AA677" s="1383"/>
      <c r="AB677" s="1383"/>
      <c r="AC677" s="1383"/>
      <c r="AD677" s="1383"/>
      <c r="AE677" s="1383"/>
      <c r="AF677" s="1383"/>
      <c r="AG677" s="1383"/>
    </row>
    <row r="678" spans="3:33" x14ac:dyDescent="0.25">
      <c r="C678" s="1383"/>
      <c r="D678" s="1383"/>
      <c r="E678" s="1383"/>
      <c r="F678" s="1383"/>
      <c r="G678" s="1383"/>
      <c r="H678" s="1383"/>
      <c r="I678" s="1383"/>
      <c r="J678" s="1383"/>
      <c r="K678" s="1383"/>
      <c r="L678" s="1383"/>
      <c r="M678" s="1383"/>
      <c r="N678" s="1383"/>
      <c r="O678" s="1383"/>
      <c r="P678" s="1383"/>
      <c r="Q678" s="1383"/>
      <c r="R678" s="1383"/>
      <c r="S678" s="1383"/>
      <c r="T678" s="1383"/>
      <c r="U678" s="1383"/>
      <c r="V678" s="1383"/>
      <c r="W678" s="1383"/>
      <c r="X678" s="1383"/>
      <c r="Y678" s="1383"/>
      <c r="Z678" s="1383"/>
      <c r="AA678" s="1383"/>
      <c r="AB678" s="1383"/>
      <c r="AC678" s="1383"/>
      <c r="AD678" s="1383"/>
      <c r="AE678" s="1383"/>
      <c r="AF678" s="1383"/>
      <c r="AG678" s="1383"/>
    </row>
    <row r="679" spans="3:33" x14ac:dyDescent="0.25">
      <c r="C679" s="1383"/>
      <c r="D679" s="1383"/>
      <c r="E679" s="1383"/>
      <c r="F679" s="1383"/>
      <c r="G679" s="1383"/>
      <c r="H679" s="1383"/>
      <c r="I679" s="1383"/>
      <c r="J679" s="1383"/>
      <c r="K679" s="1383"/>
      <c r="L679" s="1383"/>
      <c r="M679" s="1383"/>
      <c r="N679" s="1383"/>
      <c r="O679" s="1383"/>
      <c r="P679" s="1383"/>
      <c r="Q679" s="1383"/>
      <c r="R679" s="1383"/>
      <c r="S679" s="1383"/>
      <c r="T679" s="1383"/>
      <c r="U679" s="1383"/>
      <c r="V679" s="1383"/>
      <c r="W679" s="1383"/>
      <c r="X679" s="1383"/>
      <c r="Y679" s="1383"/>
      <c r="Z679" s="1383"/>
      <c r="AA679" s="1383"/>
      <c r="AB679" s="1383"/>
      <c r="AC679" s="1383"/>
      <c r="AD679" s="1383"/>
      <c r="AE679" s="1383"/>
      <c r="AF679" s="1383"/>
      <c r="AG679" s="1383"/>
    </row>
    <row r="680" spans="3:33" x14ac:dyDescent="0.25">
      <c r="C680" s="1383"/>
      <c r="D680" s="1383"/>
      <c r="E680" s="1383"/>
      <c r="F680" s="1383"/>
      <c r="G680" s="1383"/>
      <c r="H680" s="1383"/>
      <c r="I680" s="1383"/>
      <c r="J680" s="1383"/>
      <c r="K680" s="1383"/>
      <c r="L680" s="1383"/>
      <c r="M680" s="1383"/>
      <c r="N680" s="1383"/>
      <c r="O680" s="1383"/>
      <c r="P680" s="1383"/>
      <c r="Q680" s="1383"/>
      <c r="R680" s="1383"/>
      <c r="S680" s="1383"/>
      <c r="T680" s="1383"/>
      <c r="U680" s="1383"/>
      <c r="V680" s="1383"/>
      <c r="W680" s="1383"/>
      <c r="X680" s="1383"/>
      <c r="Y680" s="1383"/>
      <c r="Z680" s="1383"/>
      <c r="AA680" s="1383"/>
      <c r="AB680" s="1383"/>
      <c r="AC680" s="1383"/>
      <c r="AD680" s="1383"/>
      <c r="AE680" s="1383"/>
      <c r="AF680" s="1383"/>
      <c r="AG680" s="1383"/>
    </row>
    <row r="681" spans="3:33" x14ac:dyDescent="0.25">
      <c r="C681" s="1383"/>
      <c r="D681" s="1383"/>
      <c r="E681" s="1383"/>
      <c r="F681" s="1383"/>
      <c r="G681" s="1383"/>
      <c r="H681" s="1383"/>
      <c r="I681" s="1383"/>
      <c r="J681" s="1383"/>
      <c r="K681" s="1383"/>
      <c r="L681" s="1383"/>
      <c r="M681" s="1383"/>
      <c r="N681" s="1383"/>
      <c r="O681" s="1383"/>
      <c r="P681" s="1383"/>
      <c r="Q681" s="1383"/>
      <c r="R681" s="1383"/>
      <c r="S681" s="1383"/>
      <c r="T681" s="1383"/>
      <c r="U681" s="1383"/>
      <c r="V681" s="1383"/>
      <c r="W681" s="1383"/>
      <c r="X681" s="1383"/>
      <c r="Y681" s="1383"/>
      <c r="Z681" s="1383"/>
      <c r="AA681" s="1383"/>
      <c r="AB681" s="1383"/>
      <c r="AC681" s="1383"/>
      <c r="AD681" s="1383"/>
      <c r="AE681" s="1383"/>
      <c r="AF681" s="1383"/>
      <c r="AG681" s="1383"/>
    </row>
    <row r="682" spans="3:33" x14ac:dyDescent="0.25">
      <c r="C682" s="1383"/>
      <c r="D682" s="1383"/>
      <c r="E682" s="1383"/>
      <c r="F682" s="1383"/>
      <c r="G682" s="1383"/>
      <c r="H682" s="1383"/>
      <c r="I682" s="1383"/>
      <c r="J682" s="1383"/>
      <c r="K682" s="1383"/>
      <c r="L682" s="1383"/>
      <c r="M682" s="1383"/>
      <c r="N682" s="1383"/>
      <c r="O682" s="1383"/>
      <c r="P682" s="1383"/>
      <c r="Q682" s="1383"/>
      <c r="R682" s="1383"/>
      <c r="S682" s="1383"/>
      <c r="T682" s="1383"/>
      <c r="U682" s="1383"/>
      <c r="V682" s="1383"/>
      <c r="W682" s="1383"/>
      <c r="X682" s="1383"/>
      <c r="Y682" s="1383"/>
      <c r="Z682" s="1383"/>
      <c r="AA682" s="1383"/>
      <c r="AB682" s="1383"/>
      <c r="AC682" s="1383"/>
      <c r="AD682" s="1383"/>
      <c r="AE682" s="1383"/>
      <c r="AF682" s="1383"/>
      <c r="AG682" s="1383"/>
    </row>
    <row r="683" spans="3:33" x14ac:dyDescent="0.25">
      <c r="C683" s="1383"/>
      <c r="D683" s="1383"/>
      <c r="E683" s="1383"/>
      <c r="F683" s="1383"/>
      <c r="G683" s="1383"/>
      <c r="H683" s="1383"/>
      <c r="I683" s="1383"/>
      <c r="J683" s="1383"/>
      <c r="K683" s="1383"/>
      <c r="L683" s="1383"/>
      <c r="M683" s="1383"/>
      <c r="N683" s="1383"/>
      <c r="O683" s="1383"/>
      <c r="P683" s="1383"/>
      <c r="Q683" s="1383"/>
      <c r="R683" s="1383"/>
      <c r="S683" s="1383"/>
      <c r="T683" s="1383"/>
      <c r="U683" s="1383"/>
      <c r="V683" s="1383"/>
      <c r="W683" s="1383"/>
      <c r="X683" s="1383"/>
      <c r="Y683" s="1383"/>
      <c r="Z683" s="1383"/>
      <c r="AA683" s="1383"/>
      <c r="AB683" s="1383"/>
      <c r="AC683" s="1383"/>
      <c r="AD683" s="1383"/>
      <c r="AE683" s="1383"/>
      <c r="AF683" s="1383"/>
      <c r="AG683" s="1383"/>
    </row>
    <row r="684" spans="3:33" x14ac:dyDescent="0.25">
      <c r="C684" s="1383"/>
      <c r="D684" s="1383"/>
      <c r="E684" s="1383"/>
      <c r="F684" s="1383"/>
      <c r="G684" s="1383"/>
      <c r="H684" s="1383"/>
      <c r="I684" s="1383"/>
      <c r="J684" s="1383"/>
      <c r="K684" s="1383"/>
      <c r="L684" s="1383"/>
      <c r="M684" s="1383"/>
      <c r="N684" s="1383"/>
      <c r="O684" s="1383"/>
      <c r="P684" s="1383"/>
      <c r="Q684" s="1383"/>
      <c r="R684" s="1383"/>
      <c r="S684" s="1383"/>
      <c r="T684" s="1383"/>
      <c r="U684" s="1383"/>
      <c r="V684" s="1383"/>
      <c r="W684" s="1383"/>
      <c r="X684" s="1383"/>
      <c r="Y684" s="1383"/>
      <c r="Z684" s="1383"/>
      <c r="AA684" s="1383"/>
      <c r="AB684" s="1383"/>
      <c r="AC684" s="1383"/>
      <c r="AD684" s="1383"/>
      <c r="AE684" s="1383"/>
      <c r="AF684" s="1383"/>
      <c r="AG684" s="1383"/>
    </row>
    <row r="685" spans="3:33" x14ac:dyDescent="0.25">
      <c r="C685" s="1383"/>
      <c r="D685" s="1383"/>
      <c r="E685" s="1383"/>
      <c r="F685" s="1383"/>
      <c r="G685" s="1383"/>
      <c r="H685" s="1383"/>
      <c r="I685" s="1383"/>
      <c r="J685" s="1383"/>
      <c r="K685" s="1383"/>
      <c r="L685" s="1383"/>
      <c r="M685" s="1383"/>
      <c r="N685" s="1383"/>
      <c r="O685" s="1383"/>
      <c r="P685" s="1383"/>
      <c r="Q685" s="1383"/>
      <c r="R685" s="1383"/>
      <c r="S685" s="1383"/>
      <c r="T685" s="1383"/>
      <c r="U685" s="1383"/>
      <c r="V685" s="1383"/>
      <c r="W685" s="1383"/>
      <c r="X685" s="1383"/>
      <c r="Y685" s="1383"/>
      <c r="Z685" s="1383"/>
      <c r="AA685" s="1383"/>
      <c r="AB685" s="1383"/>
      <c r="AC685" s="1383"/>
      <c r="AD685" s="1383"/>
      <c r="AE685" s="1383"/>
      <c r="AF685" s="1383"/>
      <c r="AG685" s="1383"/>
    </row>
    <row r="686" spans="3:33" x14ac:dyDescent="0.25">
      <c r="C686" s="1383"/>
      <c r="D686" s="1383"/>
      <c r="E686" s="1383"/>
      <c r="F686" s="1383"/>
      <c r="G686" s="1383"/>
      <c r="H686" s="1383"/>
      <c r="I686" s="1383"/>
      <c r="J686" s="1383"/>
      <c r="K686" s="1383"/>
      <c r="L686" s="1383"/>
      <c r="M686" s="1383"/>
      <c r="N686" s="1383"/>
      <c r="O686" s="1383"/>
      <c r="P686" s="1383"/>
      <c r="Q686" s="1383"/>
      <c r="R686" s="1383"/>
      <c r="S686" s="1383"/>
      <c r="T686" s="1383"/>
      <c r="U686" s="1383"/>
      <c r="V686" s="1383"/>
      <c r="W686" s="1383"/>
      <c r="X686" s="1383"/>
      <c r="Y686" s="1383"/>
      <c r="Z686" s="1383"/>
      <c r="AA686" s="1383"/>
      <c r="AB686" s="1383"/>
      <c r="AC686" s="1383"/>
      <c r="AD686" s="1383"/>
      <c r="AE686" s="1383"/>
      <c r="AF686" s="1383"/>
      <c r="AG686" s="1383"/>
    </row>
    <row r="687" spans="3:33" x14ac:dyDescent="0.25">
      <c r="C687" s="1383"/>
      <c r="D687" s="1383"/>
      <c r="E687" s="1383"/>
      <c r="F687" s="1383"/>
      <c r="G687" s="1383"/>
      <c r="H687" s="1383"/>
      <c r="I687" s="1383"/>
      <c r="J687" s="1383"/>
      <c r="K687" s="1383"/>
      <c r="L687" s="1383"/>
      <c r="M687" s="1383"/>
      <c r="N687" s="1383"/>
      <c r="O687" s="1383"/>
      <c r="P687" s="1383"/>
      <c r="Q687" s="1383"/>
      <c r="R687" s="1383"/>
      <c r="S687" s="1383"/>
      <c r="T687" s="1383"/>
      <c r="U687" s="1383"/>
      <c r="V687" s="1383"/>
      <c r="W687" s="1383"/>
      <c r="X687" s="1383"/>
      <c r="Y687" s="1383"/>
      <c r="Z687" s="1383"/>
      <c r="AA687" s="1383"/>
      <c r="AB687" s="1383"/>
      <c r="AC687" s="1383"/>
      <c r="AD687" s="1383"/>
      <c r="AE687" s="1383"/>
      <c r="AF687" s="1383"/>
      <c r="AG687" s="1383"/>
    </row>
    <row r="688" spans="3:33" x14ac:dyDescent="0.25">
      <c r="C688" s="1383"/>
      <c r="D688" s="1383"/>
      <c r="E688" s="1383"/>
      <c r="F688" s="1383"/>
      <c r="G688" s="1383"/>
      <c r="H688" s="1383"/>
      <c r="I688" s="1383"/>
      <c r="J688" s="1383"/>
      <c r="K688" s="1383"/>
      <c r="L688" s="1383"/>
      <c r="M688" s="1383"/>
      <c r="N688" s="1383"/>
      <c r="O688" s="1383"/>
      <c r="P688" s="1383"/>
      <c r="Q688" s="1383"/>
      <c r="R688" s="1383"/>
      <c r="S688" s="1383"/>
      <c r="T688" s="1383"/>
      <c r="U688" s="1383"/>
      <c r="V688" s="1383"/>
      <c r="W688" s="1383"/>
      <c r="X688" s="1383"/>
      <c r="Y688" s="1383"/>
      <c r="Z688" s="1383"/>
      <c r="AA688" s="1383"/>
      <c r="AB688" s="1383"/>
      <c r="AC688" s="1383"/>
      <c r="AD688" s="1383"/>
      <c r="AE688" s="1383"/>
      <c r="AF688" s="1383"/>
      <c r="AG688" s="1383"/>
    </row>
    <row r="689" spans="3:33" x14ac:dyDescent="0.25">
      <c r="C689" s="1383"/>
      <c r="D689" s="1383"/>
      <c r="E689" s="1383"/>
      <c r="F689" s="1383"/>
      <c r="G689" s="1383"/>
      <c r="H689" s="1383"/>
      <c r="I689" s="1383"/>
      <c r="J689" s="1383"/>
      <c r="K689" s="1383"/>
      <c r="L689" s="1383"/>
      <c r="M689" s="1383"/>
      <c r="N689" s="1383"/>
      <c r="O689" s="1383"/>
      <c r="P689" s="1383"/>
      <c r="Q689" s="1383"/>
      <c r="R689" s="1383"/>
      <c r="S689" s="1383"/>
      <c r="T689" s="1383"/>
      <c r="U689" s="1383"/>
      <c r="V689" s="1383"/>
      <c r="W689" s="1383"/>
      <c r="X689" s="1383"/>
      <c r="Y689" s="1383"/>
      <c r="Z689" s="1383"/>
      <c r="AA689" s="1383"/>
      <c r="AB689" s="1383"/>
      <c r="AC689" s="1383"/>
      <c r="AD689" s="1383"/>
      <c r="AE689" s="1383"/>
      <c r="AF689" s="1383"/>
      <c r="AG689" s="1383"/>
    </row>
    <row r="690" spans="3:33" x14ac:dyDescent="0.25">
      <c r="C690" s="1383"/>
      <c r="D690" s="1383"/>
      <c r="E690" s="1383"/>
      <c r="F690" s="1383"/>
      <c r="G690" s="1383"/>
      <c r="H690" s="1383"/>
      <c r="I690" s="1383"/>
      <c r="J690" s="1383"/>
      <c r="K690" s="1383"/>
      <c r="L690" s="1383"/>
      <c r="M690" s="1383"/>
      <c r="N690" s="1383"/>
      <c r="O690" s="1383"/>
      <c r="P690" s="1383"/>
      <c r="Q690" s="1383"/>
      <c r="R690" s="1383"/>
      <c r="S690" s="1383"/>
      <c r="T690" s="1383"/>
      <c r="U690" s="1383"/>
      <c r="V690" s="1383"/>
      <c r="W690" s="1383"/>
      <c r="X690" s="1383"/>
      <c r="Y690" s="1383"/>
      <c r="Z690" s="1383"/>
      <c r="AA690" s="1383"/>
      <c r="AB690" s="1383"/>
      <c r="AC690" s="1383"/>
      <c r="AD690" s="1383"/>
      <c r="AE690" s="1383"/>
      <c r="AF690" s="1383"/>
      <c r="AG690" s="1383"/>
    </row>
    <row r="691" spans="3:33" x14ac:dyDescent="0.25">
      <c r="C691" s="1383"/>
      <c r="D691" s="1383"/>
      <c r="E691" s="1383"/>
      <c r="F691" s="1383"/>
      <c r="G691" s="1383"/>
      <c r="H691" s="1383"/>
      <c r="I691" s="1383"/>
      <c r="J691" s="1383"/>
      <c r="K691" s="1383"/>
      <c r="L691" s="1383"/>
      <c r="M691" s="1383"/>
      <c r="N691" s="1383"/>
      <c r="O691" s="1383"/>
      <c r="P691" s="1383"/>
      <c r="Q691" s="1383"/>
      <c r="R691" s="1383"/>
      <c r="S691" s="1383"/>
      <c r="T691" s="1383"/>
      <c r="U691" s="1383"/>
      <c r="V691" s="1383"/>
      <c r="W691" s="1383"/>
      <c r="X691" s="1383"/>
      <c r="Y691" s="1383"/>
      <c r="Z691" s="1383"/>
      <c r="AA691" s="1383"/>
      <c r="AB691" s="1383"/>
      <c r="AC691" s="1383"/>
      <c r="AD691" s="1383"/>
      <c r="AE691" s="1383"/>
      <c r="AF691" s="1383"/>
      <c r="AG691" s="1383"/>
    </row>
    <row r="692" spans="3:33" x14ac:dyDescent="0.25">
      <c r="C692" s="1383"/>
      <c r="D692" s="1383"/>
      <c r="E692" s="1383"/>
      <c r="F692" s="1383"/>
      <c r="G692" s="1383"/>
      <c r="H692" s="1383"/>
      <c r="I692" s="1383"/>
      <c r="J692" s="1383"/>
      <c r="K692" s="1383"/>
      <c r="L692" s="1383"/>
      <c r="M692" s="1383"/>
      <c r="N692" s="1383"/>
      <c r="O692" s="1383"/>
      <c r="P692" s="1383"/>
      <c r="Q692" s="1383"/>
      <c r="R692" s="1383"/>
      <c r="S692" s="1383"/>
      <c r="T692" s="1383"/>
      <c r="U692" s="1383"/>
      <c r="V692" s="1383"/>
      <c r="W692" s="1383"/>
      <c r="X692" s="1383"/>
      <c r="Y692" s="1383"/>
      <c r="Z692" s="1383"/>
      <c r="AA692" s="1383"/>
      <c r="AB692" s="1383"/>
      <c r="AC692" s="1383"/>
      <c r="AD692" s="1383"/>
      <c r="AE692" s="1383"/>
      <c r="AF692" s="1383"/>
      <c r="AG692" s="1383"/>
    </row>
    <row r="693" spans="3:33" x14ac:dyDescent="0.25">
      <c r="C693" s="1383"/>
      <c r="D693" s="1383"/>
      <c r="E693" s="1383"/>
      <c r="F693" s="1383"/>
      <c r="G693" s="1383"/>
      <c r="H693" s="1383"/>
      <c r="I693" s="1383"/>
      <c r="J693" s="1383"/>
      <c r="K693" s="1383"/>
      <c r="L693" s="1383"/>
      <c r="M693" s="1383"/>
      <c r="N693" s="1383"/>
      <c r="O693" s="1383"/>
      <c r="P693" s="1383"/>
      <c r="Q693" s="1383"/>
      <c r="R693" s="1383"/>
      <c r="S693" s="1383"/>
      <c r="T693" s="1383"/>
      <c r="U693" s="1383"/>
      <c r="V693" s="1383"/>
      <c r="W693" s="1383"/>
      <c r="X693" s="1383"/>
      <c r="Y693" s="1383"/>
      <c r="Z693" s="1383"/>
      <c r="AA693" s="1383"/>
      <c r="AB693" s="1383"/>
      <c r="AC693" s="1383"/>
      <c r="AD693" s="1383"/>
      <c r="AE693" s="1383"/>
      <c r="AF693" s="1383"/>
      <c r="AG693" s="1383"/>
    </row>
    <row r="694" spans="3:33" x14ac:dyDescent="0.25">
      <c r="C694" s="1383"/>
      <c r="D694" s="1383"/>
      <c r="E694" s="1383"/>
      <c r="F694" s="1383"/>
      <c r="G694" s="1383"/>
      <c r="H694" s="1383"/>
      <c r="I694" s="1383"/>
      <c r="J694" s="1383"/>
      <c r="K694" s="1383"/>
      <c r="L694" s="1383"/>
      <c r="M694" s="1383"/>
      <c r="N694" s="1383"/>
      <c r="O694" s="1383"/>
      <c r="P694" s="1383"/>
      <c r="Q694" s="1383"/>
      <c r="R694" s="1383"/>
      <c r="S694" s="1383"/>
      <c r="T694" s="1383"/>
      <c r="U694" s="1383"/>
      <c r="V694" s="1383"/>
      <c r="W694" s="1383"/>
      <c r="X694" s="1383"/>
      <c r="Y694" s="1383"/>
      <c r="Z694" s="1383"/>
      <c r="AA694" s="1383"/>
      <c r="AB694" s="1383"/>
      <c r="AC694" s="1383"/>
      <c r="AD694" s="1383"/>
      <c r="AE694" s="1383"/>
      <c r="AF694" s="1383"/>
      <c r="AG694" s="1383"/>
    </row>
    <row r="695" spans="3:33" x14ac:dyDescent="0.25">
      <c r="C695" s="1383"/>
      <c r="D695" s="1383"/>
      <c r="E695" s="1383"/>
      <c r="F695" s="1383"/>
      <c r="G695" s="1383"/>
      <c r="H695" s="1383"/>
      <c r="I695" s="1383"/>
      <c r="J695" s="1383"/>
      <c r="K695" s="1383"/>
      <c r="L695" s="1383"/>
      <c r="M695" s="1383"/>
      <c r="N695" s="1383"/>
      <c r="O695" s="1383"/>
      <c r="P695" s="1383"/>
      <c r="Q695" s="1383"/>
      <c r="R695" s="1383"/>
      <c r="S695" s="1383"/>
      <c r="T695" s="1383"/>
      <c r="U695" s="1383"/>
      <c r="V695" s="1383"/>
      <c r="W695" s="1383"/>
      <c r="X695" s="1383"/>
      <c r="Y695" s="1383"/>
      <c r="Z695" s="1383"/>
      <c r="AA695" s="1383"/>
      <c r="AB695" s="1383"/>
      <c r="AC695" s="1383"/>
      <c r="AD695" s="1383"/>
      <c r="AE695" s="1383"/>
      <c r="AF695" s="1383"/>
      <c r="AG695" s="1383"/>
    </row>
    <row r="696" spans="3:33" x14ac:dyDescent="0.25">
      <c r="C696" s="1383"/>
      <c r="D696" s="1383"/>
      <c r="E696" s="1383"/>
      <c r="F696" s="1383"/>
      <c r="G696" s="1383"/>
      <c r="H696" s="1383"/>
      <c r="I696" s="1383"/>
      <c r="J696" s="1383"/>
      <c r="K696" s="1383"/>
      <c r="L696" s="1383"/>
      <c r="M696" s="1383"/>
      <c r="N696" s="1383"/>
      <c r="O696" s="1383"/>
      <c r="P696" s="1383"/>
      <c r="Q696" s="1383"/>
      <c r="R696" s="1383"/>
      <c r="S696" s="1383"/>
      <c r="T696" s="1383"/>
      <c r="U696" s="1383"/>
      <c r="V696" s="1383"/>
      <c r="W696" s="1383"/>
      <c r="X696" s="1383"/>
      <c r="Y696" s="1383"/>
      <c r="Z696" s="1383"/>
      <c r="AA696" s="1383"/>
      <c r="AB696" s="1383"/>
      <c r="AC696" s="1383"/>
      <c r="AD696" s="1383"/>
      <c r="AE696" s="1383"/>
      <c r="AF696" s="1383"/>
      <c r="AG696" s="1383"/>
    </row>
    <row r="697" spans="3:33" x14ac:dyDescent="0.25">
      <c r="C697" s="1383"/>
      <c r="D697" s="1383"/>
      <c r="E697" s="1383"/>
      <c r="F697" s="1383"/>
      <c r="G697" s="1383"/>
      <c r="H697" s="1383"/>
      <c r="I697" s="1383"/>
      <c r="J697" s="1383"/>
      <c r="K697" s="1383"/>
      <c r="L697" s="1383"/>
      <c r="M697" s="1383"/>
      <c r="N697" s="1383"/>
      <c r="O697" s="1383"/>
      <c r="P697" s="1383"/>
      <c r="Q697" s="1383"/>
      <c r="R697" s="1383"/>
      <c r="S697" s="1383"/>
      <c r="T697" s="1383"/>
      <c r="U697" s="1383"/>
      <c r="V697" s="1383"/>
      <c r="W697" s="1383"/>
      <c r="X697" s="1383"/>
      <c r="Y697" s="1383"/>
      <c r="Z697" s="1383"/>
      <c r="AA697" s="1383"/>
      <c r="AB697" s="1383"/>
      <c r="AC697" s="1383"/>
      <c r="AD697" s="1383"/>
      <c r="AE697" s="1383"/>
      <c r="AF697" s="1383"/>
      <c r="AG697" s="1383"/>
    </row>
    <row r="698" spans="3:33" x14ac:dyDescent="0.25">
      <c r="C698" s="1383"/>
      <c r="D698" s="1383"/>
      <c r="E698" s="1383"/>
      <c r="F698" s="1383"/>
      <c r="G698" s="1383"/>
      <c r="H698" s="1383"/>
      <c r="I698" s="1383"/>
      <c r="J698" s="1383"/>
      <c r="K698" s="1383"/>
      <c r="L698" s="1383"/>
      <c r="M698" s="1383"/>
      <c r="N698" s="1383"/>
      <c r="O698" s="1383"/>
      <c r="P698" s="1383"/>
      <c r="Q698" s="1383"/>
      <c r="R698" s="1383"/>
      <c r="S698" s="1383"/>
      <c r="T698" s="1383"/>
      <c r="U698" s="1383"/>
      <c r="V698" s="1383"/>
      <c r="W698" s="1383"/>
      <c r="X698" s="1383"/>
      <c r="Y698" s="1383"/>
      <c r="Z698" s="1383"/>
      <c r="AA698" s="1383"/>
      <c r="AB698" s="1383"/>
      <c r="AC698" s="1383"/>
      <c r="AD698" s="1383"/>
      <c r="AE698" s="1383"/>
      <c r="AF698" s="1383"/>
      <c r="AG698" s="1383"/>
    </row>
    <row r="699" spans="3:33" x14ac:dyDescent="0.25">
      <c r="C699" s="1383"/>
      <c r="D699" s="1383"/>
      <c r="E699" s="1383"/>
      <c r="F699" s="1383"/>
      <c r="G699" s="1383"/>
      <c r="H699" s="1383"/>
      <c r="I699" s="1383"/>
      <c r="J699" s="1383"/>
      <c r="K699" s="1383"/>
      <c r="L699" s="1383"/>
      <c r="M699" s="1383"/>
      <c r="N699" s="1383"/>
      <c r="O699" s="1383"/>
      <c r="P699" s="1383"/>
      <c r="Q699" s="1383"/>
      <c r="R699" s="1383"/>
      <c r="S699" s="1383"/>
      <c r="T699" s="1383"/>
      <c r="U699" s="1383"/>
      <c r="V699" s="1383"/>
      <c r="W699" s="1383"/>
      <c r="X699" s="1383"/>
      <c r="Y699" s="1383"/>
      <c r="Z699" s="1383"/>
      <c r="AA699" s="1383"/>
      <c r="AB699" s="1383"/>
      <c r="AC699" s="1383"/>
      <c r="AD699" s="1383"/>
      <c r="AE699" s="1383"/>
      <c r="AF699" s="1383"/>
      <c r="AG699" s="1383"/>
    </row>
    <row r="700" spans="3:33" x14ac:dyDescent="0.25">
      <c r="C700" s="1383"/>
      <c r="D700" s="1383"/>
      <c r="E700" s="1383"/>
      <c r="F700" s="1383"/>
      <c r="G700" s="1383"/>
      <c r="H700" s="1383"/>
      <c r="I700" s="1383"/>
      <c r="J700" s="1383"/>
      <c r="K700" s="1383"/>
      <c r="L700" s="1383"/>
      <c r="M700" s="1383"/>
      <c r="N700" s="1383"/>
      <c r="O700" s="1383"/>
      <c r="P700" s="1383"/>
      <c r="Q700" s="1383"/>
      <c r="R700" s="1383"/>
      <c r="S700" s="1383"/>
      <c r="T700" s="1383"/>
      <c r="U700" s="1383"/>
      <c r="V700" s="1383"/>
      <c r="W700" s="1383"/>
      <c r="X700" s="1383"/>
      <c r="Y700" s="1383"/>
      <c r="Z700" s="1383"/>
      <c r="AA700" s="1383"/>
      <c r="AB700" s="1383"/>
      <c r="AC700" s="1383"/>
      <c r="AD700" s="1383"/>
      <c r="AE700" s="1383"/>
      <c r="AF700" s="1383"/>
      <c r="AG700" s="1383"/>
    </row>
    <row r="701" spans="3:33" x14ac:dyDescent="0.25">
      <c r="C701" s="1383"/>
      <c r="D701" s="1383"/>
      <c r="E701" s="1383"/>
      <c r="F701" s="1383"/>
      <c r="G701" s="1383"/>
      <c r="H701" s="1383"/>
      <c r="I701" s="1383"/>
      <c r="J701" s="1383"/>
      <c r="K701" s="1383"/>
      <c r="L701" s="1383"/>
      <c r="M701" s="1383"/>
      <c r="N701" s="1383"/>
      <c r="O701" s="1383"/>
      <c r="P701" s="1383"/>
      <c r="Q701" s="1383"/>
      <c r="R701" s="1383"/>
      <c r="S701" s="1383"/>
      <c r="T701" s="1383"/>
      <c r="U701" s="1383"/>
      <c r="V701" s="1383"/>
      <c r="W701" s="1383"/>
      <c r="X701" s="1383"/>
      <c r="Y701" s="1383"/>
      <c r="Z701" s="1383"/>
      <c r="AA701" s="1383"/>
      <c r="AB701" s="1383"/>
      <c r="AC701" s="1383"/>
      <c r="AD701" s="1383"/>
      <c r="AE701" s="1383"/>
      <c r="AF701" s="1383"/>
      <c r="AG701" s="1383"/>
    </row>
    <row r="702" spans="3:33" x14ac:dyDescent="0.25">
      <c r="C702" s="1383"/>
      <c r="D702" s="1383"/>
      <c r="E702" s="1383"/>
      <c r="F702" s="1383"/>
      <c r="G702" s="1383"/>
      <c r="H702" s="1383"/>
      <c r="I702" s="1383"/>
      <c r="J702" s="1383"/>
      <c r="K702" s="1383"/>
      <c r="L702" s="1383"/>
      <c r="M702" s="1383"/>
      <c r="N702" s="1383"/>
      <c r="O702" s="1383"/>
      <c r="P702" s="1383"/>
      <c r="Q702" s="1383"/>
      <c r="R702" s="1383"/>
      <c r="S702" s="1383"/>
      <c r="T702" s="1383"/>
      <c r="U702" s="1383"/>
      <c r="V702" s="1383"/>
      <c r="W702" s="1383"/>
      <c r="X702" s="1383"/>
      <c r="Y702" s="1383"/>
      <c r="Z702" s="1383"/>
      <c r="AA702" s="1383"/>
      <c r="AB702" s="1383"/>
      <c r="AC702" s="1383"/>
      <c r="AD702" s="1383"/>
      <c r="AE702" s="1383"/>
      <c r="AF702" s="1383"/>
      <c r="AG702" s="1383"/>
    </row>
    <row r="703" spans="3:33" x14ac:dyDescent="0.25">
      <c r="C703" s="1383"/>
      <c r="D703" s="1383"/>
      <c r="E703" s="1383"/>
      <c r="F703" s="1383"/>
      <c r="G703" s="1383"/>
      <c r="H703" s="1383"/>
      <c r="I703" s="1383"/>
      <c r="J703" s="1383"/>
      <c r="K703" s="1383"/>
      <c r="L703" s="1383"/>
      <c r="M703" s="1383"/>
      <c r="N703" s="1383"/>
      <c r="O703" s="1383"/>
      <c r="P703" s="1383"/>
      <c r="Q703" s="1383"/>
      <c r="R703" s="1383"/>
      <c r="S703" s="1383"/>
      <c r="T703" s="1383"/>
      <c r="U703" s="1383"/>
      <c r="V703" s="1383"/>
      <c r="W703" s="1383"/>
      <c r="X703" s="1383"/>
      <c r="Y703" s="1383"/>
      <c r="Z703" s="1383"/>
      <c r="AA703" s="1383"/>
      <c r="AB703" s="1383"/>
      <c r="AC703" s="1383"/>
      <c r="AD703" s="1383"/>
      <c r="AE703" s="1383"/>
      <c r="AF703" s="1383"/>
      <c r="AG703" s="1383"/>
    </row>
    <row r="704" spans="3:33" x14ac:dyDescent="0.25">
      <c r="C704" s="1383"/>
      <c r="D704" s="1383"/>
      <c r="E704" s="1383"/>
      <c r="F704" s="1383"/>
      <c r="G704" s="1383"/>
      <c r="H704" s="1383"/>
      <c r="I704" s="1383"/>
      <c r="J704" s="1383"/>
      <c r="K704" s="1383"/>
      <c r="L704" s="1383"/>
      <c r="M704" s="1383"/>
      <c r="N704" s="1383"/>
      <c r="O704" s="1383"/>
      <c r="P704" s="1383"/>
      <c r="Q704" s="1383"/>
      <c r="R704" s="1383"/>
      <c r="S704" s="1383"/>
      <c r="T704" s="1383"/>
      <c r="U704" s="1383"/>
      <c r="V704" s="1383"/>
      <c r="W704" s="1383"/>
      <c r="X704" s="1383"/>
      <c r="Y704" s="1383"/>
      <c r="Z704" s="1383"/>
      <c r="AA704" s="1383"/>
      <c r="AB704" s="1383"/>
      <c r="AC704" s="1383"/>
      <c r="AD704" s="1383"/>
      <c r="AE704" s="1383"/>
      <c r="AF704" s="1383"/>
      <c r="AG704" s="1383"/>
    </row>
    <row r="705" spans="3:33" x14ac:dyDescent="0.25">
      <c r="C705" s="1383"/>
      <c r="D705" s="1383"/>
      <c r="E705" s="1383"/>
      <c r="F705" s="1383"/>
      <c r="G705" s="1383"/>
      <c r="H705" s="1383"/>
      <c r="I705" s="1383"/>
      <c r="J705" s="1383"/>
      <c r="K705" s="1383"/>
      <c r="L705" s="1383"/>
      <c r="M705" s="1383"/>
      <c r="N705" s="1383"/>
      <c r="O705" s="1383"/>
      <c r="P705" s="1383"/>
      <c r="Q705" s="1383"/>
      <c r="R705" s="1383"/>
      <c r="S705" s="1383"/>
      <c r="T705" s="1383"/>
      <c r="U705" s="1383"/>
      <c r="V705" s="1383"/>
      <c r="W705" s="1383"/>
      <c r="X705" s="1383"/>
      <c r="Y705" s="1383"/>
      <c r="Z705" s="1383"/>
      <c r="AA705" s="1383"/>
      <c r="AB705" s="1383"/>
      <c r="AC705" s="1383"/>
      <c r="AD705" s="1383"/>
      <c r="AE705" s="1383"/>
      <c r="AF705" s="1383"/>
      <c r="AG705" s="1383"/>
    </row>
    <row r="706" spans="3:33" x14ac:dyDescent="0.25">
      <c r="C706" s="1383"/>
      <c r="D706" s="1383"/>
      <c r="E706" s="1383"/>
      <c r="F706" s="1383"/>
      <c r="G706" s="1383"/>
      <c r="H706" s="1383"/>
      <c r="I706" s="1383"/>
      <c r="J706" s="1383"/>
      <c r="K706" s="1383"/>
      <c r="L706" s="1383"/>
      <c r="M706" s="1383"/>
      <c r="N706" s="1383"/>
      <c r="O706" s="1383"/>
      <c r="P706" s="1383"/>
      <c r="Q706" s="1383"/>
      <c r="R706" s="1383"/>
      <c r="S706" s="1383"/>
      <c r="T706" s="1383"/>
      <c r="U706" s="1383"/>
      <c r="V706" s="1383"/>
      <c r="W706" s="1383"/>
      <c r="X706" s="1383"/>
      <c r="Y706" s="1383"/>
      <c r="Z706" s="1383"/>
      <c r="AA706" s="1383"/>
      <c r="AB706" s="1383"/>
      <c r="AC706" s="1383"/>
      <c r="AD706" s="1383"/>
      <c r="AE706" s="1383"/>
      <c r="AF706" s="1383"/>
      <c r="AG706" s="1383"/>
    </row>
    <row r="707" spans="3:33" x14ac:dyDescent="0.25">
      <c r="C707" s="1383"/>
      <c r="D707" s="1383"/>
      <c r="E707" s="1383"/>
      <c r="F707" s="1383"/>
      <c r="G707" s="1383"/>
      <c r="H707" s="1383"/>
      <c r="I707" s="1383"/>
      <c r="J707" s="1383"/>
      <c r="K707" s="1383"/>
      <c r="L707" s="1383"/>
      <c r="M707" s="1383"/>
      <c r="N707" s="1383"/>
      <c r="O707" s="1383"/>
      <c r="P707" s="1383"/>
      <c r="Q707" s="1383"/>
      <c r="R707" s="1383"/>
      <c r="S707" s="1383"/>
      <c r="T707" s="1383"/>
      <c r="U707" s="1383"/>
      <c r="V707" s="1383"/>
      <c r="W707" s="1383"/>
      <c r="X707" s="1383"/>
      <c r="Y707" s="1383"/>
      <c r="Z707" s="1383"/>
      <c r="AA707" s="1383"/>
      <c r="AB707" s="1383"/>
      <c r="AC707" s="1383"/>
      <c r="AD707" s="1383"/>
      <c r="AE707" s="1383"/>
      <c r="AF707" s="1383"/>
      <c r="AG707" s="1383"/>
    </row>
    <row r="708" spans="3:33" x14ac:dyDescent="0.25">
      <c r="C708" s="1383"/>
      <c r="D708" s="1383"/>
      <c r="E708" s="1383"/>
      <c r="F708" s="1383"/>
      <c r="G708" s="1383"/>
      <c r="H708" s="1383"/>
      <c r="I708" s="1383"/>
      <c r="J708" s="1383"/>
      <c r="K708" s="1383"/>
      <c r="L708" s="1383"/>
      <c r="M708" s="1383"/>
      <c r="N708" s="1383"/>
      <c r="O708" s="1383"/>
      <c r="P708" s="1383"/>
      <c r="Q708" s="1383"/>
      <c r="R708" s="1383"/>
      <c r="S708" s="1383"/>
      <c r="T708" s="1383"/>
      <c r="U708" s="1383"/>
      <c r="V708" s="1383"/>
      <c r="W708" s="1383"/>
      <c r="X708" s="1383"/>
      <c r="Y708" s="1383"/>
      <c r="Z708" s="1383"/>
      <c r="AA708" s="1383"/>
      <c r="AB708" s="1383"/>
      <c r="AC708" s="1383"/>
      <c r="AD708" s="1383"/>
      <c r="AE708" s="1383"/>
      <c r="AF708" s="1383"/>
      <c r="AG708" s="1383"/>
    </row>
    <row r="709" spans="3:33" x14ac:dyDescent="0.25">
      <c r="C709" s="1383"/>
      <c r="D709" s="1383"/>
      <c r="E709" s="1383"/>
      <c r="F709" s="1383"/>
      <c r="G709" s="1383"/>
      <c r="H709" s="1383"/>
      <c r="I709" s="1383"/>
      <c r="J709" s="1383"/>
      <c r="K709" s="1383"/>
      <c r="L709" s="1383"/>
      <c r="M709" s="1383"/>
      <c r="N709" s="1383"/>
      <c r="O709" s="1383"/>
      <c r="P709" s="1383"/>
      <c r="Q709" s="1383"/>
      <c r="R709" s="1383"/>
      <c r="S709" s="1383"/>
      <c r="T709" s="1383"/>
      <c r="U709" s="1383"/>
      <c r="V709" s="1383"/>
      <c r="W709" s="1383"/>
      <c r="X709" s="1383"/>
      <c r="Y709" s="1383"/>
      <c r="Z709" s="1383"/>
      <c r="AA709" s="1383"/>
      <c r="AB709" s="1383"/>
      <c r="AC709" s="1383"/>
      <c r="AD709" s="1383"/>
      <c r="AE709" s="1383"/>
      <c r="AF709" s="1383"/>
      <c r="AG709" s="1383"/>
    </row>
    <row r="710" spans="3:33" x14ac:dyDescent="0.25">
      <c r="C710" s="1383"/>
      <c r="D710" s="1383"/>
      <c r="E710" s="1383"/>
      <c r="F710" s="1383"/>
      <c r="G710" s="1383"/>
      <c r="H710" s="1383"/>
      <c r="I710" s="1383"/>
      <c r="J710" s="1383"/>
      <c r="K710" s="1383"/>
      <c r="L710" s="1383"/>
      <c r="M710" s="1383"/>
      <c r="N710" s="1383"/>
      <c r="O710" s="1383"/>
      <c r="P710" s="1383"/>
      <c r="Q710" s="1383"/>
      <c r="R710" s="1383"/>
      <c r="S710" s="1383"/>
      <c r="T710" s="1383"/>
      <c r="U710" s="1383"/>
      <c r="V710" s="1383"/>
      <c r="W710" s="1383"/>
      <c r="X710" s="1383"/>
      <c r="Y710" s="1383"/>
      <c r="Z710" s="1383"/>
      <c r="AA710" s="1383"/>
      <c r="AB710" s="1383"/>
      <c r="AC710" s="1383"/>
      <c r="AD710" s="1383"/>
      <c r="AE710" s="1383"/>
      <c r="AF710" s="1383"/>
      <c r="AG710" s="1383"/>
    </row>
    <row r="711" spans="3:33" x14ac:dyDescent="0.25">
      <c r="C711" s="1383"/>
      <c r="D711" s="1383"/>
      <c r="E711" s="1383"/>
      <c r="F711" s="1383"/>
      <c r="G711" s="1383"/>
      <c r="H711" s="1383"/>
      <c r="I711" s="1383"/>
      <c r="J711" s="1383"/>
      <c r="K711" s="1383"/>
      <c r="L711" s="1383"/>
      <c r="M711" s="1383"/>
      <c r="N711" s="1383"/>
      <c r="O711" s="1383"/>
      <c r="P711" s="1383"/>
      <c r="Q711" s="1383"/>
      <c r="R711" s="1383"/>
      <c r="S711" s="1383"/>
      <c r="T711" s="1383"/>
      <c r="U711" s="1383"/>
      <c r="V711" s="1383"/>
      <c r="W711" s="1383"/>
      <c r="X711" s="1383"/>
      <c r="Y711" s="1383"/>
      <c r="Z711" s="1383"/>
      <c r="AA711" s="1383"/>
      <c r="AB711" s="1383"/>
      <c r="AC711" s="1383"/>
      <c r="AD711" s="1383"/>
      <c r="AE711" s="1383"/>
      <c r="AF711" s="1383"/>
      <c r="AG711" s="1383"/>
    </row>
    <row r="712" spans="3:33" x14ac:dyDescent="0.25">
      <c r="C712" s="1383"/>
      <c r="D712" s="1383"/>
      <c r="E712" s="1383"/>
      <c r="F712" s="1383"/>
      <c r="G712" s="1383"/>
      <c r="H712" s="1383"/>
      <c r="I712" s="1383"/>
      <c r="J712" s="1383"/>
      <c r="K712" s="1383"/>
      <c r="L712" s="1383"/>
      <c r="M712" s="1383"/>
      <c r="N712" s="1383"/>
      <c r="O712" s="1383"/>
      <c r="P712" s="1383"/>
      <c r="Q712" s="1383"/>
      <c r="R712" s="1383"/>
      <c r="S712" s="1383"/>
      <c r="T712" s="1383"/>
      <c r="U712" s="1383"/>
      <c r="V712" s="1383"/>
      <c r="W712" s="1383"/>
      <c r="X712" s="1383"/>
      <c r="Y712" s="1383"/>
      <c r="Z712" s="1383"/>
      <c r="AA712" s="1383"/>
      <c r="AB712" s="1383"/>
      <c r="AC712" s="1383"/>
      <c r="AD712" s="1383"/>
      <c r="AE712" s="1383"/>
      <c r="AF712" s="1383"/>
      <c r="AG712" s="1383"/>
    </row>
    <row r="713" spans="3:33" x14ac:dyDescent="0.25">
      <c r="C713" s="1383"/>
      <c r="D713" s="1383"/>
      <c r="E713" s="1383"/>
      <c r="F713" s="1383"/>
      <c r="G713" s="1383"/>
      <c r="H713" s="1383"/>
      <c r="I713" s="1383"/>
      <c r="J713" s="1383"/>
      <c r="K713" s="1383"/>
      <c r="L713" s="1383"/>
      <c r="M713" s="1383"/>
      <c r="N713" s="1383"/>
      <c r="O713" s="1383"/>
      <c r="P713" s="1383"/>
      <c r="Q713" s="1383"/>
      <c r="R713" s="1383"/>
      <c r="S713" s="1383"/>
      <c r="T713" s="1383"/>
      <c r="U713" s="1383"/>
      <c r="V713" s="1383"/>
      <c r="W713" s="1383"/>
      <c r="X713" s="1383"/>
      <c r="Y713" s="1383"/>
      <c r="Z713" s="1383"/>
      <c r="AA713" s="1383"/>
      <c r="AB713" s="1383"/>
      <c r="AC713" s="1383"/>
      <c r="AD713" s="1383"/>
      <c r="AE713" s="1383"/>
      <c r="AF713" s="1383"/>
      <c r="AG713" s="1383"/>
    </row>
    <row r="714" spans="3:33" x14ac:dyDescent="0.25">
      <c r="C714" s="1383"/>
      <c r="D714" s="1383"/>
      <c r="E714" s="1383"/>
      <c r="F714" s="1383"/>
      <c r="G714" s="1383"/>
      <c r="H714" s="1383"/>
      <c r="I714" s="1383"/>
      <c r="J714" s="1383"/>
      <c r="K714" s="1383"/>
      <c r="L714" s="1383"/>
      <c r="M714" s="1383"/>
      <c r="N714" s="1383"/>
      <c r="O714" s="1383"/>
      <c r="P714" s="1383"/>
      <c r="Q714" s="1383"/>
      <c r="R714" s="1383"/>
      <c r="S714" s="1383"/>
      <c r="T714" s="1383"/>
      <c r="U714" s="1383"/>
      <c r="V714" s="1383"/>
      <c r="W714" s="1383"/>
      <c r="X714" s="1383"/>
      <c r="Y714" s="1383"/>
      <c r="Z714" s="1383"/>
      <c r="AA714" s="1383"/>
      <c r="AB714" s="1383"/>
      <c r="AC714" s="1383"/>
      <c r="AD714" s="1383"/>
      <c r="AE714" s="1383"/>
      <c r="AF714" s="1383"/>
      <c r="AG714" s="1383"/>
    </row>
    <row r="715" spans="3:33" x14ac:dyDescent="0.25">
      <c r="C715" s="1383"/>
      <c r="D715" s="1383"/>
      <c r="E715" s="1383"/>
      <c r="F715" s="1383"/>
      <c r="G715" s="1383"/>
      <c r="H715" s="1383"/>
      <c r="I715" s="1383"/>
      <c r="J715" s="1383"/>
      <c r="K715" s="1383"/>
      <c r="L715" s="1383"/>
      <c r="M715" s="1383"/>
      <c r="N715" s="1383"/>
      <c r="O715" s="1383"/>
      <c r="P715" s="1383"/>
      <c r="Q715" s="1383"/>
      <c r="R715" s="1383"/>
      <c r="S715" s="1383"/>
      <c r="T715" s="1383"/>
      <c r="U715" s="1383"/>
      <c r="V715" s="1383"/>
      <c r="W715" s="1383"/>
      <c r="X715" s="1383"/>
      <c r="Y715" s="1383"/>
      <c r="Z715" s="1383"/>
      <c r="AA715" s="1383"/>
      <c r="AB715" s="1383"/>
      <c r="AC715" s="1383"/>
      <c r="AD715" s="1383"/>
      <c r="AE715" s="1383"/>
      <c r="AF715" s="1383"/>
      <c r="AG715" s="1383"/>
    </row>
    <row r="716" spans="3:33" x14ac:dyDescent="0.25">
      <c r="C716" s="1383"/>
      <c r="D716" s="1383"/>
      <c r="E716" s="1383"/>
      <c r="F716" s="1383"/>
      <c r="G716" s="1383"/>
      <c r="H716" s="1383"/>
      <c r="I716" s="1383"/>
      <c r="J716" s="1383"/>
      <c r="K716" s="1383"/>
      <c r="L716" s="1383"/>
      <c r="M716" s="1383"/>
      <c r="N716" s="1383"/>
      <c r="O716" s="1383"/>
      <c r="P716" s="1383"/>
      <c r="Q716" s="1383"/>
      <c r="R716" s="1383"/>
      <c r="S716" s="1383"/>
      <c r="T716" s="1383"/>
      <c r="U716" s="1383"/>
      <c r="V716" s="1383"/>
      <c r="W716" s="1383"/>
      <c r="X716" s="1383"/>
      <c r="Y716" s="1383"/>
      <c r="Z716" s="1383"/>
      <c r="AA716" s="1383"/>
      <c r="AB716" s="1383"/>
      <c r="AC716" s="1383"/>
      <c r="AD716" s="1383"/>
      <c r="AE716" s="1383"/>
      <c r="AF716" s="1383"/>
      <c r="AG716" s="1383"/>
    </row>
    <row r="717" spans="3:33" x14ac:dyDescent="0.25">
      <c r="C717" s="1383"/>
      <c r="D717" s="1383"/>
      <c r="E717" s="1383"/>
      <c r="F717" s="1383"/>
      <c r="G717" s="1383"/>
      <c r="H717" s="1383"/>
      <c r="I717" s="1383"/>
      <c r="J717" s="1383"/>
      <c r="K717" s="1383"/>
      <c r="L717" s="1383"/>
      <c r="M717" s="1383"/>
      <c r="N717" s="1383"/>
      <c r="O717" s="1383"/>
      <c r="P717" s="1383"/>
      <c r="Q717" s="1383"/>
      <c r="R717" s="1383"/>
      <c r="S717" s="1383"/>
      <c r="T717" s="1383"/>
      <c r="U717" s="1383"/>
      <c r="V717" s="1383"/>
      <c r="W717" s="1383"/>
      <c r="X717" s="1383"/>
      <c r="Y717" s="1383"/>
      <c r="Z717" s="1383"/>
      <c r="AA717" s="1383"/>
      <c r="AB717" s="1383"/>
      <c r="AC717" s="1383"/>
      <c r="AD717" s="1383"/>
      <c r="AE717" s="1383"/>
      <c r="AF717" s="1383"/>
      <c r="AG717" s="1383"/>
    </row>
    <row r="718" spans="3:33" x14ac:dyDescent="0.25">
      <c r="C718" s="1383"/>
      <c r="D718" s="1383"/>
      <c r="E718" s="1383"/>
      <c r="F718" s="1383"/>
      <c r="G718" s="1383"/>
      <c r="H718" s="1383"/>
      <c r="I718" s="1383"/>
      <c r="J718" s="1383"/>
      <c r="K718" s="1383"/>
      <c r="L718" s="1383"/>
      <c r="M718" s="1383"/>
      <c r="N718" s="1383"/>
      <c r="O718" s="1383"/>
      <c r="P718" s="1383"/>
      <c r="Q718" s="1383"/>
      <c r="R718" s="1383"/>
      <c r="S718" s="1383"/>
      <c r="T718" s="1383"/>
      <c r="U718" s="1383"/>
      <c r="V718" s="1383"/>
      <c r="W718" s="1383"/>
      <c r="X718" s="1383"/>
      <c r="Y718" s="1383"/>
      <c r="Z718" s="1383"/>
      <c r="AA718" s="1383"/>
      <c r="AB718" s="1383"/>
      <c r="AC718" s="1383"/>
      <c r="AD718" s="1383"/>
      <c r="AE718" s="1383"/>
      <c r="AF718" s="1383"/>
      <c r="AG718" s="1383"/>
    </row>
    <row r="719" spans="3:33" x14ac:dyDescent="0.25">
      <c r="C719" s="1383"/>
      <c r="D719" s="1383"/>
      <c r="E719" s="1383"/>
      <c r="F719" s="1383"/>
      <c r="G719" s="1383"/>
      <c r="H719" s="1383"/>
      <c r="I719" s="1383"/>
      <c r="J719" s="1383"/>
      <c r="K719" s="1383"/>
      <c r="L719" s="1383"/>
      <c r="M719" s="1383"/>
      <c r="N719" s="1383"/>
      <c r="O719" s="1383"/>
      <c r="P719" s="1383"/>
      <c r="Q719" s="1383"/>
      <c r="R719" s="1383"/>
      <c r="S719" s="1383"/>
      <c r="T719" s="1383"/>
      <c r="U719" s="1383"/>
      <c r="V719" s="1383"/>
      <c r="W719" s="1383"/>
      <c r="X719" s="1383"/>
      <c r="Y719" s="1383"/>
      <c r="Z719" s="1383"/>
      <c r="AA719" s="1383"/>
      <c r="AB719" s="1383"/>
      <c r="AC719" s="1383"/>
      <c r="AD719" s="1383"/>
      <c r="AE719" s="1383"/>
      <c r="AF719" s="1383"/>
      <c r="AG719" s="1383"/>
    </row>
    <row r="720" spans="3:33" x14ac:dyDescent="0.25">
      <c r="C720" s="1383"/>
      <c r="D720" s="1383"/>
      <c r="E720" s="1383"/>
      <c r="F720" s="1383"/>
      <c r="G720" s="1383"/>
      <c r="H720" s="1383"/>
      <c r="I720" s="1383"/>
      <c r="J720" s="1383"/>
      <c r="K720" s="1383"/>
      <c r="L720" s="1383"/>
      <c r="M720" s="1383"/>
      <c r="N720" s="1383"/>
      <c r="O720" s="1383"/>
      <c r="P720" s="1383"/>
      <c r="Q720" s="1383"/>
      <c r="R720" s="1383"/>
      <c r="S720" s="1383"/>
      <c r="T720" s="1383"/>
      <c r="U720" s="1383"/>
      <c r="V720" s="1383"/>
      <c r="W720" s="1383"/>
      <c r="X720" s="1383"/>
      <c r="Y720" s="1383"/>
      <c r="Z720" s="1383"/>
      <c r="AA720" s="1383"/>
      <c r="AB720" s="1383"/>
      <c r="AC720" s="1383"/>
      <c r="AD720" s="1383"/>
      <c r="AE720" s="1383"/>
      <c r="AF720" s="1383"/>
      <c r="AG720" s="1383"/>
    </row>
    <row r="721" spans="3:33" x14ac:dyDescent="0.25">
      <c r="C721" s="1383"/>
      <c r="D721" s="1383"/>
      <c r="E721" s="1383"/>
      <c r="F721" s="1383"/>
      <c r="G721" s="1383"/>
      <c r="H721" s="1383"/>
      <c r="I721" s="1383"/>
      <c r="J721" s="1383"/>
      <c r="K721" s="1383"/>
      <c r="L721" s="1383"/>
      <c r="M721" s="1383"/>
      <c r="N721" s="1383"/>
      <c r="O721" s="1383"/>
      <c r="P721" s="1383"/>
      <c r="Q721" s="1383"/>
      <c r="R721" s="1383"/>
      <c r="S721" s="1383"/>
      <c r="T721" s="1383"/>
      <c r="U721" s="1383"/>
      <c r="V721" s="1383"/>
      <c r="W721" s="1383"/>
      <c r="X721" s="1383"/>
      <c r="Y721" s="1383"/>
      <c r="Z721" s="1383"/>
      <c r="AA721" s="1383"/>
      <c r="AB721" s="1383"/>
      <c r="AC721" s="1383"/>
      <c r="AD721" s="1383"/>
      <c r="AE721" s="1383"/>
      <c r="AF721" s="1383"/>
      <c r="AG721" s="1383"/>
    </row>
    <row r="722" spans="3:33" x14ac:dyDescent="0.25">
      <c r="C722" s="1383"/>
      <c r="D722" s="1383"/>
      <c r="E722" s="1383"/>
      <c r="F722" s="1383"/>
      <c r="G722" s="1383"/>
      <c r="H722" s="1383"/>
      <c r="I722" s="1383"/>
      <c r="J722" s="1383"/>
      <c r="K722" s="1383"/>
      <c r="L722" s="1383"/>
      <c r="M722" s="1383"/>
      <c r="N722" s="1383"/>
      <c r="O722" s="1383"/>
      <c r="P722" s="1383"/>
      <c r="Q722" s="1383"/>
      <c r="R722" s="1383"/>
      <c r="S722" s="1383"/>
      <c r="T722" s="1383"/>
      <c r="U722" s="1383"/>
      <c r="V722" s="1383"/>
      <c r="W722" s="1383"/>
      <c r="X722" s="1383"/>
      <c r="Y722" s="1383"/>
      <c r="Z722" s="1383"/>
      <c r="AA722" s="1383"/>
      <c r="AB722" s="1383"/>
      <c r="AC722" s="1383"/>
      <c r="AD722" s="1383"/>
      <c r="AE722" s="1383"/>
      <c r="AF722" s="1383"/>
      <c r="AG722" s="1383"/>
    </row>
    <row r="723" spans="3:33" x14ac:dyDescent="0.25">
      <c r="C723" s="1383"/>
      <c r="D723" s="1383"/>
      <c r="E723" s="1383"/>
      <c r="F723" s="1383"/>
      <c r="G723" s="1383"/>
      <c r="H723" s="1383"/>
      <c r="I723" s="1383"/>
      <c r="J723" s="1383"/>
      <c r="K723" s="1383"/>
      <c r="L723" s="1383"/>
      <c r="M723" s="1383"/>
      <c r="N723" s="1383"/>
      <c r="O723" s="1383"/>
      <c r="P723" s="1383"/>
      <c r="Q723" s="1383"/>
      <c r="R723" s="1383"/>
      <c r="S723" s="1383"/>
      <c r="T723" s="1383"/>
      <c r="U723" s="1383"/>
      <c r="V723" s="1383"/>
      <c r="W723" s="1383"/>
      <c r="X723" s="1383"/>
      <c r="Y723" s="1383"/>
      <c r="Z723" s="1383"/>
      <c r="AA723" s="1383"/>
      <c r="AB723" s="1383"/>
      <c r="AC723" s="1383"/>
      <c r="AD723" s="1383"/>
      <c r="AE723" s="1383"/>
      <c r="AF723" s="1383"/>
      <c r="AG723" s="1383"/>
    </row>
    <row r="724" spans="3:33" x14ac:dyDescent="0.25">
      <c r="C724" s="1383"/>
      <c r="D724" s="1383"/>
      <c r="E724" s="1383"/>
      <c r="F724" s="1383"/>
      <c r="G724" s="1383"/>
      <c r="H724" s="1383"/>
      <c r="I724" s="1383"/>
      <c r="J724" s="1383"/>
      <c r="K724" s="1383"/>
      <c r="L724" s="1383"/>
      <c r="M724" s="1383"/>
      <c r="N724" s="1383"/>
      <c r="O724" s="1383"/>
      <c r="P724" s="1383"/>
      <c r="Q724" s="1383"/>
      <c r="R724" s="1383"/>
      <c r="S724" s="1383"/>
      <c r="T724" s="1383"/>
      <c r="U724" s="1383"/>
      <c r="V724" s="1383"/>
      <c r="W724" s="1383"/>
      <c r="X724" s="1383"/>
      <c r="Y724" s="1383"/>
      <c r="Z724" s="1383"/>
      <c r="AA724" s="1383"/>
      <c r="AB724" s="1383"/>
      <c r="AC724" s="1383"/>
      <c r="AD724" s="1383"/>
      <c r="AE724" s="1383"/>
      <c r="AF724" s="1383"/>
      <c r="AG724" s="1383"/>
    </row>
    <row r="725" spans="3:33" x14ac:dyDescent="0.25">
      <c r="C725" s="1383"/>
      <c r="D725" s="1383"/>
      <c r="E725" s="1383"/>
      <c r="F725" s="1383"/>
      <c r="G725" s="1383"/>
      <c r="H725" s="1383"/>
      <c r="I725" s="1383"/>
      <c r="J725" s="1383"/>
      <c r="K725" s="1383"/>
      <c r="L725" s="1383"/>
      <c r="M725" s="1383"/>
      <c r="N725" s="1383"/>
      <c r="O725" s="1383"/>
      <c r="P725" s="1383"/>
      <c r="Q725" s="1383"/>
      <c r="R725" s="1383"/>
      <c r="S725" s="1383"/>
      <c r="T725" s="1383"/>
      <c r="U725" s="1383"/>
      <c r="V725" s="1383"/>
      <c r="W725" s="1383"/>
      <c r="X725" s="1383"/>
      <c r="Y725" s="1383"/>
      <c r="Z725" s="1383"/>
      <c r="AA725" s="1383"/>
      <c r="AB725" s="1383"/>
      <c r="AC725" s="1383"/>
      <c r="AD725" s="1383"/>
      <c r="AE725" s="1383"/>
      <c r="AF725" s="1383"/>
      <c r="AG725" s="1383"/>
    </row>
    <row r="726" spans="3:33" x14ac:dyDescent="0.25">
      <c r="C726" s="1383"/>
      <c r="D726" s="1383"/>
      <c r="E726" s="1383"/>
      <c r="F726" s="1383"/>
      <c r="G726" s="1383"/>
      <c r="H726" s="1383"/>
      <c r="I726" s="1383"/>
      <c r="J726" s="1383"/>
      <c r="K726" s="1383"/>
      <c r="L726" s="1383"/>
      <c r="M726" s="1383"/>
      <c r="N726" s="1383"/>
      <c r="O726" s="1383"/>
      <c r="P726" s="1383"/>
      <c r="Q726" s="1383"/>
      <c r="R726" s="1383"/>
      <c r="S726" s="1383"/>
      <c r="T726" s="1383"/>
      <c r="U726" s="1383"/>
      <c r="V726" s="1383"/>
      <c r="W726" s="1383"/>
      <c r="X726" s="1383"/>
      <c r="Y726" s="1383"/>
      <c r="Z726" s="1383"/>
      <c r="AA726" s="1383"/>
      <c r="AB726" s="1383"/>
      <c r="AC726" s="1383"/>
      <c r="AD726" s="1383"/>
      <c r="AE726" s="1383"/>
      <c r="AF726" s="1383"/>
      <c r="AG726" s="1383"/>
    </row>
    <row r="727" spans="3:33" x14ac:dyDescent="0.25">
      <c r="C727" s="1383"/>
      <c r="D727" s="1383"/>
      <c r="E727" s="1383"/>
      <c r="F727" s="1383"/>
      <c r="G727" s="1383"/>
      <c r="H727" s="1383"/>
      <c r="I727" s="1383"/>
      <c r="J727" s="1383"/>
      <c r="K727" s="1383"/>
      <c r="L727" s="1383"/>
      <c r="M727" s="1383"/>
      <c r="N727" s="1383"/>
      <c r="O727" s="1383"/>
      <c r="P727" s="1383"/>
      <c r="Q727" s="1383"/>
      <c r="R727" s="1383"/>
      <c r="S727" s="1383"/>
      <c r="T727" s="1383"/>
      <c r="U727" s="1383"/>
      <c r="V727" s="1383"/>
      <c r="W727" s="1383"/>
      <c r="X727" s="1383"/>
      <c r="Y727" s="1383"/>
      <c r="Z727" s="1383"/>
      <c r="AA727" s="1383"/>
      <c r="AB727" s="1383"/>
      <c r="AC727" s="1383"/>
      <c r="AD727" s="1383"/>
      <c r="AE727" s="1383"/>
      <c r="AF727" s="1383"/>
      <c r="AG727" s="1383"/>
    </row>
    <row r="728" spans="3:33" x14ac:dyDescent="0.25">
      <c r="C728" s="1383"/>
      <c r="D728" s="1383"/>
      <c r="E728" s="1383"/>
      <c r="F728" s="1383"/>
      <c r="G728" s="1383"/>
      <c r="H728" s="1383"/>
      <c r="I728" s="1383"/>
      <c r="J728" s="1383"/>
      <c r="K728" s="1383"/>
      <c r="L728" s="1383"/>
      <c r="M728" s="1383"/>
      <c r="N728" s="1383"/>
      <c r="O728" s="1383"/>
      <c r="P728" s="1383"/>
      <c r="Q728" s="1383"/>
      <c r="R728" s="1383"/>
      <c r="S728" s="1383"/>
      <c r="T728" s="1383"/>
      <c r="U728" s="1383"/>
      <c r="V728" s="1383"/>
      <c r="W728" s="1383"/>
      <c r="X728" s="1383"/>
      <c r="Y728" s="1383"/>
      <c r="Z728" s="1383"/>
      <c r="AA728" s="1383"/>
      <c r="AB728" s="1383"/>
      <c r="AC728" s="1383"/>
      <c r="AD728" s="1383"/>
      <c r="AE728" s="1383"/>
      <c r="AF728" s="1383"/>
      <c r="AG728" s="1383"/>
    </row>
    <row r="729" spans="3:33" x14ac:dyDescent="0.25">
      <c r="C729" s="1383"/>
      <c r="D729" s="1383"/>
      <c r="E729" s="1383"/>
      <c r="F729" s="1383"/>
      <c r="G729" s="1383"/>
      <c r="H729" s="1383"/>
      <c r="I729" s="1383"/>
      <c r="J729" s="1383"/>
      <c r="K729" s="1383"/>
      <c r="L729" s="1383"/>
      <c r="M729" s="1383"/>
      <c r="N729" s="1383"/>
      <c r="O729" s="1383"/>
      <c r="P729" s="1383"/>
      <c r="Q729" s="1383"/>
      <c r="R729" s="1383"/>
      <c r="S729" s="1383"/>
      <c r="T729" s="1383"/>
      <c r="U729" s="1383"/>
      <c r="V729" s="1383"/>
      <c r="W729" s="1383"/>
      <c r="X729" s="1383"/>
      <c r="Y729" s="1383"/>
      <c r="Z729" s="1383"/>
      <c r="AA729" s="1383"/>
      <c r="AB729" s="1383"/>
      <c r="AC729" s="1383"/>
      <c r="AD729" s="1383"/>
      <c r="AE729" s="1383"/>
      <c r="AF729" s="1383"/>
      <c r="AG729" s="1383"/>
    </row>
    <row r="730" spans="3:33" x14ac:dyDescent="0.25">
      <c r="C730" s="1383"/>
      <c r="D730" s="1383"/>
      <c r="E730" s="1383"/>
      <c r="F730" s="1383"/>
      <c r="G730" s="1383"/>
      <c r="H730" s="1383"/>
      <c r="I730" s="1383"/>
      <c r="J730" s="1383"/>
      <c r="K730" s="1383"/>
      <c r="L730" s="1383"/>
      <c r="M730" s="1383"/>
      <c r="N730" s="1383"/>
      <c r="O730" s="1383"/>
      <c r="P730" s="1383"/>
      <c r="Q730" s="1383"/>
      <c r="R730" s="1383"/>
      <c r="S730" s="1383"/>
      <c r="T730" s="1383"/>
      <c r="U730" s="1383"/>
      <c r="V730" s="1383"/>
      <c r="W730" s="1383"/>
      <c r="X730" s="1383"/>
      <c r="Y730" s="1383"/>
      <c r="Z730" s="1383"/>
      <c r="AA730" s="1383"/>
      <c r="AB730" s="1383"/>
      <c r="AC730" s="1383"/>
      <c r="AD730" s="1383"/>
      <c r="AE730" s="1383"/>
      <c r="AF730" s="1383"/>
      <c r="AG730" s="1383"/>
    </row>
    <row r="731" spans="3:33" x14ac:dyDescent="0.25">
      <c r="C731" s="1383"/>
      <c r="D731" s="1383"/>
      <c r="E731" s="1383"/>
      <c r="F731" s="1383"/>
      <c r="G731" s="1383"/>
      <c r="H731" s="1383"/>
      <c r="I731" s="1383"/>
      <c r="J731" s="1383"/>
      <c r="K731" s="1383"/>
      <c r="L731" s="1383"/>
      <c r="M731" s="1383"/>
      <c r="N731" s="1383"/>
      <c r="O731" s="1383"/>
      <c r="P731" s="1383"/>
      <c r="Q731" s="1383"/>
      <c r="R731" s="1383"/>
      <c r="S731" s="1383"/>
      <c r="T731" s="1383"/>
      <c r="U731" s="1383"/>
      <c r="V731" s="1383"/>
      <c r="W731" s="1383"/>
      <c r="X731" s="1383"/>
      <c r="Y731" s="1383"/>
      <c r="Z731" s="1383"/>
      <c r="AA731" s="1383"/>
      <c r="AB731" s="1383"/>
      <c r="AC731" s="1383"/>
      <c r="AD731" s="1383"/>
      <c r="AE731" s="1383"/>
      <c r="AF731" s="1383"/>
      <c r="AG731" s="1383"/>
    </row>
    <row r="732" spans="3:33" x14ac:dyDescent="0.25">
      <c r="C732" s="1383"/>
      <c r="D732" s="1383"/>
      <c r="E732" s="1383"/>
      <c r="F732" s="1383"/>
      <c r="G732" s="1383"/>
      <c r="H732" s="1383"/>
      <c r="I732" s="1383"/>
      <c r="J732" s="1383"/>
      <c r="K732" s="1383"/>
      <c r="L732" s="1383"/>
      <c r="M732" s="1383"/>
      <c r="N732" s="1383"/>
      <c r="O732" s="1383"/>
      <c r="P732" s="1383"/>
      <c r="Q732" s="1383"/>
      <c r="R732" s="1383"/>
      <c r="S732" s="1383"/>
      <c r="T732" s="1383"/>
      <c r="U732" s="1383"/>
      <c r="V732" s="1383"/>
      <c r="W732" s="1383"/>
      <c r="X732" s="1383"/>
      <c r="Y732" s="1383"/>
      <c r="Z732" s="1383"/>
      <c r="AA732" s="1383"/>
      <c r="AB732" s="1383"/>
      <c r="AC732" s="1383"/>
      <c r="AD732" s="1383"/>
      <c r="AE732" s="1383"/>
      <c r="AF732" s="1383"/>
      <c r="AG732" s="1383"/>
    </row>
    <row r="733" spans="3:33" x14ac:dyDescent="0.25">
      <c r="C733" s="1383"/>
      <c r="D733" s="1383"/>
      <c r="E733" s="1383"/>
      <c r="F733" s="1383"/>
      <c r="G733" s="1383"/>
      <c r="H733" s="1383"/>
      <c r="I733" s="1383"/>
      <c r="J733" s="1383"/>
      <c r="K733" s="1383"/>
      <c r="L733" s="1383"/>
      <c r="M733" s="1383"/>
      <c r="N733" s="1383"/>
      <c r="O733" s="1383"/>
      <c r="P733" s="1383"/>
      <c r="Q733" s="1383"/>
      <c r="R733" s="1383"/>
      <c r="S733" s="1383"/>
      <c r="T733" s="1383"/>
      <c r="U733" s="1383"/>
      <c r="V733" s="1383"/>
      <c r="W733" s="1383"/>
      <c r="X733" s="1383"/>
      <c r="Y733" s="1383"/>
      <c r="Z733" s="1383"/>
      <c r="AA733" s="1383"/>
      <c r="AB733" s="1383"/>
      <c r="AC733" s="1383"/>
      <c r="AD733" s="1383"/>
      <c r="AE733" s="1383"/>
      <c r="AF733" s="1383"/>
      <c r="AG733" s="1383"/>
    </row>
    <row r="734" spans="3:33" x14ac:dyDescent="0.25">
      <c r="C734" s="1383"/>
      <c r="D734" s="1383"/>
      <c r="E734" s="1383"/>
      <c r="F734" s="1383"/>
      <c r="G734" s="1383"/>
      <c r="H734" s="1383"/>
      <c r="I734" s="1383"/>
      <c r="J734" s="1383"/>
      <c r="K734" s="1383"/>
      <c r="L734" s="1383"/>
      <c r="M734" s="1383"/>
      <c r="N734" s="1383"/>
      <c r="O734" s="1383"/>
      <c r="P734" s="1383"/>
      <c r="Q734" s="1383"/>
      <c r="R734" s="1383"/>
      <c r="S734" s="1383"/>
      <c r="T734" s="1383"/>
      <c r="U734" s="1383"/>
      <c r="V734" s="1383"/>
      <c r="W734" s="1383"/>
      <c r="X734" s="1383"/>
      <c r="Y734" s="1383"/>
      <c r="Z734" s="1383"/>
      <c r="AA734" s="1383"/>
      <c r="AB734" s="1383"/>
      <c r="AC734" s="1383"/>
      <c r="AD734" s="1383"/>
      <c r="AE734" s="1383"/>
      <c r="AF734" s="1383"/>
      <c r="AG734" s="1383"/>
    </row>
    <row r="735" spans="3:33" x14ac:dyDescent="0.25">
      <c r="C735" s="1383"/>
      <c r="D735" s="1383"/>
      <c r="E735" s="1383"/>
      <c r="F735" s="1383"/>
      <c r="G735" s="1383"/>
      <c r="H735" s="1383"/>
      <c r="I735" s="1383"/>
      <c r="J735" s="1383"/>
      <c r="K735" s="1383"/>
      <c r="L735" s="1383"/>
      <c r="M735" s="1383"/>
      <c r="N735" s="1383"/>
      <c r="O735" s="1383"/>
      <c r="P735" s="1383"/>
      <c r="Q735" s="1383"/>
      <c r="R735" s="1383"/>
      <c r="S735" s="1383"/>
      <c r="T735" s="1383"/>
      <c r="U735" s="1383"/>
      <c r="V735" s="1383"/>
      <c r="W735" s="1383"/>
      <c r="X735" s="1383"/>
      <c r="Y735" s="1383"/>
      <c r="Z735" s="1383"/>
      <c r="AA735" s="1383"/>
      <c r="AB735" s="1383"/>
      <c r="AC735" s="1383"/>
      <c r="AD735" s="1383"/>
      <c r="AE735" s="1383"/>
      <c r="AF735" s="1383"/>
      <c r="AG735" s="1383"/>
    </row>
    <row r="736" spans="3:33" x14ac:dyDescent="0.25">
      <c r="C736" s="1383"/>
      <c r="D736" s="1383"/>
      <c r="E736" s="1383"/>
      <c r="F736" s="1383"/>
      <c r="G736" s="1383"/>
      <c r="H736" s="1383"/>
      <c r="I736" s="1383"/>
      <c r="J736" s="1383"/>
      <c r="K736" s="1383"/>
      <c r="L736" s="1383"/>
      <c r="M736" s="1383"/>
      <c r="N736" s="1383"/>
      <c r="O736" s="1383"/>
      <c r="P736" s="1383"/>
      <c r="Q736" s="1383"/>
      <c r="R736" s="1383"/>
      <c r="S736" s="1383"/>
      <c r="T736" s="1383"/>
      <c r="U736" s="1383"/>
      <c r="V736" s="1383"/>
      <c r="W736" s="1383"/>
      <c r="X736" s="1383"/>
      <c r="Y736" s="1383"/>
      <c r="Z736" s="1383"/>
      <c r="AA736" s="1383"/>
      <c r="AB736" s="1383"/>
      <c r="AC736" s="1383"/>
      <c r="AD736" s="1383"/>
      <c r="AE736" s="1383"/>
      <c r="AF736" s="1383"/>
      <c r="AG736" s="1383"/>
    </row>
    <row r="737" spans="3:33" x14ac:dyDescent="0.25">
      <c r="C737" s="1383"/>
      <c r="D737" s="1383"/>
      <c r="E737" s="1383"/>
      <c r="F737" s="1383"/>
      <c r="G737" s="1383"/>
      <c r="H737" s="1383"/>
      <c r="I737" s="1383"/>
      <c r="J737" s="1383"/>
      <c r="K737" s="1383"/>
      <c r="L737" s="1383"/>
      <c r="M737" s="1383"/>
      <c r="N737" s="1383"/>
      <c r="O737" s="1383"/>
      <c r="P737" s="1383"/>
      <c r="Q737" s="1383"/>
      <c r="R737" s="1383"/>
      <c r="S737" s="1383"/>
      <c r="T737" s="1383"/>
      <c r="U737" s="1383"/>
      <c r="V737" s="1383"/>
      <c r="W737" s="1383"/>
      <c r="X737" s="1383"/>
      <c r="Y737" s="1383"/>
      <c r="Z737" s="1383"/>
      <c r="AA737" s="1383"/>
      <c r="AB737" s="1383"/>
      <c r="AC737" s="1383"/>
      <c r="AD737" s="1383"/>
      <c r="AE737" s="1383"/>
      <c r="AF737" s="1383"/>
      <c r="AG737" s="1383"/>
    </row>
    <row r="738" spans="3:33" x14ac:dyDescent="0.25">
      <c r="C738" s="1383"/>
      <c r="D738" s="1383"/>
      <c r="E738" s="1383"/>
      <c r="F738" s="1383"/>
      <c r="G738" s="1383"/>
      <c r="H738" s="1383"/>
      <c r="I738" s="1383"/>
      <c r="J738" s="1383"/>
      <c r="K738" s="1383"/>
      <c r="L738" s="1383"/>
      <c r="M738" s="1383"/>
      <c r="N738" s="1383"/>
      <c r="O738" s="1383"/>
      <c r="P738" s="1383"/>
      <c r="Q738" s="1383"/>
      <c r="R738" s="1383"/>
      <c r="S738" s="1383"/>
      <c r="T738" s="1383"/>
      <c r="U738" s="1383"/>
      <c r="V738" s="1383"/>
      <c r="W738" s="1383"/>
      <c r="X738" s="1383"/>
      <c r="Y738" s="1383"/>
      <c r="Z738" s="1383"/>
      <c r="AA738" s="1383"/>
      <c r="AB738" s="1383"/>
      <c r="AC738" s="1383"/>
      <c r="AD738" s="1383"/>
      <c r="AE738" s="1383"/>
      <c r="AF738" s="1383"/>
      <c r="AG738" s="1383"/>
    </row>
    <row r="739" spans="3:33" x14ac:dyDescent="0.25">
      <c r="C739" s="1383"/>
      <c r="D739" s="1383"/>
      <c r="E739" s="1383"/>
      <c r="F739" s="1383"/>
      <c r="G739" s="1383"/>
      <c r="H739" s="1383"/>
      <c r="I739" s="1383"/>
      <c r="J739" s="1383"/>
      <c r="K739" s="1383"/>
      <c r="L739" s="1383"/>
      <c r="M739" s="1383"/>
      <c r="N739" s="1383"/>
      <c r="O739" s="1383"/>
      <c r="P739" s="1383"/>
      <c r="Q739" s="1383"/>
      <c r="R739" s="1383"/>
      <c r="S739" s="1383"/>
      <c r="T739" s="1383"/>
      <c r="U739" s="1383"/>
      <c r="V739" s="1383"/>
      <c r="W739" s="1383"/>
      <c r="X739" s="1383"/>
      <c r="Y739" s="1383"/>
      <c r="Z739" s="1383"/>
      <c r="AA739" s="1383"/>
      <c r="AB739" s="1383"/>
      <c r="AC739" s="1383"/>
      <c r="AD739" s="1383"/>
      <c r="AE739" s="1383"/>
      <c r="AF739" s="1383"/>
      <c r="AG739" s="1383"/>
    </row>
    <row r="740" spans="3:33" x14ac:dyDescent="0.25">
      <c r="C740" s="1383"/>
      <c r="D740" s="1383"/>
      <c r="E740" s="1383"/>
      <c r="F740" s="1383"/>
      <c r="G740" s="1383"/>
      <c r="H740" s="1383"/>
      <c r="I740" s="1383"/>
      <c r="J740" s="1383"/>
      <c r="K740" s="1383"/>
      <c r="L740" s="1383"/>
      <c r="M740" s="1383"/>
      <c r="N740" s="1383"/>
      <c r="O740" s="1383"/>
      <c r="P740" s="1383"/>
      <c r="Q740" s="1383"/>
      <c r="R740" s="1383"/>
      <c r="S740" s="1383"/>
      <c r="T740" s="1383"/>
      <c r="U740" s="1383"/>
      <c r="V740" s="1383"/>
      <c r="W740" s="1383"/>
      <c r="X740" s="1383"/>
      <c r="Y740" s="1383"/>
      <c r="Z740" s="1383"/>
      <c r="AA740" s="1383"/>
      <c r="AB740" s="1383"/>
      <c r="AC740" s="1383"/>
      <c r="AD740" s="1383"/>
      <c r="AE740" s="1383"/>
      <c r="AF740" s="1383"/>
      <c r="AG740" s="1383"/>
    </row>
    <row r="741" spans="3:33" x14ac:dyDescent="0.25">
      <c r="C741" s="1383"/>
      <c r="D741" s="1383"/>
      <c r="E741" s="1383"/>
      <c r="F741" s="1383"/>
      <c r="G741" s="1383"/>
      <c r="H741" s="1383"/>
      <c r="I741" s="1383"/>
      <c r="J741" s="1383"/>
      <c r="K741" s="1383"/>
      <c r="L741" s="1383"/>
      <c r="M741" s="1383"/>
      <c r="N741" s="1383"/>
      <c r="O741" s="1383"/>
      <c r="P741" s="1383"/>
      <c r="Q741" s="1383"/>
      <c r="R741" s="1383"/>
      <c r="S741" s="1383"/>
      <c r="T741" s="1383"/>
      <c r="U741" s="1383"/>
      <c r="V741" s="1383"/>
      <c r="W741" s="1383"/>
      <c r="X741" s="1383"/>
      <c r="Y741" s="1383"/>
      <c r="Z741" s="1383"/>
      <c r="AA741" s="1383"/>
      <c r="AB741" s="1383"/>
      <c r="AC741" s="1383"/>
      <c r="AD741" s="1383"/>
      <c r="AE741" s="1383"/>
      <c r="AF741" s="1383"/>
      <c r="AG741" s="1383"/>
    </row>
    <row r="742" spans="3:33" x14ac:dyDescent="0.25">
      <c r="C742" s="1383"/>
      <c r="D742" s="1383"/>
      <c r="E742" s="1383"/>
      <c r="F742" s="1383"/>
      <c r="G742" s="1383"/>
      <c r="H742" s="1383"/>
      <c r="I742" s="1383"/>
      <c r="J742" s="1383"/>
      <c r="K742" s="1383"/>
      <c r="L742" s="1383"/>
      <c r="M742" s="1383"/>
      <c r="N742" s="1383"/>
      <c r="O742" s="1383"/>
      <c r="P742" s="1383"/>
      <c r="Q742" s="1383"/>
      <c r="R742" s="1383"/>
      <c r="S742" s="1383"/>
      <c r="T742" s="1383"/>
      <c r="U742" s="1383"/>
      <c r="V742" s="1383"/>
      <c r="W742" s="1383"/>
      <c r="X742" s="1383"/>
      <c r="Y742" s="1383"/>
      <c r="Z742" s="1383"/>
      <c r="AA742" s="1383"/>
      <c r="AB742" s="1383"/>
      <c r="AC742" s="1383"/>
      <c r="AD742" s="1383"/>
      <c r="AE742" s="1383"/>
      <c r="AF742" s="1383"/>
      <c r="AG742" s="1383"/>
    </row>
    <row r="743" spans="3:33" x14ac:dyDescent="0.25">
      <c r="C743" s="1383"/>
      <c r="D743" s="1383"/>
      <c r="E743" s="1383"/>
      <c r="F743" s="1383"/>
      <c r="G743" s="1383"/>
      <c r="H743" s="1383"/>
      <c r="I743" s="1383"/>
      <c r="J743" s="1383"/>
      <c r="K743" s="1383"/>
      <c r="L743" s="1383"/>
      <c r="M743" s="1383"/>
      <c r="N743" s="1383"/>
      <c r="O743" s="1383"/>
      <c r="P743" s="1383"/>
      <c r="Q743" s="1383"/>
      <c r="R743" s="1383"/>
      <c r="S743" s="1383"/>
      <c r="T743" s="1383"/>
      <c r="U743" s="1383"/>
      <c r="V743" s="1383"/>
      <c r="W743" s="1383"/>
      <c r="X743" s="1383"/>
      <c r="Y743" s="1383"/>
      <c r="Z743" s="1383"/>
      <c r="AA743" s="1383"/>
      <c r="AB743" s="1383"/>
      <c r="AC743" s="1383"/>
      <c r="AD743" s="1383"/>
      <c r="AE743" s="1383"/>
      <c r="AF743" s="1383"/>
      <c r="AG743" s="1383"/>
    </row>
    <row r="744" spans="3:33" x14ac:dyDescent="0.25">
      <c r="C744" s="1383"/>
      <c r="D744" s="1383"/>
      <c r="E744" s="1383"/>
      <c r="F744" s="1383"/>
      <c r="G744" s="1383"/>
      <c r="H744" s="1383"/>
      <c r="I744" s="1383"/>
      <c r="J744" s="1383"/>
      <c r="K744" s="1383"/>
      <c r="L744" s="1383"/>
      <c r="M744" s="1383"/>
      <c r="N744" s="1383"/>
      <c r="O744" s="1383"/>
      <c r="P744" s="1383"/>
      <c r="Q744" s="1383"/>
      <c r="R744" s="1383"/>
      <c r="S744" s="1383"/>
      <c r="T744" s="1383"/>
      <c r="U744" s="1383"/>
      <c r="V744" s="1383"/>
      <c r="W744" s="1383"/>
      <c r="X744" s="1383"/>
      <c r="Y744" s="1383"/>
      <c r="Z744" s="1383"/>
      <c r="AA744" s="1383"/>
      <c r="AB744" s="1383"/>
      <c r="AC744" s="1383"/>
      <c r="AD744" s="1383"/>
      <c r="AE744" s="1383"/>
      <c r="AF744" s="1383"/>
      <c r="AG744" s="1383"/>
    </row>
    <row r="745" spans="3:33" x14ac:dyDescent="0.25">
      <c r="C745" s="1383"/>
      <c r="D745" s="1383"/>
      <c r="E745" s="1383"/>
      <c r="F745" s="1383"/>
      <c r="G745" s="1383"/>
      <c r="H745" s="1383"/>
      <c r="I745" s="1383"/>
      <c r="J745" s="1383"/>
      <c r="K745" s="1383"/>
      <c r="L745" s="1383"/>
      <c r="M745" s="1383"/>
      <c r="N745" s="1383"/>
      <c r="O745" s="1383"/>
      <c r="P745" s="1383"/>
      <c r="Q745" s="1383"/>
      <c r="R745" s="1383"/>
      <c r="S745" s="1383"/>
      <c r="T745" s="1383"/>
      <c r="U745" s="1383"/>
      <c r="V745" s="1383"/>
      <c r="W745" s="1383"/>
      <c r="X745" s="1383"/>
      <c r="Y745" s="1383"/>
      <c r="Z745" s="1383"/>
      <c r="AA745" s="1383"/>
      <c r="AB745" s="1383"/>
      <c r="AC745" s="1383"/>
      <c r="AD745" s="1383"/>
      <c r="AE745" s="1383"/>
      <c r="AF745" s="1383"/>
      <c r="AG745" s="1383"/>
    </row>
    <row r="746" spans="3:33" x14ac:dyDescent="0.25">
      <c r="C746" s="1383"/>
      <c r="D746" s="1383"/>
      <c r="E746" s="1383"/>
      <c r="F746" s="1383"/>
      <c r="G746" s="1383"/>
      <c r="H746" s="1383"/>
      <c r="I746" s="1383"/>
      <c r="J746" s="1383"/>
      <c r="K746" s="1383"/>
      <c r="L746" s="1383"/>
      <c r="M746" s="1383"/>
      <c r="N746" s="1383"/>
      <c r="O746" s="1383"/>
      <c r="P746" s="1383"/>
      <c r="Q746" s="1383"/>
      <c r="R746" s="1383"/>
      <c r="S746" s="1383"/>
      <c r="T746" s="1383"/>
      <c r="U746" s="1383"/>
      <c r="V746" s="1383"/>
      <c r="W746" s="1383"/>
      <c r="X746" s="1383"/>
      <c r="Y746" s="1383"/>
      <c r="Z746" s="1383"/>
      <c r="AA746" s="1383"/>
      <c r="AB746" s="1383"/>
      <c r="AC746" s="1383"/>
      <c r="AD746" s="1383"/>
      <c r="AE746" s="1383"/>
      <c r="AF746" s="1383"/>
      <c r="AG746" s="1383"/>
    </row>
    <row r="747" spans="3:33" x14ac:dyDescent="0.25">
      <c r="C747" s="1383"/>
      <c r="D747" s="1383"/>
      <c r="E747" s="1383"/>
      <c r="F747" s="1383"/>
      <c r="G747" s="1383"/>
      <c r="H747" s="1383"/>
      <c r="I747" s="1383"/>
      <c r="J747" s="1383"/>
      <c r="K747" s="1383"/>
      <c r="L747" s="1383"/>
      <c r="M747" s="1383"/>
      <c r="N747" s="1383"/>
      <c r="O747" s="1383"/>
      <c r="P747" s="1383"/>
      <c r="Q747" s="1383"/>
      <c r="R747" s="1383"/>
      <c r="S747" s="1383"/>
      <c r="T747" s="1383"/>
      <c r="U747" s="1383"/>
      <c r="V747" s="1383"/>
      <c r="W747" s="1383"/>
      <c r="X747" s="1383"/>
      <c r="Y747" s="1383"/>
      <c r="Z747" s="1383"/>
      <c r="AA747" s="1383"/>
      <c r="AB747" s="1383"/>
      <c r="AC747" s="1383"/>
      <c r="AD747" s="1383"/>
      <c r="AE747" s="1383"/>
      <c r="AF747" s="1383"/>
      <c r="AG747" s="1383"/>
    </row>
    <row r="748" spans="3:33" x14ac:dyDescent="0.25">
      <c r="C748" s="1383"/>
      <c r="D748" s="1383"/>
      <c r="E748" s="1383"/>
      <c r="F748" s="1383"/>
      <c r="G748" s="1383"/>
      <c r="H748" s="1383"/>
      <c r="I748" s="1383"/>
      <c r="J748" s="1383"/>
      <c r="K748" s="1383"/>
      <c r="L748" s="1383"/>
      <c r="M748" s="1383"/>
      <c r="N748" s="1383"/>
      <c r="O748" s="1383"/>
      <c r="P748" s="1383"/>
      <c r="Q748" s="1383"/>
      <c r="R748" s="1383"/>
      <c r="S748" s="1383"/>
      <c r="T748" s="1383"/>
      <c r="U748" s="1383"/>
      <c r="V748" s="1383"/>
      <c r="W748" s="1383"/>
      <c r="X748" s="1383"/>
      <c r="Y748" s="1383"/>
      <c r="Z748" s="1383"/>
      <c r="AA748" s="1383"/>
      <c r="AB748" s="1383"/>
      <c r="AC748" s="1383"/>
      <c r="AD748" s="1383"/>
      <c r="AE748" s="1383"/>
      <c r="AF748" s="1383"/>
      <c r="AG748" s="1383"/>
    </row>
    <row r="749" spans="3:33" x14ac:dyDescent="0.25">
      <c r="C749" s="1383"/>
      <c r="D749" s="1383"/>
      <c r="E749" s="1383"/>
      <c r="F749" s="1383"/>
      <c r="G749" s="1383"/>
      <c r="H749" s="1383"/>
      <c r="I749" s="1383"/>
      <c r="J749" s="1383"/>
      <c r="K749" s="1383"/>
      <c r="L749" s="1383"/>
      <c r="M749" s="1383"/>
      <c r="N749" s="1383"/>
      <c r="O749" s="1383"/>
      <c r="P749" s="1383"/>
      <c r="Q749" s="1383"/>
      <c r="R749" s="1383"/>
      <c r="S749" s="1383"/>
      <c r="T749" s="1383"/>
      <c r="U749" s="1383"/>
      <c r="V749" s="1383"/>
      <c r="W749" s="1383"/>
      <c r="X749" s="1383"/>
      <c r="Y749" s="1383"/>
      <c r="Z749" s="1383"/>
      <c r="AA749" s="1383"/>
      <c r="AB749" s="1383"/>
      <c r="AC749" s="1383"/>
      <c r="AD749" s="1383"/>
      <c r="AE749" s="1383"/>
      <c r="AF749" s="1383"/>
      <c r="AG749" s="1383"/>
    </row>
    <row r="750" spans="3:33" x14ac:dyDescent="0.25">
      <c r="C750" s="1383"/>
      <c r="D750" s="1383"/>
      <c r="E750" s="1383"/>
      <c r="F750" s="1383"/>
      <c r="G750" s="1383"/>
      <c r="H750" s="1383"/>
      <c r="I750" s="1383"/>
      <c r="J750" s="1383"/>
      <c r="K750" s="1383"/>
      <c r="L750" s="1383"/>
      <c r="M750" s="1383"/>
      <c r="N750" s="1383"/>
      <c r="O750" s="1383"/>
      <c r="P750" s="1383"/>
      <c r="Q750" s="1383"/>
      <c r="R750" s="1383"/>
      <c r="S750" s="1383"/>
      <c r="T750" s="1383"/>
      <c r="U750" s="1383"/>
      <c r="V750" s="1383"/>
      <c r="W750" s="1383"/>
      <c r="X750" s="1383"/>
      <c r="Y750" s="1383"/>
      <c r="Z750" s="1383"/>
      <c r="AA750" s="1383"/>
      <c r="AB750" s="1383"/>
      <c r="AC750" s="1383"/>
      <c r="AD750" s="1383"/>
      <c r="AE750" s="1383"/>
      <c r="AF750" s="1383"/>
      <c r="AG750" s="1383"/>
    </row>
    <row r="751" spans="3:33" x14ac:dyDescent="0.25">
      <c r="C751" s="1383"/>
      <c r="D751" s="1383"/>
      <c r="E751" s="1383"/>
      <c r="F751" s="1383"/>
      <c r="G751" s="1383"/>
      <c r="H751" s="1383"/>
      <c r="I751" s="1383"/>
      <c r="J751" s="1383"/>
      <c r="K751" s="1383"/>
      <c r="L751" s="1383"/>
      <c r="M751" s="1383"/>
      <c r="N751" s="1383"/>
      <c r="O751" s="1383"/>
      <c r="P751" s="1383"/>
      <c r="Q751" s="1383"/>
      <c r="R751" s="1383"/>
      <c r="S751" s="1383"/>
      <c r="T751" s="1383"/>
      <c r="U751" s="1383"/>
      <c r="V751" s="1383"/>
      <c r="W751" s="1383"/>
      <c r="X751" s="1383"/>
      <c r="Y751" s="1383"/>
      <c r="Z751" s="1383"/>
      <c r="AA751" s="1383"/>
      <c r="AB751" s="1383"/>
      <c r="AC751" s="1383"/>
      <c r="AD751" s="1383"/>
      <c r="AE751" s="1383"/>
      <c r="AF751" s="1383"/>
      <c r="AG751" s="1383"/>
    </row>
    <row r="752" spans="3:33" x14ac:dyDescent="0.25">
      <c r="C752" s="1383"/>
      <c r="D752" s="1383"/>
      <c r="E752" s="1383"/>
      <c r="F752" s="1383"/>
      <c r="G752" s="1383"/>
      <c r="H752" s="1383"/>
      <c r="I752" s="1383"/>
      <c r="J752" s="1383"/>
      <c r="K752" s="1383"/>
      <c r="L752" s="1383"/>
      <c r="M752" s="1383"/>
      <c r="N752" s="1383"/>
      <c r="O752" s="1383"/>
      <c r="P752" s="1383"/>
      <c r="Q752" s="1383"/>
      <c r="R752" s="1383"/>
      <c r="S752" s="1383"/>
      <c r="T752" s="1383"/>
      <c r="U752" s="1383"/>
      <c r="V752" s="1383"/>
      <c r="W752" s="1383"/>
      <c r="X752" s="1383"/>
      <c r="Y752" s="1383"/>
      <c r="Z752" s="1383"/>
      <c r="AA752" s="1383"/>
      <c r="AB752" s="1383"/>
      <c r="AC752" s="1383"/>
      <c r="AD752" s="1383"/>
      <c r="AE752" s="1383"/>
      <c r="AF752" s="1383"/>
      <c r="AG752" s="1383"/>
    </row>
    <row r="753" spans="3:33" x14ac:dyDescent="0.25">
      <c r="C753" s="1383"/>
      <c r="D753" s="1383"/>
      <c r="E753" s="1383"/>
      <c r="F753" s="1383"/>
      <c r="G753" s="1383"/>
      <c r="H753" s="1383"/>
      <c r="I753" s="1383"/>
      <c r="J753" s="1383"/>
      <c r="K753" s="1383"/>
      <c r="L753" s="1383"/>
      <c r="M753" s="1383"/>
      <c r="N753" s="1383"/>
      <c r="O753" s="1383"/>
      <c r="P753" s="1383"/>
      <c r="Q753" s="1383"/>
      <c r="R753" s="1383"/>
      <c r="S753" s="1383"/>
      <c r="T753" s="1383"/>
      <c r="U753" s="1383"/>
      <c r="V753" s="1383"/>
      <c r="W753" s="1383"/>
      <c r="X753" s="1383"/>
      <c r="Y753" s="1383"/>
      <c r="Z753" s="1383"/>
      <c r="AA753" s="1383"/>
      <c r="AB753" s="1383"/>
      <c r="AC753" s="1383"/>
      <c r="AD753" s="1383"/>
      <c r="AE753" s="1383"/>
      <c r="AF753" s="1383"/>
      <c r="AG753" s="1383"/>
    </row>
    <row r="754" spans="3:33" x14ac:dyDescent="0.25">
      <c r="C754" s="1383"/>
      <c r="D754" s="1383"/>
      <c r="E754" s="1383"/>
      <c r="F754" s="1383"/>
      <c r="G754" s="1383"/>
      <c r="H754" s="1383"/>
      <c r="I754" s="1383"/>
      <c r="J754" s="1383"/>
      <c r="K754" s="1383"/>
      <c r="L754" s="1383"/>
      <c r="M754" s="1383"/>
      <c r="N754" s="1383"/>
      <c r="O754" s="1383"/>
      <c r="P754" s="1383"/>
      <c r="Q754" s="1383"/>
      <c r="R754" s="1383"/>
      <c r="S754" s="1383"/>
      <c r="T754" s="1383"/>
      <c r="U754" s="1383"/>
      <c r="V754" s="1383"/>
      <c r="W754" s="1383"/>
      <c r="X754" s="1383"/>
      <c r="Y754" s="1383"/>
      <c r="Z754" s="1383"/>
      <c r="AA754" s="1383"/>
      <c r="AB754" s="1383"/>
      <c r="AC754" s="1383"/>
      <c r="AD754" s="1383"/>
      <c r="AE754" s="1383"/>
      <c r="AF754" s="1383"/>
      <c r="AG754" s="1383"/>
    </row>
    <row r="755" spans="3:33" x14ac:dyDescent="0.25">
      <c r="C755" s="1383"/>
      <c r="D755" s="1383"/>
      <c r="E755" s="1383"/>
      <c r="F755" s="1383"/>
      <c r="G755" s="1383"/>
      <c r="H755" s="1383"/>
      <c r="I755" s="1383"/>
      <c r="J755" s="1383"/>
      <c r="K755" s="1383"/>
      <c r="L755" s="1383"/>
      <c r="M755" s="1383"/>
      <c r="N755" s="1383"/>
      <c r="O755" s="1383"/>
      <c r="P755" s="1383"/>
      <c r="Q755" s="1383"/>
      <c r="R755" s="1383"/>
      <c r="S755" s="1383"/>
      <c r="T755" s="1383"/>
      <c r="U755" s="1383"/>
      <c r="V755" s="1383"/>
      <c r="W755" s="1383"/>
      <c r="X755" s="1383"/>
      <c r="Y755" s="1383"/>
      <c r="Z755" s="1383"/>
      <c r="AA755" s="1383"/>
      <c r="AB755" s="1383"/>
      <c r="AC755" s="1383"/>
      <c r="AD755" s="1383"/>
      <c r="AE755" s="1383"/>
      <c r="AF755" s="1383"/>
      <c r="AG755" s="1383"/>
    </row>
    <row r="756" spans="3:33" x14ac:dyDescent="0.25">
      <c r="C756" s="1383"/>
      <c r="D756" s="1383"/>
      <c r="E756" s="1383"/>
      <c r="F756" s="1383"/>
      <c r="G756" s="1383"/>
      <c r="H756" s="1383"/>
      <c r="I756" s="1383"/>
      <c r="J756" s="1383"/>
      <c r="K756" s="1383"/>
      <c r="L756" s="1383"/>
      <c r="M756" s="1383"/>
      <c r="N756" s="1383"/>
      <c r="O756" s="1383"/>
      <c r="P756" s="1383"/>
      <c r="Q756" s="1383"/>
      <c r="R756" s="1383"/>
      <c r="S756" s="1383"/>
      <c r="T756" s="1383"/>
      <c r="U756" s="1383"/>
      <c r="V756" s="1383"/>
      <c r="W756" s="1383"/>
      <c r="X756" s="1383"/>
      <c r="Y756" s="1383"/>
      <c r="Z756" s="1383"/>
      <c r="AA756" s="1383"/>
      <c r="AB756" s="1383"/>
      <c r="AC756" s="1383"/>
      <c r="AD756" s="1383"/>
      <c r="AE756" s="1383"/>
      <c r="AF756" s="1383"/>
      <c r="AG756" s="1383"/>
    </row>
    <row r="757" spans="3:33" x14ac:dyDescent="0.25">
      <c r="C757" s="1383"/>
      <c r="D757" s="1383"/>
      <c r="E757" s="1383"/>
      <c r="F757" s="1383"/>
      <c r="G757" s="1383"/>
      <c r="H757" s="1383"/>
      <c r="I757" s="1383"/>
      <c r="J757" s="1383"/>
      <c r="K757" s="1383"/>
      <c r="L757" s="1383"/>
      <c r="M757" s="1383"/>
      <c r="N757" s="1383"/>
      <c r="O757" s="1383"/>
      <c r="P757" s="1383"/>
      <c r="Q757" s="1383"/>
      <c r="R757" s="1383"/>
      <c r="S757" s="1383"/>
      <c r="T757" s="1383"/>
      <c r="U757" s="1383"/>
      <c r="V757" s="1383"/>
      <c r="W757" s="1383"/>
      <c r="X757" s="1383"/>
      <c r="Y757" s="1383"/>
      <c r="Z757" s="1383"/>
      <c r="AA757" s="1383"/>
      <c r="AB757" s="1383"/>
      <c r="AC757" s="1383"/>
      <c r="AD757" s="1383"/>
      <c r="AE757" s="1383"/>
      <c r="AF757" s="1383"/>
      <c r="AG757" s="1383"/>
    </row>
    <row r="758" spans="3:33" x14ac:dyDescent="0.25">
      <c r="C758" s="1383"/>
      <c r="D758" s="1383"/>
      <c r="E758" s="1383"/>
      <c r="F758" s="1383"/>
      <c r="G758" s="1383"/>
      <c r="H758" s="1383"/>
      <c r="I758" s="1383"/>
      <c r="J758" s="1383"/>
      <c r="K758" s="1383"/>
      <c r="L758" s="1383"/>
      <c r="M758" s="1383"/>
      <c r="N758" s="1383"/>
      <c r="O758" s="1383"/>
      <c r="P758" s="1383"/>
      <c r="Q758" s="1383"/>
      <c r="R758" s="1383"/>
      <c r="S758" s="1383"/>
      <c r="T758" s="1383"/>
      <c r="U758" s="1383"/>
      <c r="V758" s="1383"/>
      <c r="W758" s="1383"/>
      <c r="X758" s="1383"/>
      <c r="Y758" s="1383"/>
      <c r="Z758" s="1383"/>
      <c r="AA758" s="1383"/>
      <c r="AB758" s="1383"/>
      <c r="AC758" s="1383"/>
      <c r="AD758" s="1383"/>
      <c r="AE758" s="1383"/>
      <c r="AF758" s="1383"/>
      <c r="AG758" s="1383"/>
    </row>
    <row r="759" spans="3:33" x14ac:dyDescent="0.25">
      <c r="C759" s="1383"/>
      <c r="D759" s="1383"/>
      <c r="E759" s="1383"/>
      <c r="F759" s="1383"/>
      <c r="G759" s="1383"/>
      <c r="H759" s="1383"/>
      <c r="I759" s="1383"/>
      <c r="J759" s="1383"/>
      <c r="K759" s="1383"/>
      <c r="L759" s="1383"/>
      <c r="M759" s="1383"/>
      <c r="N759" s="1383"/>
      <c r="O759" s="1383"/>
      <c r="P759" s="1383"/>
      <c r="Q759" s="1383"/>
      <c r="R759" s="1383"/>
      <c r="S759" s="1383"/>
      <c r="T759" s="1383"/>
      <c r="U759" s="1383"/>
      <c r="V759" s="1383"/>
      <c r="W759" s="1383"/>
      <c r="X759" s="1383"/>
      <c r="Y759" s="1383"/>
      <c r="Z759" s="1383"/>
      <c r="AA759" s="1383"/>
      <c r="AB759" s="1383"/>
      <c r="AC759" s="1383"/>
      <c r="AD759" s="1383"/>
      <c r="AE759" s="1383"/>
      <c r="AF759" s="1383"/>
      <c r="AG759" s="1383"/>
    </row>
    <row r="760" spans="3:33" x14ac:dyDescent="0.25">
      <c r="C760" s="1383"/>
      <c r="D760" s="1383"/>
      <c r="E760" s="1383"/>
      <c r="F760" s="1383"/>
      <c r="G760" s="1383"/>
      <c r="H760" s="1383"/>
      <c r="I760" s="1383"/>
      <c r="J760" s="1383"/>
      <c r="K760" s="1383"/>
      <c r="L760" s="1383"/>
      <c r="M760" s="1383"/>
      <c r="N760" s="1383"/>
      <c r="O760" s="1383"/>
      <c r="P760" s="1383"/>
      <c r="Q760" s="1383"/>
      <c r="R760" s="1383"/>
      <c r="S760" s="1383"/>
      <c r="T760" s="1383"/>
      <c r="U760" s="1383"/>
      <c r="V760" s="1383"/>
      <c r="W760" s="1383"/>
      <c r="X760" s="1383"/>
      <c r="Y760" s="1383"/>
      <c r="Z760" s="1383"/>
      <c r="AA760" s="1383"/>
      <c r="AB760" s="1383"/>
      <c r="AC760" s="1383"/>
      <c r="AD760" s="1383"/>
      <c r="AE760" s="1383"/>
      <c r="AF760" s="1383"/>
      <c r="AG760" s="1383"/>
    </row>
    <row r="761" spans="3:33" x14ac:dyDescent="0.25">
      <c r="C761" s="1383"/>
      <c r="D761" s="1383"/>
      <c r="E761" s="1383"/>
      <c r="F761" s="1383"/>
      <c r="G761" s="1383"/>
      <c r="H761" s="1383"/>
      <c r="I761" s="1383"/>
      <c r="J761" s="1383"/>
      <c r="K761" s="1383"/>
      <c r="L761" s="1383"/>
      <c r="M761" s="1383"/>
      <c r="N761" s="1383"/>
      <c r="O761" s="1383"/>
      <c r="P761" s="1383"/>
      <c r="Q761" s="1383"/>
      <c r="R761" s="1383"/>
      <c r="S761" s="1383"/>
      <c r="T761" s="1383"/>
      <c r="U761" s="1383"/>
      <c r="V761" s="1383"/>
      <c r="W761" s="1383"/>
      <c r="X761" s="1383"/>
      <c r="Y761" s="1383"/>
      <c r="Z761" s="1383"/>
      <c r="AA761" s="1383"/>
      <c r="AB761" s="1383"/>
      <c r="AC761" s="1383"/>
      <c r="AD761" s="1383"/>
      <c r="AE761" s="1383"/>
      <c r="AF761" s="1383"/>
      <c r="AG761" s="1383"/>
    </row>
    <row r="762" spans="3:33" x14ac:dyDescent="0.25">
      <c r="C762" s="1383"/>
      <c r="D762" s="1383"/>
      <c r="E762" s="1383"/>
      <c r="F762" s="1383"/>
      <c r="G762" s="1383"/>
      <c r="H762" s="1383"/>
      <c r="I762" s="1383"/>
      <c r="J762" s="1383"/>
      <c r="K762" s="1383"/>
      <c r="L762" s="1383"/>
      <c r="M762" s="1383"/>
      <c r="N762" s="1383"/>
      <c r="O762" s="1383"/>
      <c r="P762" s="1383"/>
      <c r="Q762" s="1383"/>
      <c r="R762" s="1383"/>
      <c r="S762" s="1383"/>
      <c r="T762" s="1383"/>
      <c r="U762" s="1383"/>
      <c r="V762" s="1383"/>
      <c r="W762" s="1383"/>
      <c r="X762" s="1383"/>
      <c r="Y762" s="1383"/>
      <c r="Z762" s="1383"/>
      <c r="AA762" s="1383"/>
      <c r="AB762" s="1383"/>
      <c r="AC762" s="1383"/>
      <c r="AD762" s="1383"/>
      <c r="AE762" s="1383"/>
      <c r="AF762" s="1383"/>
      <c r="AG762" s="1383"/>
    </row>
    <row r="763" spans="3:33" x14ac:dyDescent="0.25">
      <c r="C763" s="1383"/>
      <c r="D763" s="1383"/>
      <c r="E763" s="1383"/>
      <c r="F763" s="1383"/>
      <c r="G763" s="1383"/>
      <c r="H763" s="1383"/>
      <c r="I763" s="1383"/>
      <c r="J763" s="1383"/>
      <c r="K763" s="1383"/>
      <c r="L763" s="1383"/>
      <c r="M763" s="1383"/>
      <c r="N763" s="1383"/>
      <c r="O763" s="1383"/>
      <c r="P763" s="1383"/>
      <c r="Q763" s="1383"/>
      <c r="R763" s="1383"/>
      <c r="S763" s="1383"/>
      <c r="T763" s="1383"/>
      <c r="U763" s="1383"/>
      <c r="V763" s="1383"/>
      <c r="W763" s="1383"/>
      <c r="X763" s="1383"/>
      <c r="Y763" s="1383"/>
      <c r="Z763" s="1383"/>
      <c r="AA763" s="1383"/>
      <c r="AB763" s="1383"/>
      <c r="AC763" s="1383"/>
      <c r="AD763" s="1383"/>
      <c r="AE763" s="1383"/>
      <c r="AF763" s="1383"/>
      <c r="AG763" s="1383"/>
    </row>
    <row r="764" spans="3:33" x14ac:dyDescent="0.25">
      <c r="C764" s="1383"/>
      <c r="D764" s="1383"/>
      <c r="E764" s="1383"/>
      <c r="F764" s="1383"/>
      <c r="G764" s="1383"/>
      <c r="H764" s="1383"/>
      <c r="I764" s="1383"/>
      <c r="J764" s="1383"/>
      <c r="K764" s="1383"/>
      <c r="L764" s="1383"/>
      <c r="M764" s="1383"/>
      <c r="N764" s="1383"/>
      <c r="O764" s="1383"/>
      <c r="P764" s="1383"/>
      <c r="Q764" s="1383"/>
      <c r="R764" s="1383"/>
      <c r="S764" s="1383"/>
      <c r="T764" s="1383"/>
      <c r="U764" s="1383"/>
      <c r="V764" s="1383"/>
      <c r="W764" s="1383"/>
      <c r="X764" s="1383"/>
      <c r="Y764" s="1383"/>
      <c r="Z764" s="1383"/>
      <c r="AA764" s="1383"/>
      <c r="AB764" s="1383"/>
      <c r="AC764" s="1383"/>
      <c r="AD764" s="1383"/>
      <c r="AE764" s="1383"/>
      <c r="AF764" s="1383"/>
      <c r="AG764" s="1383"/>
    </row>
    <row r="765" spans="3:33" x14ac:dyDescent="0.25">
      <c r="C765" s="1383"/>
      <c r="D765" s="1383"/>
      <c r="E765" s="1383"/>
      <c r="F765" s="1383"/>
      <c r="G765" s="1383"/>
      <c r="H765" s="1383"/>
      <c r="I765" s="1383"/>
      <c r="J765" s="1383"/>
      <c r="K765" s="1383"/>
      <c r="L765" s="1383"/>
      <c r="M765" s="1383"/>
      <c r="N765" s="1383"/>
      <c r="O765" s="1383"/>
      <c r="P765" s="1383"/>
      <c r="Q765" s="1383"/>
      <c r="R765" s="1383"/>
      <c r="S765" s="1383"/>
      <c r="T765" s="1383"/>
      <c r="U765" s="1383"/>
      <c r="V765" s="1383"/>
      <c r="W765" s="1383"/>
      <c r="X765" s="1383"/>
      <c r="Y765" s="1383"/>
      <c r="Z765" s="1383"/>
      <c r="AA765" s="1383"/>
      <c r="AB765" s="1383"/>
      <c r="AC765" s="1383"/>
      <c r="AD765" s="1383"/>
      <c r="AE765" s="1383"/>
      <c r="AF765" s="1383"/>
      <c r="AG765" s="1383"/>
    </row>
    <row r="766" spans="3:33" x14ac:dyDescent="0.25">
      <c r="C766" s="1383"/>
      <c r="D766" s="1383"/>
      <c r="E766" s="1383"/>
      <c r="F766" s="1383"/>
      <c r="G766" s="1383"/>
      <c r="H766" s="1383"/>
      <c r="I766" s="1383"/>
      <c r="J766" s="1383"/>
      <c r="K766" s="1383"/>
      <c r="L766" s="1383"/>
      <c r="M766" s="1383"/>
      <c r="N766" s="1383"/>
      <c r="O766" s="1383"/>
      <c r="P766" s="1383"/>
      <c r="Q766" s="1383"/>
      <c r="R766" s="1383"/>
      <c r="S766" s="1383"/>
      <c r="T766" s="1383"/>
      <c r="U766" s="1383"/>
      <c r="V766" s="1383"/>
      <c r="W766" s="1383"/>
      <c r="X766" s="1383"/>
      <c r="Y766" s="1383"/>
      <c r="Z766" s="1383"/>
      <c r="AA766" s="1383"/>
      <c r="AB766" s="1383"/>
      <c r="AC766" s="1383"/>
      <c r="AD766" s="1383"/>
      <c r="AE766" s="1383"/>
      <c r="AF766" s="1383"/>
      <c r="AG766" s="1383"/>
    </row>
    <row r="767" spans="3:33" x14ac:dyDescent="0.25">
      <c r="C767" s="1383"/>
      <c r="D767" s="1383"/>
      <c r="E767" s="1383"/>
      <c r="F767" s="1383"/>
      <c r="G767" s="1383"/>
      <c r="H767" s="1383"/>
      <c r="I767" s="1383"/>
      <c r="J767" s="1383"/>
      <c r="K767" s="1383"/>
      <c r="L767" s="1383"/>
      <c r="M767" s="1383"/>
      <c r="N767" s="1383"/>
      <c r="O767" s="1383"/>
      <c r="P767" s="1383"/>
      <c r="Q767" s="1383"/>
      <c r="R767" s="1383"/>
      <c r="S767" s="1383"/>
      <c r="T767" s="1383"/>
      <c r="U767" s="1383"/>
      <c r="V767" s="1383"/>
      <c r="W767" s="1383"/>
      <c r="X767" s="1383"/>
      <c r="Y767" s="1383"/>
      <c r="Z767" s="1383"/>
      <c r="AA767" s="1383"/>
      <c r="AB767" s="1383"/>
      <c r="AC767" s="1383"/>
      <c r="AD767" s="1383"/>
      <c r="AE767" s="1383"/>
      <c r="AF767" s="1383"/>
      <c r="AG767" s="1383"/>
    </row>
    <row r="768" spans="3:33" x14ac:dyDescent="0.25">
      <c r="C768" s="1383"/>
      <c r="D768" s="1383"/>
      <c r="E768" s="1383"/>
      <c r="F768" s="1383"/>
      <c r="G768" s="1383"/>
      <c r="H768" s="1383"/>
      <c r="I768" s="1383"/>
      <c r="J768" s="1383"/>
      <c r="K768" s="1383"/>
      <c r="L768" s="1383"/>
      <c r="M768" s="1383"/>
      <c r="N768" s="1383"/>
      <c r="O768" s="1383"/>
      <c r="P768" s="1383"/>
      <c r="Q768" s="1383"/>
      <c r="R768" s="1383"/>
      <c r="S768" s="1383"/>
      <c r="T768" s="1383"/>
      <c r="U768" s="1383"/>
      <c r="V768" s="1383"/>
      <c r="W768" s="1383"/>
      <c r="X768" s="1383"/>
      <c r="Y768" s="1383"/>
      <c r="Z768" s="1383"/>
      <c r="AA768" s="1383"/>
      <c r="AB768" s="1383"/>
      <c r="AC768" s="1383"/>
      <c r="AD768" s="1383"/>
      <c r="AE768" s="1383"/>
      <c r="AF768" s="1383"/>
      <c r="AG768" s="1383"/>
    </row>
    <row r="769" spans="3:33" x14ac:dyDescent="0.25">
      <c r="C769" s="1383"/>
      <c r="D769" s="1383"/>
      <c r="E769" s="1383"/>
      <c r="F769" s="1383"/>
      <c r="G769" s="1383"/>
      <c r="H769" s="1383"/>
      <c r="I769" s="1383"/>
      <c r="J769" s="1383"/>
      <c r="K769" s="1383"/>
      <c r="L769" s="1383"/>
      <c r="M769" s="1383"/>
      <c r="N769" s="1383"/>
      <c r="O769" s="1383"/>
      <c r="P769" s="1383"/>
      <c r="Q769" s="1383"/>
      <c r="R769" s="1383"/>
      <c r="S769" s="1383"/>
      <c r="T769" s="1383"/>
      <c r="U769" s="1383"/>
      <c r="V769" s="1383"/>
      <c r="W769" s="1383"/>
      <c r="X769" s="1383"/>
      <c r="Y769" s="1383"/>
      <c r="Z769" s="1383"/>
      <c r="AA769" s="1383"/>
      <c r="AB769" s="1383"/>
      <c r="AC769" s="1383"/>
      <c r="AD769" s="1383"/>
      <c r="AE769" s="1383"/>
      <c r="AF769" s="1383"/>
      <c r="AG769" s="1383"/>
    </row>
    <row r="770" spans="3:33" x14ac:dyDescent="0.25">
      <c r="C770" s="1383"/>
      <c r="D770" s="1383"/>
      <c r="E770" s="1383"/>
      <c r="F770" s="1383"/>
      <c r="G770" s="1383"/>
      <c r="H770" s="1383"/>
      <c r="I770" s="1383"/>
      <c r="J770" s="1383"/>
      <c r="K770" s="1383"/>
      <c r="L770" s="1383"/>
      <c r="M770" s="1383"/>
      <c r="N770" s="1383"/>
      <c r="O770" s="1383"/>
      <c r="P770" s="1383"/>
      <c r="Q770" s="1383"/>
      <c r="R770" s="1383"/>
      <c r="S770" s="1383"/>
      <c r="T770" s="1383"/>
      <c r="U770" s="1383"/>
      <c r="V770" s="1383"/>
      <c r="W770" s="1383"/>
      <c r="X770" s="1383"/>
      <c r="Y770" s="1383"/>
      <c r="Z770" s="1383"/>
      <c r="AA770" s="1383"/>
      <c r="AB770" s="1383"/>
      <c r="AC770" s="1383"/>
      <c r="AD770" s="1383"/>
      <c r="AE770" s="1383"/>
      <c r="AF770" s="1383"/>
      <c r="AG770" s="1383"/>
    </row>
    <row r="771" spans="3:33" x14ac:dyDescent="0.25">
      <c r="C771" s="1383"/>
      <c r="D771" s="1383"/>
      <c r="E771" s="1383"/>
      <c r="F771" s="1383"/>
      <c r="G771" s="1383"/>
      <c r="H771" s="1383"/>
      <c r="I771" s="1383"/>
      <c r="J771" s="1383"/>
      <c r="K771" s="1383"/>
      <c r="L771" s="1383"/>
      <c r="M771" s="1383"/>
      <c r="N771" s="1383"/>
      <c r="O771" s="1383"/>
      <c r="P771" s="1383"/>
      <c r="Q771" s="1383"/>
      <c r="R771" s="1383"/>
      <c r="S771" s="1383"/>
      <c r="T771" s="1383"/>
      <c r="U771" s="1383"/>
      <c r="V771" s="1383"/>
      <c r="W771" s="1383"/>
      <c r="X771" s="1383"/>
      <c r="Y771" s="1383"/>
      <c r="Z771" s="1383"/>
      <c r="AA771" s="1383"/>
      <c r="AB771" s="1383"/>
      <c r="AC771" s="1383"/>
      <c r="AD771" s="1383"/>
      <c r="AE771" s="1383"/>
      <c r="AF771" s="1383"/>
      <c r="AG771" s="1383"/>
    </row>
    <row r="772" spans="3:33" x14ac:dyDescent="0.25">
      <c r="C772" s="1383"/>
      <c r="D772" s="1383"/>
      <c r="E772" s="1383"/>
      <c r="F772" s="1383"/>
      <c r="G772" s="1383"/>
      <c r="H772" s="1383"/>
      <c r="I772" s="1383"/>
      <c r="J772" s="1383"/>
      <c r="K772" s="1383"/>
      <c r="L772" s="1383"/>
      <c r="M772" s="1383"/>
      <c r="N772" s="1383"/>
      <c r="O772" s="1383"/>
      <c r="P772" s="1383"/>
      <c r="Q772" s="1383"/>
      <c r="R772" s="1383"/>
      <c r="S772" s="1383"/>
      <c r="T772" s="1383"/>
      <c r="U772" s="1383"/>
      <c r="V772" s="1383"/>
      <c r="W772" s="1383"/>
      <c r="X772" s="1383"/>
      <c r="Y772" s="1383"/>
      <c r="Z772" s="1383"/>
      <c r="AA772" s="1383"/>
      <c r="AB772" s="1383"/>
      <c r="AC772" s="1383"/>
      <c r="AD772" s="1383"/>
      <c r="AE772" s="1383"/>
      <c r="AF772" s="1383"/>
      <c r="AG772" s="1383"/>
    </row>
    <row r="773" spans="3:33" x14ac:dyDescent="0.25">
      <c r="C773" s="1383"/>
      <c r="D773" s="1383"/>
      <c r="E773" s="1383"/>
      <c r="F773" s="1383"/>
      <c r="G773" s="1383"/>
      <c r="H773" s="1383"/>
      <c r="I773" s="1383"/>
      <c r="J773" s="1383"/>
      <c r="K773" s="1383"/>
      <c r="L773" s="1383"/>
      <c r="M773" s="1383"/>
      <c r="N773" s="1383"/>
      <c r="O773" s="1383"/>
      <c r="P773" s="1383"/>
      <c r="Q773" s="1383"/>
      <c r="R773" s="1383"/>
      <c r="S773" s="1383"/>
      <c r="T773" s="1383"/>
      <c r="U773" s="1383"/>
      <c r="V773" s="1383"/>
      <c r="W773" s="1383"/>
      <c r="X773" s="1383"/>
      <c r="Y773" s="1383"/>
      <c r="Z773" s="1383"/>
      <c r="AA773" s="1383"/>
      <c r="AB773" s="1383"/>
      <c r="AC773" s="1383"/>
      <c r="AD773" s="1383"/>
      <c r="AE773" s="1383"/>
      <c r="AF773" s="1383"/>
      <c r="AG773" s="1383"/>
    </row>
    <row r="774" spans="3:33" x14ac:dyDescent="0.25">
      <c r="C774" s="1383"/>
      <c r="D774" s="1383"/>
      <c r="E774" s="1383"/>
      <c r="F774" s="1383"/>
      <c r="G774" s="1383"/>
      <c r="H774" s="1383"/>
      <c r="I774" s="1383"/>
      <c r="J774" s="1383"/>
      <c r="K774" s="1383"/>
      <c r="L774" s="1383"/>
      <c r="M774" s="1383"/>
      <c r="N774" s="1383"/>
      <c r="O774" s="1383"/>
      <c r="P774" s="1383"/>
      <c r="Q774" s="1383"/>
      <c r="R774" s="1383"/>
      <c r="S774" s="1383"/>
      <c r="T774" s="1383"/>
      <c r="U774" s="1383"/>
      <c r="V774" s="1383"/>
      <c r="W774" s="1383"/>
      <c r="X774" s="1383"/>
      <c r="Y774" s="1383"/>
      <c r="Z774" s="1383"/>
      <c r="AA774" s="1383"/>
      <c r="AB774" s="1383"/>
      <c r="AC774" s="1383"/>
      <c r="AD774" s="1383"/>
      <c r="AE774" s="1383"/>
      <c r="AF774" s="1383"/>
      <c r="AG774" s="1383"/>
    </row>
    <row r="775" spans="3:33" x14ac:dyDescent="0.25">
      <c r="C775" s="1383"/>
      <c r="D775" s="1383"/>
      <c r="E775" s="1383"/>
      <c r="F775" s="1383"/>
      <c r="G775" s="1383"/>
      <c r="H775" s="1383"/>
      <c r="I775" s="1383"/>
      <c r="J775" s="1383"/>
      <c r="K775" s="1383"/>
      <c r="L775" s="1383"/>
      <c r="M775" s="1383"/>
      <c r="N775" s="1383"/>
      <c r="O775" s="1383"/>
      <c r="P775" s="1383"/>
      <c r="Q775" s="1383"/>
      <c r="R775" s="1383"/>
      <c r="S775" s="1383"/>
      <c r="T775" s="1383"/>
      <c r="U775" s="1383"/>
      <c r="V775" s="1383"/>
      <c r="W775" s="1383"/>
      <c r="X775" s="1383"/>
      <c r="Y775" s="1383"/>
      <c r="Z775" s="1383"/>
      <c r="AA775" s="1383"/>
      <c r="AB775" s="1383"/>
      <c r="AC775" s="1383"/>
      <c r="AD775" s="1383"/>
      <c r="AE775" s="1383"/>
      <c r="AF775" s="1383"/>
      <c r="AG775" s="1383"/>
    </row>
    <row r="776" spans="3:33" x14ac:dyDescent="0.25">
      <c r="C776" s="1383"/>
      <c r="D776" s="1383"/>
      <c r="E776" s="1383"/>
      <c r="F776" s="1383"/>
      <c r="G776" s="1383"/>
      <c r="H776" s="1383"/>
      <c r="I776" s="1383"/>
      <c r="J776" s="1383"/>
      <c r="K776" s="1383"/>
      <c r="L776" s="1383"/>
      <c r="M776" s="1383"/>
      <c r="N776" s="1383"/>
      <c r="O776" s="1383"/>
      <c r="P776" s="1383"/>
      <c r="Q776" s="1383"/>
      <c r="R776" s="1383"/>
      <c r="S776" s="1383"/>
      <c r="T776" s="1383"/>
      <c r="U776" s="1383"/>
      <c r="V776" s="1383"/>
      <c r="W776" s="1383"/>
      <c r="X776" s="1383"/>
      <c r="Y776" s="1383"/>
      <c r="Z776" s="1383"/>
      <c r="AA776" s="1383"/>
      <c r="AB776" s="1383"/>
      <c r="AC776" s="1383"/>
      <c r="AD776" s="1383"/>
      <c r="AE776" s="1383"/>
      <c r="AF776" s="1383"/>
      <c r="AG776" s="1383"/>
    </row>
    <row r="777" spans="3:33" x14ac:dyDescent="0.25">
      <c r="C777" s="1383"/>
      <c r="D777" s="1383"/>
      <c r="E777" s="1383"/>
      <c r="F777" s="1383"/>
      <c r="G777" s="1383"/>
      <c r="H777" s="1383"/>
      <c r="I777" s="1383"/>
      <c r="J777" s="1383"/>
      <c r="K777" s="1383"/>
      <c r="L777" s="1383"/>
      <c r="M777" s="1383"/>
      <c r="N777" s="1383"/>
      <c r="O777" s="1383"/>
      <c r="P777" s="1383"/>
      <c r="Q777" s="1383"/>
      <c r="R777" s="1383"/>
      <c r="S777" s="1383"/>
      <c r="T777" s="1383"/>
      <c r="U777" s="1383"/>
      <c r="V777" s="1383"/>
      <c r="W777" s="1383"/>
      <c r="X777" s="1383"/>
      <c r="Y777" s="1383"/>
      <c r="Z777" s="1383"/>
      <c r="AA777" s="1383"/>
      <c r="AB777" s="1383"/>
      <c r="AC777" s="1383"/>
      <c r="AD777" s="1383"/>
      <c r="AE777" s="1383"/>
      <c r="AF777" s="1383"/>
      <c r="AG777" s="1383"/>
    </row>
    <row r="778" spans="3:33" x14ac:dyDescent="0.25">
      <c r="C778" s="1383"/>
      <c r="D778" s="1383"/>
      <c r="E778" s="1383"/>
      <c r="F778" s="1383"/>
      <c r="G778" s="1383"/>
      <c r="H778" s="1383"/>
      <c r="I778" s="1383"/>
      <c r="J778" s="1383"/>
      <c r="K778" s="1383"/>
      <c r="L778" s="1383"/>
      <c r="M778" s="1383"/>
      <c r="N778" s="1383"/>
      <c r="O778" s="1383"/>
      <c r="P778" s="1383"/>
      <c r="Q778" s="1383"/>
      <c r="R778" s="1383"/>
      <c r="S778" s="1383"/>
      <c r="T778" s="1383"/>
      <c r="U778" s="1383"/>
      <c r="V778" s="1383"/>
      <c r="W778" s="1383"/>
      <c r="X778" s="1383"/>
      <c r="Y778" s="1383"/>
      <c r="Z778" s="1383"/>
      <c r="AA778" s="1383"/>
      <c r="AB778" s="1383"/>
      <c r="AC778" s="1383"/>
      <c r="AD778" s="1383"/>
      <c r="AE778" s="1383"/>
      <c r="AF778" s="1383"/>
      <c r="AG778" s="1383"/>
    </row>
    <row r="779" spans="3:33" x14ac:dyDescent="0.25">
      <c r="C779" s="1383"/>
      <c r="D779" s="1383"/>
      <c r="E779" s="1383"/>
      <c r="F779" s="1383"/>
      <c r="G779" s="1383"/>
      <c r="H779" s="1383"/>
      <c r="I779" s="1383"/>
      <c r="J779" s="1383"/>
      <c r="K779" s="1383"/>
      <c r="L779" s="1383"/>
      <c r="M779" s="1383"/>
      <c r="N779" s="1383"/>
      <c r="O779" s="1383"/>
      <c r="P779" s="1383"/>
      <c r="Q779" s="1383"/>
      <c r="R779" s="1383"/>
      <c r="S779" s="1383"/>
      <c r="T779" s="1383"/>
      <c r="U779" s="1383"/>
      <c r="V779" s="1383"/>
      <c r="W779" s="1383"/>
      <c r="X779" s="1383"/>
      <c r="Y779" s="1383"/>
      <c r="Z779" s="1383"/>
      <c r="AA779" s="1383"/>
      <c r="AB779" s="1383"/>
      <c r="AC779" s="1383"/>
      <c r="AD779" s="1383"/>
      <c r="AE779" s="1383"/>
      <c r="AF779" s="1383"/>
      <c r="AG779" s="1383"/>
    </row>
    <row r="780" spans="3:33" x14ac:dyDescent="0.25">
      <c r="C780" s="1383"/>
      <c r="D780" s="1383"/>
      <c r="E780" s="1383"/>
      <c r="F780" s="1383"/>
      <c r="G780" s="1383"/>
      <c r="H780" s="1383"/>
      <c r="I780" s="1383"/>
      <c r="J780" s="1383"/>
      <c r="K780" s="1383"/>
      <c r="L780" s="1383"/>
      <c r="M780" s="1383"/>
      <c r="N780" s="1383"/>
      <c r="O780" s="1383"/>
      <c r="P780" s="1383"/>
      <c r="Q780" s="1383"/>
      <c r="R780" s="1383"/>
      <c r="S780" s="1383"/>
      <c r="T780" s="1383"/>
      <c r="U780" s="1383"/>
      <c r="V780" s="1383"/>
      <c r="W780" s="1383"/>
      <c r="X780" s="1383"/>
      <c r="Y780" s="1383"/>
      <c r="Z780" s="1383"/>
      <c r="AA780" s="1383"/>
      <c r="AB780" s="1383"/>
      <c r="AC780" s="1383"/>
      <c r="AD780" s="1383"/>
      <c r="AE780" s="1383"/>
      <c r="AF780" s="1383"/>
      <c r="AG780" s="1383"/>
    </row>
    <row r="781" spans="3:33" x14ac:dyDescent="0.25">
      <c r="C781" s="1383"/>
      <c r="D781" s="1383"/>
      <c r="E781" s="1383"/>
      <c r="F781" s="1383"/>
      <c r="G781" s="1383"/>
      <c r="H781" s="1383"/>
      <c r="I781" s="1383"/>
      <c r="J781" s="1383"/>
      <c r="K781" s="1383"/>
      <c r="L781" s="1383"/>
      <c r="M781" s="1383"/>
      <c r="N781" s="1383"/>
      <c r="O781" s="1383"/>
      <c r="P781" s="1383"/>
      <c r="Q781" s="1383"/>
      <c r="R781" s="1383"/>
      <c r="S781" s="1383"/>
      <c r="T781" s="1383"/>
      <c r="U781" s="1383"/>
      <c r="V781" s="1383"/>
      <c r="W781" s="1383"/>
      <c r="X781" s="1383"/>
      <c r="Y781" s="1383"/>
      <c r="Z781" s="1383"/>
      <c r="AA781" s="1383"/>
      <c r="AB781" s="1383"/>
      <c r="AC781" s="1383"/>
      <c r="AD781" s="1383"/>
      <c r="AE781" s="1383"/>
      <c r="AF781" s="1383"/>
      <c r="AG781" s="1383"/>
    </row>
    <row r="782" spans="3:33" x14ac:dyDescent="0.25">
      <c r="C782" s="1383"/>
      <c r="D782" s="1383"/>
      <c r="E782" s="1383"/>
      <c r="F782" s="1383"/>
      <c r="G782" s="1383"/>
      <c r="H782" s="1383"/>
      <c r="I782" s="1383"/>
      <c r="J782" s="1383"/>
      <c r="K782" s="1383"/>
      <c r="L782" s="1383"/>
      <c r="M782" s="1383"/>
      <c r="N782" s="1383"/>
      <c r="O782" s="1383"/>
      <c r="P782" s="1383"/>
      <c r="Q782" s="1383"/>
      <c r="R782" s="1383"/>
      <c r="S782" s="1383"/>
      <c r="T782" s="1383"/>
      <c r="U782" s="1383"/>
      <c r="V782" s="1383"/>
      <c r="W782" s="1383"/>
      <c r="X782" s="1383"/>
      <c r="Y782" s="1383"/>
      <c r="Z782" s="1383"/>
      <c r="AA782" s="1383"/>
      <c r="AB782" s="1383"/>
      <c r="AC782" s="1383"/>
      <c r="AD782" s="1383"/>
      <c r="AE782" s="1383"/>
      <c r="AF782" s="1383"/>
      <c r="AG782" s="1383"/>
    </row>
    <row r="783" spans="3:33" x14ac:dyDescent="0.25">
      <c r="C783" s="1383"/>
      <c r="D783" s="1383"/>
      <c r="E783" s="1383"/>
      <c r="F783" s="1383"/>
      <c r="G783" s="1383"/>
      <c r="H783" s="1383"/>
      <c r="I783" s="1383"/>
      <c r="J783" s="1383"/>
      <c r="K783" s="1383"/>
      <c r="L783" s="1383"/>
      <c r="M783" s="1383"/>
      <c r="N783" s="1383"/>
      <c r="O783" s="1383"/>
      <c r="P783" s="1383"/>
      <c r="Q783" s="1383"/>
      <c r="R783" s="1383"/>
      <c r="S783" s="1383"/>
      <c r="T783" s="1383"/>
      <c r="U783" s="1383"/>
      <c r="V783" s="1383"/>
      <c r="W783" s="1383"/>
      <c r="X783" s="1383"/>
      <c r="Y783" s="1383"/>
      <c r="Z783" s="1383"/>
      <c r="AA783" s="1383"/>
      <c r="AB783" s="1383"/>
      <c r="AC783" s="1383"/>
      <c r="AD783" s="1383"/>
      <c r="AE783" s="1383"/>
      <c r="AF783" s="1383"/>
      <c r="AG783" s="1383"/>
    </row>
    <row r="784" spans="3:33" x14ac:dyDescent="0.25">
      <c r="C784" s="1383"/>
      <c r="D784" s="1383"/>
      <c r="E784" s="1383"/>
      <c r="F784" s="1383"/>
      <c r="G784" s="1383"/>
      <c r="H784" s="1383"/>
      <c r="I784" s="1383"/>
      <c r="J784" s="1383"/>
      <c r="K784" s="1383"/>
      <c r="L784" s="1383"/>
      <c r="M784" s="1383"/>
      <c r="N784" s="1383"/>
      <c r="O784" s="1383"/>
      <c r="P784" s="1383"/>
      <c r="Q784" s="1383"/>
      <c r="R784" s="1383"/>
      <c r="S784" s="1383"/>
      <c r="T784" s="1383"/>
      <c r="U784" s="1383"/>
      <c r="V784" s="1383"/>
      <c r="W784" s="1383"/>
      <c r="X784" s="1383"/>
      <c r="Y784" s="1383"/>
      <c r="Z784" s="1383"/>
      <c r="AA784" s="1383"/>
      <c r="AB784" s="1383"/>
      <c r="AC784" s="1383"/>
      <c r="AD784" s="1383"/>
      <c r="AE784" s="1383"/>
      <c r="AF784" s="1383"/>
      <c r="AG784" s="1383"/>
    </row>
    <row r="785" spans="3:33" x14ac:dyDescent="0.25">
      <c r="C785" s="1383"/>
      <c r="D785" s="1383"/>
      <c r="E785" s="1383"/>
      <c r="F785" s="1383"/>
      <c r="G785" s="1383"/>
      <c r="H785" s="1383"/>
      <c r="I785" s="1383"/>
      <c r="J785" s="1383"/>
      <c r="K785" s="1383"/>
      <c r="L785" s="1383"/>
      <c r="M785" s="1383"/>
      <c r="N785" s="1383"/>
      <c r="O785" s="1383"/>
      <c r="P785" s="1383"/>
      <c r="Q785" s="1383"/>
      <c r="R785" s="1383"/>
      <c r="S785" s="1383"/>
      <c r="T785" s="1383"/>
      <c r="U785" s="1383"/>
      <c r="V785" s="1383"/>
      <c r="W785" s="1383"/>
      <c r="X785" s="1383"/>
      <c r="Y785" s="1383"/>
      <c r="Z785" s="1383"/>
      <c r="AA785" s="1383"/>
      <c r="AB785" s="1383"/>
      <c r="AC785" s="1383"/>
      <c r="AD785" s="1383"/>
      <c r="AE785" s="1383"/>
      <c r="AF785" s="1383"/>
      <c r="AG785" s="1383"/>
    </row>
    <row r="786" spans="3:33" x14ac:dyDescent="0.25">
      <c r="C786" s="1383"/>
      <c r="D786" s="1383"/>
      <c r="E786" s="1383"/>
      <c r="F786" s="1383"/>
      <c r="G786" s="1383"/>
      <c r="H786" s="1383"/>
      <c r="I786" s="1383"/>
      <c r="J786" s="1383"/>
      <c r="K786" s="1383"/>
      <c r="L786" s="1383"/>
      <c r="M786" s="1383"/>
      <c r="N786" s="1383"/>
      <c r="O786" s="1383"/>
      <c r="P786" s="1383"/>
      <c r="Q786" s="1383"/>
      <c r="R786" s="1383"/>
      <c r="S786" s="1383"/>
      <c r="T786" s="1383"/>
      <c r="U786" s="1383"/>
      <c r="V786" s="1383"/>
      <c r="W786" s="1383"/>
      <c r="X786" s="1383"/>
      <c r="Y786" s="1383"/>
      <c r="Z786" s="1383"/>
      <c r="AA786" s="1383"/>
      <c r="AB786" s="1383"/>
      <c r="AC786" s="1383"/>
      <c r="AD786" s="1383"/>
      <c r="AE786" s="1383"/>
      <c r="AF786" s="1383"/>
      <c r="AG786" s="1383"/>
    </row>
    <row r="787" spans="3:33" x14ac:dyDescent="0.25">
      <c r="C787" s="1383"/>
      <c r="D787" s="1383"/>
      <c r="E787" s="1383"/>
      <c r="F787" s="1383"/>
      <c r="G787" s="1383"/>
      <c r="H787" s="1383"/>
      <c r="I787" s="1383"/>
      <c r="J787" s="1383"/>
      <c r="K787" s="1383"/>
      <c r="L787" s="1383"/>
      <c r="M787" s="1383"/>
      <c r="N787" s="1383"/>
      <c r="O787" s="1383"/>
      <c r="P787" s="1383"/>
      <c r="Q787" s="1383"/>
      <c r="R787" s="1383"/>
      <c r="S787" s="1383"/>
      <c r="T787" s="1383"/>
      <c r="U787" s="1383"/>
      <c r="V787" s="1383"/>
      <c r="W787" s="1383"/>
      <c r="X787" s="1383"/>
      <c r="Y787" s="1383"/>
      <c r="Z787" s="1383"/>
      <c r="AA787" s="1383"/>
      <c r="AB787" s="1383"/>
      <c r="AC787" s="1383"/>
      <c r="AD787" s="1383"/>
      <c r="AE787" s="1383"/>
      <c r="AF787" s="1383"/>
      <c r="AG787" s="1383"/>
    </row>
    <row r="788" spans="3:33" x14ac:dyDescent="0.25">
      <c r="C788" s="1383"/>
      <c r="D788" s="1383"/>
      <c r="E788" s="1383"/>
      <c r="F788" s="1383"/>
      <c r="G788" s="1383"/>
      <c r="H788" s="1383"/>
      <c r="I788" s="1383"/>
      <c r="J788" s="1383"/>
      <c r="K788" s="1383"/>
      <c r="L788" s="1383"/>
      <c r="M788" s="1383"/>
      <c r="N788" s="1383"/>
      <c r="O788" s="1383"/>
      <c r="P788" s="1383"/>
      <c r="Q788" s="1383"/>
      <c r="R788" s="1383"/>
      <c r="S788" s="1383"/>
      <c r="T788" s="1383"/>
      <c r="U788" s="1383"/>
      <c r="V788" s="1383"/>
      <c r="W788" s="1383"/>
      <c r="X788" s="1383"/>
      <c r="Y788" s="1383"/>
      <c r="Z788" s="1383"/>
      <c r="AA788" s="1383"/>
      <c r="AB788" s="1383"/>
      <c r="AC788" s="1383"/>
      <c r="AD788" s="1383"/>
      <c r="AE788" s="1383"/>
      <c r="AF788" s="1383"/>
      <c r="AG788" s="1383"/>
    </row>
    <row r="789" spans="3:33" x14ac:dyDescent="0.25">
      <c r="C789" s="1383"/>
      <c r="D789" s="1383"/>
      <c r="E789" s="1383"/>
      <c r="F789" s="1383"/>
      <c r="G789" s="1383"/>
      <c r="H789" s="1383"/>
      <c r="I789" s="1383"/>
      <c r="J789" s="1383"/>
      <c r="K789" s="1383"/>
      <c r="L789" s="1383"/>
      <c r="M789" s="1383"/>
      <c r="N789" s="1383"/>
      <c r="O789" s="1383"/>
      <c r="P789" s="1383"/>
      <c r="Q789" s="1383"/>
      <c r="R789" s="1383"/>
      <c r="S789" s="1383"/>
      <c r="T789" s="1383"/>
      <c r="U789" s="1383"/>
      <c r="V789" s="1383"/>
      <c r="W789" s="1383"/>
      <c r="X789" s="1383"/>
      <c r="Y789" s="1383"/>
      <c r="Z789" s="1383"/>
      <c r="AA789" s="1383"/>
      <c r="AB789" s="1383"/>
      <c r="AC789" s="1383"/>
      <c r="AD789" s="1383"/>
      <c r="AE789" s="1383"/>
      <c r="AF789" s="1383"/>
      <c r="AG789" s="1383"/>
    </row>
    <row r="790" spans="3:33" x14ac:dyDescent="0.25">
      <c r="C790" s="1383"/>
      <c r="D790" s="1383"/>
      <c r="E790" s="1383"/>
      <c r="F790" s="1383"/>
      <c r="G790" s="1383"/>
      <c r="H790" s="1383"/>
      <c r="I790" s="1383"/>
      <c r="J790" s="1383"/>
      <c r="K790" s="1383"/>
      <c r="L790" s="1383"/>
      <c r="M790" s="1383"/>
      <c r="N790" s="1383"/>
      <c r="O790" s="1383"/>
      <c r="P790" s="1383"/>
      <c r="Q790" s="1383"/>
      <c r="R790" s="1383"/>
      <c r="S790" s="1383"/>
      <c r="T790" s="1383"/>
      <c r="U790" s="1383"/>
      <c r="V790" s="1383"/>
      <c r="W790" s="1383"/>
      <c r="X790" s="1383"/>
      <c r="Y790" s="1383"/>
      <c r="Z790" s="1383"/>
      <c r="AA790" s="1383"/>
      <c r="AB790" s="1383"/>
      <c r="AC790" s="1383"/>
      <c r="AD790" s="1383"/>
      <c r="AE790" s="1383"/>
      <c r="AF790" s="1383"/>
      <c r="AG790" s="1383"/>
    </row>
    <row r="791" spans="3:33" x14ac:dyDescent="0.25">
      <c r="C791" s="1383"/>
      <c r="D791" s="1383"/>
      <c r="E791" s="1383"/>
      <c r="F791" s="1383"/>
      <c r="G791" s="1383"/>
      <c r="H791" s="1383"/>
      <c r="I791" s="1383"/>
      <c r="J791" s="1383"/>
      <c r="K791" s="1383"/>
      <c r="L791" s="1383"/>
      <c r="M791" s="1383"/>
      <c r="N791" s="1383"/>
      <c r="O791" s="1383"/>
      <c r="P791" s="1383"/>
      <c r="Q791" s="1383"/>
      <c r="R791" s="1383"/>
      <c r="S791" s="1383"/>
      <c r="T791" s="1383"/>
      <c r="U791" s="1383"/>
      <c r="V791" s="1383"/>
      <c r="W791" s="1383"/>
      <c r="X791" s="1383"/>
      <c r="Y791" s="1383"/>
      <c r="Z791" s="1383"/>
      <c r="AA791" s="1383"/>
      <c r="AB791" s="1383"/>
      <c r="AC791" s="1383"/>
      <c r="AD791" s="1383"/>
      <c r="AE791" s="1383"/>
      <c r="AF791" s="1383"/>
      <c r="AG791" s="1383"/>
    </row>
    <row r="792" spans="3:33" x14ac:dyDescent="0.25">
      <c r="C792" s="1383"/>
      <c r="D792" s="1383"/>
      <c r="E792" s="1383"/>
      <c r="F792" s="1383"/>
      <c r="G792" s="1383"/>
      <c r="H792" s="1383"/>
      <c r="I792" s="1383"/>
      <c r="J792" s="1383"/>
      <c r="K792" s="1383"/>
      <c r="L792" s="1383"/>
      <c r="M792" s="1383"/>
      <c r="N792" s="1383"/>
      <c r="O792" s="1383"/>
      <c r="P792" s="1383"/>
      <c r="Q792" s="1383"/>
      <c r="R792" s="1383"/>
      <c r="S792" s="1383"/>
      <c r="T792" s="1383"/>
      <c r="U792" s="1383"/>
      <c r="V792" s="1383"/>
      <c r="W792" s="1383"/>
      <c r="X792" s="1383"/>
      <c r="Y792" s="1383"/>
      <c r="Z792" s="1383"/>
      <c r="AA792" s="1383"/>
      <c r="AB792" s="1383"/>
      <c r="AC792" s="1383"/>
      <c r="AD792" s="1383"/>
      <c r="AE792" s="1383"/>
      <c r="AF792" s="1383"/>
      <c r="AG792" s="1383"/>
    </row>
    <row r="793" spans="3:33" x14ac:dyDescent="0.25">
      <c r="C793" s="1383"/>
      <c r="D793" s="1383"/>
      <c r="E793" s="1383"/>
      <c r="F793" s="1383"/>
      <c r="G793" s="1383"/>
      <c r="H793" s="1383"/>
      <c r="I793" s="1383"/>
      <c r="J793" s="1383"/>
      <c r="K793" s="1383"/>
      <c r="L793" s="1383"/>
      <c r="M793" s="1383"/>
      <c r="N793" s="1383"/>
      <c r="O793" s="1383"/>
      <c r="P793" s="1383"/>
      <c r="Q793" s="1383"/>
      <c r="R793" s="1383"/>
      <c r="S793" s="1383"/>
      <c r="T793" s="1383"/>
      <c r="U793" s="1383"/>
      <c r="V793" s="1383"/>
      <c r="W793" s="1383"/>
      <c r="X793" s="1383"/>
      <c r="Y793" s="1383"/>
      <c r="Z793" s="1383"/>
      <c r="AA793" s="1383"/>
      <c r="AB793" s="1383"/>
      <c r="AC793" s="1383"/>
      <c r="AD793" s="1383"/>
      <c r="AE793" s="1383"/>
      <c r="AF793" s="1383"/>
      <c r="AG793" s="1383"/>
    </row>
    <row r="794" spans="3:33" x14ac:dyDescent="0.25">
      <c r="C794" s="1383"/>
      <c r="D794" s="1383"/>
      <c r="E794" s="1383"/>
      <c r="F794" s="1383"/>
      <c r="G794" s="1383"/>
      <c r="H794" s="1383"/>
      <c r="I794" s="1383"/>
      <c r="J794" s="1383"/>
      <c r="K794" s="1383"/>
      <c r="L794" s="1383"/>
      <c r="M794" s="1383"/>
      <c r="N794" s="1383"/>
      <c r="O794" s="1383"/>
      <c r="P794" s="1383"/>
      <c r="Q794" s="1383"/>
      <c r="R794" s="1383"/>
      <c r="S794" s="1383"/>
      <c r="T794" s="1383"/>
      <c r="U794" s="1383"/>
      <c r="V794" s="1383"/>
      <c r="W794" s="1383"/>
      <c r="X794" s="1383"/>
      <c r="Y794" s="1383"/>
      <c r="Z794" s="1383"/>
      <c r="AA794" s="1383"/>
      <c r="AB794" s="1383"/>
      <c r="AC794" s="1383"/>
      <c r="AD794" s="1383"/>
      <c r="AE794" s="1383"/>
      <c r="AF794" s="1383"/>
      <c r="AG794" s="1383"/>
    </row>
    <row r="795" spans="3:33" x14ac:dyDescent="0.25">
      <c r="C795" s="1383"/>
      <c r="D795" s="1383"/>
      <c r="E795" s="1383"/>
      <c r="F795" s="1383"/>
      <c r="G795" s="1383"/>
      <c r="H795" s="1383"/>
      <c r="I795" s="1383"/>
      <c r="J795" s="1383"/>
      <c r="K795" s="1383"/>
      <c r="L795" s="1383"/>
      <c r="M795" s="1383"/>
      <c r="N795" s="1383"/>
      <c r="O795" s="1383"/>
      <c r="P795" s="1383"/>
      <c r="Q795" s="1383"/>
      <c r="R795" s="1383"/>
      <c r="S795" s="1383"/>
      <c r="T795" s="1383"/>
      <c r="U795" s="1383"/>
      <c r="V795" s="1383"/>
      <c r="W795" s="1383"/>
      <c r="X795" s="1383"/>
      <c r="Y795" s="1383"/>
      <c r="Z795" s="1383"/>
      <c r="AA795" s="1383"/>
      <c r="AB795" s="1383"/>
      <c r="AC795" s="1383"/>
      <c r="AD795" s="1383"/>
      <c r="AE795" s="1383"/>
      <c r="AF795" s="1383"/>
      <c r="AG795" s="1383"/>
    </row>
    <row r="796" spans="3:33" x14ac:dyDescent="0.25">
      <c r="C796" s="1383"/>
      <c r="D796" s="1383"/>
      <c r="E796" s="1383"/>
      <c r="F796" s="1383"/>
      <c r="G796" s="1383"/>
      <c r="H796" s="1383"/>
      <c r="I796" s="1383"/>
      <c r="J796" s="1383"/>
      <c r="K796" s="1383"/>
      <c r="L796" s="1383"/>
      <c r="M796" s="1383"/>
      <c r="N796" s="1383"/>
      <c r="O796" s="1383"/>
      <c r="P796" s="1383"/>
      <c r="Q796" s="1383"/>
      <c r="R796" s="1383"/>
      <c r="S796" s="1383"/>
      <c r="T796" s="1383"/>
      <c r="U796" s="1383"/>
      <c r="V796" s="1383"/>
      <c r="W796" s="1383"/>
      <c r="X796" s="1383"/>
      <c r="Y796" s="1383"/>
      <c r="Z796" s="1383"/>
      <c r="AA796" s="1383"/>
      <c r="AB796" s="1383"/>
      <c r="AC796" s="1383"/>
      <c r="AD796" s="1383"/>
      <c r="AE796" s="1383"/>
      <c r="AF796" s="1383"/>
      <c r="AG796" s="1383"/>
    </row>
    <row r="797" spans="3:33" x14ac:dyDescent="0.25">
      <c r="C797" s="1383"/>
      <c r="D797" s="1383"/>
      <c r="E797" s="1383"/>
      <c r="F797" s="1383"/>
      <c r="G797" s="1383"/>
      <c r="H797" s="1383"/>
      <c r="I797" s="1383"/>
      <c r="J797" s="1383"/>
      <c r="K797" s="1383"/>
      <c r="L797" s="1383"/>
      <c r="M797" s="1383"/>
      <c r="N797" s="1383"/>
      <c r="O797" s="1383"/>
      <c r="P797" s="1383"/>
      <c r="Q797" s="1383"/>
      <c r="R797" s="1383"/>
      <c r="S797" s="1383"/>
      <c r="T797" s="1383"/>
      <c r="U797" s="1383"/>
      <c r="V797" s="1383"/>
      <c r="W797" s="1383"/>
      <c r="X797" s="1383"/>
      <c r="Y797" s="1383"/>
      <c r="Z797" s="1383"/>
      <c r="AA797" s="1383"/>
      <c r="AB797" s="1383"/>
      <c r="AC797" s="1383"/>
      <c r="AD797" s="1383"/>
      <c r="AE797" s="1383"/>
      <c r="AF797" s="1383"/>
      <c r="AG797" s="1383"/>
    </row>
    <row r="798" spans="3:33" x14ac:dyDescent="0.25">
      <c r="C798" s="1383"/>
      <c r="D798" s="1383"/>
      <c r="E798" s="1383"/>
      <c r="F798" s="1383"/>
      <c r="G798" s="1383"/>
      <c r="H798" s="1383"/>
      <c r="I798" s="1383"/>
      <c r="J798" s="1383"/>
      <c r="K798" s="1383"/>
      <c r="L798" s="1383"/>
      <c r="M798" s="1383"/>
      <c r="N798" s="1383"/>
      <c r="O798" s="1383"/>
      <c r="P798" s="1383"/>
      <c r="Q798" s="1383"/>
      <c r="R798" s="1383"/>
      <c r="S798" s="1383"/>
      <c r="T798" s="1383"/>
      <c r="U798" s="1383"/>
      <c r="V798" s="1383"/>
      <c r="W798" s="1383"/>
      <c r="X798" s="1383"/>
      <c r="Y798" s="1383"/>
      <c r="Z798" s="1383"/>
      <c r="AA798" s="1383"/>
      <c r="AB798" s="1383"/>
      <c r="AC798" s="1383"/>
      <c r="AD798" s="1383"/>
      <c r="AE798" s="1383"/>
      <c r="AF798" s="1383"/>
      <c r="AG798" s="1383"/>
    </row>
    <row r="799" spans="3:33" x14ac:dyDescent="0.25">
      <c r="C799" s="1383"/>
      <c r="D799" s="1383"/>
      <c r="E799" s="1383"/>
      <c r="F799" s="1383"/>
      <c r="G799" s="1383"/>
      <c r="H799" s="1383"/>
      <c r="I799" s="1383"/>
      <c r="J799" s="1383"/>
      <c r="K799" s="1383"/>
      <c r="L799" s="1383"/>
      <c r="M799" s="1383"/>
      <c r="N799" s="1383"/>
      <c r="O799" s="1383"/>
      <c r="P799" s="1383"/>
      <c r="Q799" s="1383"/>
      <c r="R799" s="1383"/>
      <c r="S799" s="1383"/>
      <c r="T799" s="1383"/>
      <c r="U799" s="1383"/>
      <c r="V799" s="1383"/>
      <c r="W799" s="1383"/>
      <c r="X799" s="1383"/>
      <c r="Y799" s="1383"/>
      <c r="Z799" s="1383"/>
      <c r="AA799" s="1383"/>
      <c r="AB799" s="1383"/>
      <c r="AC799" s="1383"/>
      <c r="AD799" s="1383"/>
      <c r="AE799" s="1383"/>
      <c r="AF799" s="1383"/>
      <c r="AG799" s="1383"/>
    </row>
    <row r="800" spans="3:33" x14ac:dyDescent="0.25">
      <c r="C800" s="1383"/>
      <c r="D800" s="1383"/>
      <c r="E800" s="1383"/>
      <c r="F800" s="1383"/>
      <c r="G800" s="1383"/>
      <c r="H800" s="1383"/>
      <c r="I800" s="1383"/>
      <c r="J800" s="1383"/>
      <c r="K800" s="1383"/>
      <c r="L800" s="1383"/>
      <c r="M800" s="1383"/>
      <c r="N800" s="1383"/>
      <c r="O800" s="1383"/>
      <c r="P800" s="1383"/>
      <c r="Q800" s="1383"/>
      <c r="R800" s="1383"/>
      <c r="S800" s="1383"/>
      <c r="T800" s="1383"/>
      <c r="U800" s="1383"/>
      <c r="V800" s="1383"/>
      <c r="W800" s="1383"/>
      <c r="X800" s="1383"/>
      <c r="Y800" s="1383"/>
      <c r="Z800" s="1383"/>
      <c r="AA800" s="1383"/>
      <c r="AB800" s="1383"/>
      <c r="AC800" s="1383"/>
      <c r="AD800" s="1383"/>
      <c r="AE800" s="1383"/>
      <c r="AF800" s="1383"/>
      <c r="AG800" s="1383"/>
    </row>
    <row r="801" spans="3:33" x14ac:dyDescent="0.25">
      <c r="C801" s="1383"/>
      <c r="D801" s="1383"/>
      <c r="E801" s="1383"/>
      <c r="F801" s="1383"/>
      <c r="G801" s="1383"/>
      <c r="H801" s="1383"/>
      <c r="I801" s="1383"/>
      <c r="J801" s="1383"/>
      <c r="K801" s="1383"/>
      <c r="L801" s="1383"/>
      <c r="M801" s="1383"/>
      <c r="N801" s="1383"/>
      <c r="O801" s="1383"/>
      <c r="P801" s="1383"/>
      <c r="Q801" s="1383"/>
      <c r="R801" s="1383"/>
      <c r="S801" s="1383"/>
      <c r="T801" s="1383"/>
      <c r="U801" s="1383"/>
      <c r="V801" s="1383"/>
      <c r="W801" s="1383"/>
      <c r="X801" s="1383"/>
      <c r="Y801" s="1383"/>
      <c r="Z801" s="1383"/>
      <c r="AA801" s="1383"/>
      <c r="AB801" s="1383"/>
      <c r="AC801" s="1383"/>
      <c r="AD801" s="1383"/>
      <c r="AE801" s="1383"/>
      <c r="AF801" s="1383"/>
      <c r="AG801" s="1383"/>
    </row>
    <row r="802" spans="3:33" x14ac:dyDescent="0.25">
      <c r="C802" s="1383"/>
      <c r="D802" s="1383"/>
      <c r="E802" s="1383"/>
      <c r="F802" s="1383"/>
      <c r="G802" s="1383"/>
      <c r="H802" s="1383"/>
      <c r="I802" s="1383"/>
      <c r="J802" s="1383"/>
      <c r="K802" s="1383"/>
      <c r="L802" s="1383"/>
      <c r="M802" s="1383"/>
      <c r="N802" s="1383"/>
      <c r="O802" s="1383"/>
      <c r="P802" s="1383"/>
      <c r="Q802" s="1383"/>
      <c r="R802" s="1383"/>
      <c r="S802" s="1383"/>
      <c r="T802" s="1383"/>
      <c r="U802" s="1383"/>
      <c r="V802" s="1383"/>
      <c r="W802" s="1383"/>
      <c r="X802" s="1383"/>
      <c r="Y802" s="1383"/>
      <c r="Z802" s="1383"/>
      <c r="AA802" s="1383"/>
      <c r="AB802" s="1383"/>
      <c r="AC802" s="1383"/>
      <c r="AD802" s="1383"/>
      <c r="AE802" s="1383"/>
      <c r="AF802" s="1383"/>
      <c r="AG802" s="1383"/>
    </row>
    <row r="803" spans="3:33" x14ac:dyDescent="0.25">
      <c r="C803" s="1383"/>
      <c r="D803" s="1383"/>
      <c r="E803" s="1383"/>
      <c r="F803" s="1383"/>
      <c r="G803" s="1383"/>
      <c r="H803" s="1383"/>
      <c r="I803" s="1383"/>
      <c r="J803" s="1383"/>
      <c r="K803" s="1383"/>
      <c r="L803" s="1383"/>
      <c r="M803" s="1383"/>
      <c r="N803" s="1383"/>
      <c r="O803" s="1383"/>
      <c r="P803" s="1383"/>
      <c r="Q803" s="1383"/>
      <c r="R803" s="1383"/>
      <c r="S803" s="1383"/>
      <c r="T803" s="1383"/>
      <c r="U803" s="1383"/>
      <c r="V803" s="1383"/>
      <c r="W803" s="1383"/>
      <c r="X803" s="1383"/>
      <c r="Y803" s="1383"/>
      <c r="Z803" s="1383"/>
      <c r="AA803" s="1383"/>
      <c r="AB803" s="1383"/>
      <c r="AC803" s="1383"/>
      <c r="AD803" s="1383"/>
      <c r="AE803" s="1383"/>
      <c r="AF803" s="1383"/>
      <c r="AG803" s="1383"/>
    </row>
    <row r="804" spans="3:33" x14ac:dyDescent="0.25">
      <c r="C804" s="1383"/>
      <c r="D804" s="1383"/>
      <c r="E804" s="1383"/>
      <c r="F804" s="1383"/>
      <c r="G804" s="1383"/>
      <c r="H804" s="1383"/>
      <c r="I804" s="1383"/>
      <c r="J804" s="1383"/>
      <c r="K804" s="1383"/>
      <c r="L804" s="1383"/>
      <c r="M804" s="1383"/>
      <c r="N804" s="1383"/>
      <c r="O804" s="1383"/>
      <c r="P804" s="1383"/>
      <c r="Q804" s="1383"/>
      <c r="R804" s="1383"/>
      <c r="S804" s="1383"/>
      <c r="T804" s="1383"/>
      <c r="U804" s="1383"/>
      <c r="V804" s="1383"/>
      <c r="W804" s="1383"/>
      <c r="X804" s="1383"/>
      <c r="Y804" s="1383"/>
      <c r="Z804" s="1383"/>
      <c r="AA804" s="1383"/>
      <c r="AB804" s="1383"/>
      <c r="AC804" s="1383"/>
      <c r="AD804" s="1383"/>
      <c r="AE804" s="1383"/>
      <c r="AF804" s="1383"/>
      <c r="AG804" s="1383"/>
    </row>
    <row r="805" spans="3:33" x14ac:dyDescent="0.25">
      <c r="C805" s="1383"/>
      <c r="D805" s="1383"/>
      <c r="E805" s="1383"/>
      <c r="F805" s="1383"/>
      <c r="G805" s="1383"/>
      <c r="H805" s="1383"/>
      <c r="I805" s="1383"/>
      <c r="J805" s="1383"/>
      <c r="K805" s="1383"/>
      <c r="L805" s="1383"/>
      <c r="M805" s="1383"/>
      <c r="N805" s="1383"/>
      <c r="O805" s="1383"/>
      <c r="P805" s="1383"/>
      <c r="Q805" s="1383"/>
      <c r="R805" s="1383"/>
      <c r="S805" s="1383"/>
      <c r="T805" s="1383"/>
      <c r="U805" s="1383"/>
      <c r="V805" s="1383"/>
      <c r="W805" s="1383"/>
      <c r="X805" s="1383"/>
      <c r="Y805" s="1383"/>
      <c r="Z805" s="1383"/>
      <c r="AA805" s="1383"/>
      <c r="AB805" s="1383"/>
      <c r="AC805" s="1383"/>
      <c r="AD805" s="1383"/>
      <c r="AE805" s="1383"/>
      <c r="AF805" s="1383"/>
      <c r="AG805" s="1383"/>
    </row>
    <row r="806" spans="3:33" x14ac:dyDescent="0.25">
      <c r="C806" s="1383"/>
      <c r="D806" s="1383"/>
      <c r="E806" s="1383"/>
      <c r="F806" s="1383"/>
      <c r="G806" s="1383"/>
      <c r="H806" s="1383"/>
      <c r="I806" s="1383"/>
      <c r="J806" s="1383"/>
      <c r="K806" s="1383"/>
      <c r="L806" s="1383"/>
      <c r="M806" s="1383"/>
      <c r="N806" s="1383"/>
      <c r="O806" s="1383"/>
      <c r="P806" s="1383"/>
      <c r="Q806" s="1383"/>
      <c r="R806" s="1383"/>
      <c r="S806" s="1383"/>
      <c r="T806" s="1383"/>
      <c r="U806" s="1383"/>
      <c r="V806" s="1383"/>
      <c r="W806" s="1383"/>
      <c r="X806" s="1383"/>
      <c r="Y806" s="1383"/>
      <c r="Z806" s="1383"/>
      <c r="AA806" s="1383"/>
      <c r="AB806" s="1383"/>
      <c r="AC806" s="1383"/>
      <c r="AD806" s="1383"/>
      <c r="AE806" s="1383"/>
      <c r="AF806" s="1383"/>
      <c r="AG806" s="1383"/>
    </row>
    <row r="807" spans="3:33" x14ac:dyDescent="0.25">
      <c r="C807" s="1383"/>
      <c r="D807" s="1383"/>
      <c r="E807" s="1383"/>
      <c r="F807" s="1383"/>
      <c r="G807" s="1383"/>
      <c r="H807" s="1383"/>
      <c r="I807" s="1383"/>
      <c r="J807" s="1383"/>
      <c r="K807" s="1383"/>
      <c r="L807" s="1383"/>
      <c r="M807" s="1383"/>
      <c r="N807" s="1383"/>
      <c r="O807" s="1383"/>
      <c r="P807" s="1383"/>
      <c r="Q807" s="1383"/>
      <c r="R807" s="1383"/>
      <c r="S807" s="1383"/>
      <c r="T807" s="1383"/>
      <c r="U807" s="1383"/>
      <c r="V807" s="1383"/>
      <c r="W807" s="1383"/>
      <c r="X807" s="1383"/>
      <c r="Y807" s="1383"/>
      <c r="Z807" s="1383"/>
      <c r="AA807" s="1383"/>
      <c r="AB807" s="1383"/>
      <c r="AC807" s="1383"/>
      <c r="AD807" s="1383"/>
      <c r="AE807" s="1383"/>
      <c r="AF807" s="1383"/>
      <c r="AG807" s="1383"/>
    </row>
    <row r="808" spans="3:33" x14ac:dyDescent="0.25">
      <c r="C808" s="1383"/>
      <c r="D808" s="1383"/>
      <c r="E808" s="1383"/>
      <c r="F808" s="1383"/>
      <c r="G808" s="1383"/>
      <c r="H808" s="1383"/>
      <c r="I808" s="1383"/>
      <c r="J808" s="1383"/>
      <c r="K808" s="1383"/>
      <c r="L808" s="1383"/>
      <c r="M808" s="1383"/>
      <c r="N808" s="1383"/>
      <c r="O808" s="1383"/>
      <c r="P808" s="1383"/>
      <c r="Q808" s="1383"/>
      <c r="R808" s="1383"/>
      <c r="S808" s="1383"/>
      <c r="T808" s="1383"/>
      <c r="U808" s="1383"/>
      <c r="V808" s="1383"/>
      <c r="W808" s="1383"/>
      <c r="X808" s="1383"/>
      <c r="Y808" s="1383"/>
      <c r="Z808" s="1383"/>
      <c r="AA808" s="1383"/>
      <c r="AB808" s="1383"/>
      <c r="AC808" s="1383"/>
      <c r="AD808" s="1383"/>
      <c r="AE808" s="1383"/>
      <c r="AF808" s="1383"/>
      <c r="AG808" s="1383"/>
    </row>
    <row r="809" spans="3:33" x14ac:dyDescent="0.25">
      <c r="C809" s="1383"/>
      <c r="D809" s="1383"/>
      <c r="E809" s="1383"/>
      <c r="F809" s="1383"/>
      <c r="G809" s="1383"/>
      <c r="H809" s="1383"/>
      <c r="I809" s="1383"/>
      <c r="J809" s="1383"/>
      <c r="K809" s="1383"/>
      <c r="L809" s="1383"/>
      <c r="M809" s="1383"/>
      <c r="N809" s="1383"/>
      <c r="O809" s="1383"/>
      <c r="P809" s="1383"/>
      <c r="Q809" s="1383"/>
      <c r="R809" s="1383"/>
      <c r="S809" s="1383"/>
      <c r="T809" s="1383"/>
      <c r="U809" s="1383"/>
      <c r="V809" s="1383"/>
      <c r="W809" s="1383"/>
      <c r="X809" s="1383"/>
      <c r="Y809" s="1383"/>
      <c r="Z809" s="1383"/>
      <c r="AA809" s="1383"/>
      <c r="AB809" s="1383"/>
      <c r="AC809" s="1383"/>
      <c r="AD809" s="1383"/>
      <c r="AE809" s="1383"/>
      <c r="AF809" s="1383"/>
      <c r="AG809" s="1383"/>
    </row>
    <row r="810" spans="3:33" x14ac:dyDescent="0.25">
      <c r="C810" s="1383"/>
      <c r="D810" s="1383"/>
      <c r="E810" s="1383"/>
      <c r="F810" s="1383"/>
      <c r="G810" s="1383"/>
      <c r="H810" s="1383"/>
      <c r="I810" s="1383"/>
      <c r="J810" s="1383"/>
      <c r="K810" s="1383"/>
      <c r="L810" s="1383"/>
      <c r="M810" s="1383"/>
      <c r="N810" s="1383"/>
      <c r="O810" s="1383"/>
      <c r="P810" s="1383"/>
      <c r="Q810" s="1383"/>
      <c r="R810" s="1383"/>
      <c r="S810" s="1383"/>
      <c r="T810" s="1383"/>
      <c r="U810" s="1383"/>
      <c r="V810" s="1383"/>
      <c r="W810" s="1383"/>
      <c r="X810" s="1383"/>
      <c r="Y810" s="1383"/>
      <c r="Z810" s="1383"/>
      <c r="AA810" s="1383"/>
      <c r="AB810" s="1383"/>
      <c r="AC810" s="1383"/>
      <c r="AD810" s="1383"/>
      <c r="AE810" s="1383"/>
      <c r="AF810" s="1383"/>
      <c r="AG810" s="1383"/>
    </row>
    <row r="811" spans="3:33" x14ac:dyDescent="0.25">
      <c r="C811" s="1383"/>
      <c r="D811" s="1383"/>
      <c r="E811" s="1383"/>
      <c r="F811" s="1383"/>
      <c r="G811" s="1383"/>
      <c r="H811" s="1383"/>
      <c r="I811" s="1383"/>
      <c r="J811" s="1383"/>
      <c r="K811" s="1383"/>
      <c r="L811" s="1383"/>
      <c r="M811" s="1383"/>
      <c r="N811" s="1383"/>
      <c r="O811" s="1383"/>
      <c r="P811" s="1383"/>
      <c r="Q811" s="1383"/>
      <c r="R811" s="1383"/>
      <c r="S811" s="1383"/>
      <c r="T811" s="1383"/>
      <c r="U811" s="1383"/>
      <c r="V811" s="1383"/>
      <c r="W811" s="1383"/>
      <c r="X811" s="1383"/>
      <c r="Y811" s="1383"/>
      <c r="Z811" s="1383"/>
      <c r="AA811" s="1383"/>
      <c r="AB811" s="1383"/>
      <c r="AC811" s="1383"/>
      <c r="AD811" s="1383"/>
      <c r="AE811" s="1383"/>
      <c r="AF811" s="1383"/>
      <c r="AG811" s="1383"/>
    </row>
    <row r="812" spans="3:33" x14ac:dyDescent="0.25">
      <c r="C812" s="1383"/>
      <c r="D812" s="1383"/>
      <c r="E812" s="1383"/>
      <c r="F812" s="1383"/>
      <c r="G812" s="1383"/>
      <c r="H812" s="1383"/>
      <c r="I812" s="1383"/>
      <c r="J812" s="1383"/>
      <c r="K812" s="1383"/>
      <c r="L812" s="1383"/>
      <c r="M812" s="1383"/>
      <c r="N812" s="1383"/>
      <c r="O812" s="1383"/>
      <c r="P812" s="1383"/>
      <c r="Q812" s="1383"/>
      <c r="R812" s="1383"/>
      <c r="S812" s="1383"/>
      <c r="T812" s="1383"/>
      <c r="U812" s="1383"/>
      <c r="V812" s="1383"/>
      <c r="W812" s="1383"/>
      <c r="X812" s="1383"/>
      <c r="Y812" s="1383"/>
      <c r="Z812" s="1383"/>
      <c r="AA812" s="1383"/>
      <c r="AB812" s="1383"/>
      <c r="AC812" s="1383"/>
      <c r="AD812" s="1383"/>
      <c r="AE812" s="1383"/>
      <c r="AF812" s="1383"/>
      <c r="AG812" s="1383"/>
    </row>
    <row r="813" spans="3:33" x14ac:dyDescent="0.25">
      <c r="C813" s="1383"/>
      <c r="D813" s="1383"/>
      <c r="E813" s="1383"/>
      <c r="F813" s="1383"/>
      <c r="G813" s="1383"/>
      <c r="H813" s="1383"/>
      <c r="I813" s="1383"/>
      <c r="J813" s="1383"/>
      <c r="K813" s="1383"/>
      <c r="L813" s="1383"/>
      <c r="M813" s="1383"/>
      <c r="N813" s="1383"/>
      <c r="O813" s="1383"/>
      <c r="P813" s="1383"/>
      <c r="Q813" s="1383"/>
      <c r="R813" s="1383"/>
      <c r="S813" s="1383"/>
      <c r="T813" s="1383"/>
      <c r="U813" s="1383"/>
      <c r="V813" s="1383"/>
      <c r="W813" s="1383"/>
      <c r="X813" s="1383"/>
      <c r="Y813" s="1383"/>
      <c r="Z813" s="1383"/>
      <c r="AA813" s="1383"/>
      <c r="AB813" s="1383"/>
      <c r="AC813" s="1383"/>
      <c r="AD813" s="1383"/>
      <c r="AE813" s="1383"/>
      <c r="AF813" s="1383"/>
      <c r="AG813" s="1383"/>
    </row>
    <row r="814" spans="3:33" x14ac:dyDescent="0.25">
      <c r="C814" s="1383"/>
      <c r="D814" s="1383"/>
      <c r="E814" s="1383"/>
      <c r="F814" s="1383"/>
      <c r="G814" s="1383"/>
      <c r="H814" s="1383"/>
      <c r="I814" s="1383"/>
      <c r="J814" s="1383"/>
      <c r="K814" s="1383"/>
      <c r="L814" s="1383"/>
      <c r="M814" s="1383"/>
      <c r="N814" s="1383"/>
      <c r="O814" s="1383"/>
      <c r="P814" s="1383"/>
      <c r="Q814" s="1383"/>
      <c r="R814" s="1383"/>
      <c r="S814" s="1383"/>
      <c r="T814" s="1383"/>
      <c r="U814" s="1383"/>
      <c r="V814" s="1383"/>
      <c r="W814" s="1383"/>
      <c r="X814" s="1383"/>
      <c r="Y814" s="1383"/>
      <c r="Z814" s="1383"/>
      <c r="AA814" s="1383"/>
      <c r="AB814" s="1383"/>
      <c r="AC814" s="1383"/>
      <c r="AD814" s="1383"/>
      <c r="AE814" s="1383"/>
      <c r="AF814" s="1383"/>
      <c r="AG814" s="1383"/>
    </row>
    <row r="815" spans="3:33" x14ac:dyDescent="0.25">
      <c r="C815" s="1383"/>
      <c r="D815" s="1383"/>
      <c r="E815" s="1383"/>
      <c r="F815" s="1383"/>
      <c r="G815" s="1383"/>
      <c r="H815" s="1383"/>
      <c r="I815" s="1383"/>
      <c r="J815" s="1383"/>
      <c r="K815" s="1383"/>
      <c r="L815" s="1383"/>
      <c r="M815" s="1383"/>
      <c r="N815" s="1383"/>
      <c r="O815" s="1383"/>
      <c r="P815" s="1383"/>
      <c r="Q815" s="1383"/>
      <c r="R815" s="1383"/>
      <c r="S815" s="1383"/>
      <c r="T815" s="1383"/>
      <c r="U815" s="1383"/>
      <c r="V815" s="1383"/>
      <c r="W815" s="1383"/>
      <c r="X815" s="1383"/>
      <c r="Y815" s="1383"/>
      <c r="Z815" s="1383"/>
      <c r="AA815" s="1383"/>
      <c r="AB815" s="1383"/>
      <c r="AC815" s="1383"/>
      <c r="AD815" s="1383"/>
      <c r="AE815" s="1383"/>
      <c r="AF815" s="1383"/>
      <c r="AG815" s="1383"/>
    </row>
    <row r="816" spans="3:33" x14ac:dyDescent="0.25">
      <c r="C816" s="1383"/>
      <c r="D816" s="1383"/>
      <c r="E816" s="1383"/>
      <c r="F816" s="1383"/>
      <c r="G816" s="1383"/>
      <c r="H816" s="1383"/>
      <c r="I816" s="1383"/>
      <c r="J816" s="1383"/>
      <c r="K816" s="1383"/>
      <c r="L816" s="1383"/>
      <c r="M816" s="1383"/>
      <c r="N816" s="1383"/>
      <c r="O816" s="1383"/>
      <c r="P816" s="1383"/>
      <c r="Q816" s="1383"/>
      <c r="R816" s="1383"/>
      <c r="S816" s="1383"/>
      <c r="T816" s="1383"/>
      <c r="U816" s="1383"/>
      <c r="V816" s="1383"/>
      <c r="W816" s="1383"/>
      <c r="X816" s="1383"/>
      <c r="Y816" s="1383"/>
      <c r="Z816" s="1383"/>
      <c r="AA816" s="1383"/>
      <c r="AB816" s="1383"/>
      <c r="AC816" s="1383"/>
      <c r="AD816" s="1383"/>
      <c r="AE816" s="1383"/>
      <c r="AF816" s="1383"/>
      <c r="AG816" s="1383"/>
    </row>
    <row r="817" spans="3:33" x14ac:dyDescent="0.25">
      <c r="C817" s="1383"/>
      <c r="D817" s="1383"/>
      <c r="E817" s="1383"/>
      <c r="F817" s="1383"/>
      <c r="G817" s="1383"/>
      <c r="H817" s="1383"/>
      <c r="I817" s="1383"/>
      <c r="J817" s="1383"/>
      <c r="K817" s="1383"/>
      <c r="L817" s="1383"/>
      <c r="M817" s="1383"/>
      <c r="N817" s="1383"/>
      <c r="O817" s="1383"/>
      <c r="P817" s="1383"/>
      <c r="Q817" s="1383"/>
      <c r="R817" s="1383"/>
      <c r="S817" s="1383"/>
      <c r="T817" s="1383"/>
      <c r="U817" s="1383"/>
      <c r="V817" s="1383"/>
      <c r="W817" s="1383"/>
      <c r="X817" s="1383"/>
      <c r="Y817" s="1383"/>
      <c r="Z817" s="1383"/>
      <c r="AA817" s="1383"/>
      <c r="AB817" s="1383"/>
      <c r="AC817" s="1383"/>
      <c r="AD817" s="1383"/>
      <c r="AE817" s="1383"/>
      <c r="AF817" s="1383"/>
      <c r="AG817" s="1383"/>
    </row>
    <row r="818" spans="3:33" x14ac:dyDescent="0.25">
      <c r="C818" s="1383"/>
      <c r="D818" s="1383"/>
      <c r="E818" s="1383"/>
      <c r="F818" s="1383"/>
      <c r="G818" s="1383"/>
      <c r="H818" s="1383"/>
      <c r="I818" s="1383"/>
      <c r="J818" s="1383"/>
      <c r="K818" s="1383"/>
      <c r="L818" s="1383"/>
      <c r="M818" s="1383"/>
      <c r="N818" s="1383"/>
      <c r="O818" s="1383"/>
      <c r="P818" s="1383"/>
      <c r="Q818" s="1383"/>
      <c r="R818" s="1383"/>
      <c r="S818" s="1383"/>
      <c r="T818" s="1383"/>
      <c r="U818" s="1383"/>
      <c r="V818" s="1383"/>
      <c r="W818" s="1383"/>
      <c r="X818" s="1383"/>
      <c r="Y818" s="1383"/>
      <c r="Z818" s="1383"/>
      <c r="AA818" s="1383"/>
      <c r="AB818" s="1383"/>
      <c r="AC818" s="1383"/>
      <c r="AD818" s="1383"/>
      <c r="AE818" s="1383"/>
      <c r="AF818" s="1383"/>
      <c r="AG818" s="1383"/>
    </row>
    <row r="819" spans="3:33" x14ac:dyDescent="0.25">
      <c r="C819" s="1383"/>
      <c r="D819" s="1383"/>
      <c r="E819" s="1383"/>
      <c r="F819" s="1383"/>
      <c r="G819" s="1383"/>
      <c r="H819" s="1383"/>
      <c r="I819" s="1383"/>
      <c r="J819" s="1383"/>
      <c r="K819" s="1383"/>
      <c r="L819" s="1383"/>
      <c r="M819" s="1383"/>
      <c r="N819" s="1383"/>
      <c r="O819" s="1383"/>
      <c r="P819" s="1383"/>
      <c r="Q819" s="1383"/>
      <c r="R819" s="1383"/>
      <c r="S819" s="1383"/>
      <c r="T819" s="1383"/>
      <c r="U819" s="1383"/>
      <c r="V819" s="1383"/>
      <c r="W819" s="1383"/>
      <c r="X819" s="1383"/>
      <c r="Y819" s="1383"/>
      <c r="Z819" s="1383"/>
      <c r="AA819" s="1383"/>
      <c r="AB819" s="1383"/>
      <c r="AC819" s="1383"/>
      <c r="AD819" s="1383"/>
      <c r="AE819" s="1383"/>
      <c r="AF819" s="1383"/>
      <c r="AG819" s="1383"/>
    </row>
    <row r="820" spans="3:33" x14ac:dyDescent="0.25">
      <c r="C820" s="1383"/>
      <c r="D820" s="1383"/>
      <c r="E820" s="1383"/>
      <c r="F820" s="1383"/>
      <c r="G820" s="1383"/>
      <c r="H820" s="1383"/>
      <c r="I820" s="1383"/>
      <c r="J820" s="1383"/>
      <c r="K820" s="1383"/>
      <c r="L820" s="1383"/>
      <c r="M820" s="1383"/>
      <c r="N820" s="1383"/>
      <c r="O820" s="1383"/>
      <c r="P820" s="1383"/>
      <c r="Q820" s="1383"/>
      <c r="R820" s="1383"/>
      <c r="S820" s="1383"/>
      <c r="T820" s="1383"/>
      <c r="U820" s="1383"/>
      <c r="V820" s="1383"/>
      <c r="W820" s="1383"/>
      <c r="X820" s="1383"/>
      <c r="Y820" s="1383"/>
      <c r="Z820" s="1383"/>
      <c r="AA820" s="1383"/>
      <c r="AB820" s="1383"/>
      <c r="AC820" s="1383"/>
      <c r="AD820" s="1383"/>
      <c r="AE820" s="1383"/>
      <c r="AF820" s="1383"/>
      <c r="AG820" s="1383"/>
    </row>
    <row r="821" spans="3:33" x14ac:dyDescent="0.25">
      <c r="C821" s="1383"/>
      <c r="D821" s="1383"/>
      <c r="E821" s="1383"/>
      <c r="F821" s="1383"/>
      <c r="G821" s="1383"/>
      <c r="H821" s="1383"/>
      <c r="I821" s="1383"/>
      <c r="J821" s="1383"/>
      <c r="K821" s="1383"/>
      <c r="L821" s="1383"/>
      <c r="M821" s="1383"/>
      <c r="N821" s="1383"/>
      <c r="O821" s="1383"/>
      <c r="P821" s="1383"/>
      <c r="Q821" s="1383"/>
      <c r="R821" s="1383"/>
      <c r="S821" s="1383"/>
      <c r="T821" s="1383"/>
      <c r="U821" s="1383"/>
      <c r="V821" s="1383"/>
      <c r="W821" s="1383"/>
      <c r="X821" s="1383"/>
      <c r="Y821" s="1383"/>
      <c r="Z821" s="1383"/>
      <c r="AA821" s="1383"/>
      <c r="AB821" s="1383"/>
      <c r="AC821" s="1383"/>
      <c r="AD821" s="1383"/>
      <c r="AE821" s="1383"/>
      <c r="AF821" s="1383"/>
      <c r="AG821" s="1383"/>
    </row>
    <row r="822" spans="3:33" x14ac:dyDescent="0.25">
      <c r="C822" s="1383"/>
      <c r="D822" s="1383"/>
      <c r="E822" s="1383"/>
      <c r="F822" s="1383"/>
      <c r="G822" s="1383"/>
      <c r="H822" s="1383"/>
      <c r="I822" s="1383"/>
      <c r="J822" s="1383"/>
      <c r="K822" s="1383"/>
      <c r="L822" s="1383"/>
      <c r="M822" s="1383"/>
      <c r="N822" s="1383"/>
      <c r="O822" s="1383"/>
      <c r="P822" s="1383"/>
      <c r="Q822" s="1383"/>
      <c r="R822" s="1383"/>
      <c r="S822" s="1383"/>
      <c r="T822" s="1383"/>
      <c r="U822" s="1383"/>
      <c r="V822" s="1383"/>
      <c r="W822" s="1383"/>
      <c r="X822" s="1383"/>
      <c r="Y822" s="1383"/>
      <c r="Z822" s="1383"/>
      <c r="AA822" s="1383"/>
      <c r="AB822" s="1383"/>
      <c r="AC822" s="1383"/>
      <c r="AD822" s="1383"/>
      <c r="AE822" s="1383"/>
      <c r="AF822" s="1383"/>
      <c r="AG822" s="1383"/>
    </row>
    <row r="823" spans="3:33" x14ac:dyDescent="0.25">
      <c r="C823" s="1383"/>
      <c r="D823" s="1383"/>
      <c r="E823" s="1383"/>
      <c r="F823" s="1383"/>
      <c r="G823" s="1383"/>
      <c r="H823" s="1383"/>
      <c r="I823" s="1383"/>
      <c r="J823" s="1383"/>
      <c r="K823" s="1383"/>
      <c r="L823" s="1383"/>
      <c r="M823" s="1383"/>
      <c r="N823" s="1383"/>
      <c r="O823" s="1383"/>
      <c r="P823" s="1383"/>
      <c r="Q823" s="1383"/>
      <c r="R823" s="1383"/>
      <c r="S823" s="1383"/>
      <c r="T823" s="1383"/>
      <c r="U823" s="1383"/>
      <c r="V823" s="1383"/>
      <c r="W823" s="1383"/>
      <c r="X823" s="1383"/>
      <c r="Y823" s="1383"/>
      <c r="Z823" s="1383"/>
      <c r="AA823" s="1383"/>
      <c r="AB823" s="1383"/>
      <c r="AC823" s="1383"/>
      <c r="AD823" s="1383"/>
      <c r="AE823" s="1383"/>
      <c r="AF823" s="1383"/>
      <c r="AG823" s="1383"/>
    </row>
    <row r="824" spans="3:33" x14ac:dyDescent="0.25">
      <c r="C824" s="1383"/>
      <c r="D824" s="1383"/>
      <c r="E824" s="1383"/>
      <c r="F824" s="1383"/>
      <c r="G824" s="1383"/>
      <c r="H824" s="1383"/>
      <c r="I824" s="1383"/>
      <c r="J824" s="1383"/>
      <c r="K824" s="1383"/>
      <c r="L824" s="1383"/>
      <c r="M824" s="1383"/>
      <c r="N824" s="1383"/>
      <c r="O824" s="1383"/>
      <c r="P824" s="1383"/>
      <c r="Q824" s="1383"/>
      <c r="R824" s="1383"/>
      <c r="S824" s="1383"/>
      <c r="T824" s="1383"/>
      <c r="U824" s="1383"/>
      <c r="V824" s="1383"/>
      <c r="W824" s="1383"/>
      <c r="X824" s="1383"/>
      <c r="Y824" s="1383"/>
      <c r="Z824" s="1383"/>
      <c r="AA824" s="1383"/>
      <c r="AB824" s="1383"/>
      <c r="AC824" s="1383"/>
      <c r="AD824" s="1383"/>
      <c r="AE824" s="1383"/>
      <c r="AF824" s="1383"/>
      <c r="AG824" s="1383"/>
    </row>
    <row r="825" spans="3:33" x14ac:dyDescent="0.25">
      <c r="C825" s="1383"/>
      <c r="D825" s="1383"/>
      <c r="E825" s="1383"/>
      <c r="F825" s="1383"/>
      <c r="G825" s="1383"/>
      <c r="H825" s="1383"/>
      <c r="I825" s="1383"/>
      <c r="J825" s="1383"/>
      <c r="K825" s="1383"/>
      <c r="L825" s="1383"/>
      <c r="M825" s="1383"/>
      <c r="N825" s="1383"/>
      <c r="O825" s="1383"/>
      <c r="P825" s="1383"/>
      <c r="Q825" s="1383"/>
      <c r="R825" s="1383"/>
      <c r="S825" s="1383"/>
      <c r="T825" s="1383"/>
      <c r="U825" s="1383"/>
      <c r="V825" s="1383"/>
      <c r="W825" s="1383"/>
      <c r="X825" s="1383"/>
      <c r="Y825" s="1383"/>
      <c r="Z825" s="1383"/>
      <c r="AA825" s="1383"/>
      <c r="AB825" s="1383"/>
      <c r="AC825" s="1383"/>
      <c r="AD825" s="1383"/>
      <c r="AE825" s="1383"/>
      <c r="AF825" s="1383"/>
      <c r="AG825" s="1383"/>
    </row>
    <row r="826" spans="3:33" x14ac:dyDescent="0.25">
      <c r="C826" s="1383"/>
      <c r="D826" s="1383"/>
      <c r="E826" s="1383"/>
      <c r="F826" s="1383"/>
      <c r="G826" s="1383"/>
      <c r="H826" s="1383"/>
      <c r="I826" s="1383"/>
      <c r="J826" s="1383"/>
      <c r="K826" s="1383"/>
      <c r="L826" s="1383"/>
      <c r="M826" s="1383"/>
      <c r="N826" s="1383"/>
      <c r="O826" s="1383"/>
      <c r="P826" s="1383"/>
      <c r="Q826" s="1383"/>
      <c r="R826" s="1383"/>
      <c r="S826" s="1383"/>
      <c r="T826" s="1383"/>
      <c r="U826" s="1383"/>
      <c r="V826" s="1383"/>
      <c r="W826" s="1383"/>
      <c r="X826" s="1383"/>
      <c r="Y826" s="1383"/>
      <c r="Z826" s="1383"/>
      <c r="AA826" s="1383"/>
      <c r="AB826" s="1383"/>
      <c r="AC826" s="1383"/>
      <c r="AD826" s="1383"/>
      <c r="AE826" s="1383"/>
      <c r="AF826" s="1383"/>
      <c r="AG826" s="1383"/>
    </row>
    <row r="827" spans="3:33" x14ac:dyDescent="0.25">
      <c r="C827" s="1383"/>
      <c r="D827" s="1383"/>
      <c r="E827" s="1383"/>
      <c r="F827" s="1383"/>
      <c r="G827" s="1383"/>
      <c r="H827" s="1383"/>
      <c r="I827" s="1383"/>
      <c r="J827" s="1383"/>
      <c r="K827" s="1383"/>
      <c r="L827" s="1383"/>
      <c r="M827" s="1383"/>
      <c r="N827" s="1383"/>
      <c r="O827" s="1383"/>
      <c r="P827" s="1383"/>
      <c r="Q827" s="1383"/>
      <c r="R827" s="1383"/>
      <c r="S827" s="1383"/>
      <c r="T827" s="1383"/>
      <c r="U827" s="1383"/>
      <c r="V827" s="1383"/>
      <c r="W827" s="1383"/>
      <c r="X827" s="1383"/>
      <c r="Y827" s="1383"/>
      <c r="Z827" s="1383"/>
      <c r="AA827" s="1383"/>
      <c r="AB827" s="1383"/>
      <c r="AC827" s="1383"/>
      <c r="AD827" s="1383"/>
      <c r="AE827" s="1383"/>
      <c r="AF827" s="1383"/>
      <c r="AG827" s="1383"/>
    </row>
    <row r="828" spans="3:33" x14ac:dyDescent="0.25">
      <c r="C828" s="1383"/>
      <c r="D828" s="1383"/>
      <c r="E828" s="1383"/>
      <c r="F828" s="1383"/>
      <c r="G828" s="1383"/>
      <c r="H828" s="1383"/>
      <c r="I828" s="1383"/>
      <c r="J828" s="1383"/>
      <c r="K828" s="1383"/>
      <c r="L828" s="1383"/>
      <c r="M828" s="1383"/>
      <c r="N828" s="1383"/>
      <c r="O828" s="1383"/>
      <c r="P828" s="1383"/>
      <c r="Q828" s="1383"/>
      <c r="R828" s="1383"/>
      <c r="S828" s="1383"/>
      <c r="T828" s="1383"/>
      <c r="U828" s="1383"/>
      <c r="V828" s="1383"/>
      <c r="W828" s="1383"/>
      <c r="X828" s="1383"/>
      <c r="Y828" s="1383"/>
      <c r="Z828" s="1383"/>
      <c r="AA828" s="1383"/>
      <c r="AB828" s="1383"/>
      <c r="AC828" s="1383"/>
      <c r="AD828" s="1383"/>
      <c r="AE828" s="1383"/>
      <c r="AF828" s="1383"/>
      <c r="AG828" s="1383"/>
    </row>
    <row r="829" spans="3:33" x14ac:dyDescent="0.25">
      <c r="C829" s="1383"/>
      <c r="D829" s="1383"/>
      <c r="E829" s="1383"/>
      <c r="F829" s="1383"/>
      <c r="G829" s="1383"/>
      <c r="H829" s="1383"/>
      <c r="I829" s="1383"/>
      <c r="J829" s="1383"/>
      <c r="K829" s="1383"/>
      <c r="L829" s="1383"/>
      <c r="M829" s="1383"/>
      <c r="N829" s="1383"/>
      <c r="O829" s="1383"/>
      <c r="P829" s="1383"/>
      <c r="Q829" s="1383"/>
      <c r="R829" s="1383"/>
      <c r="S829" s="1383"/>
      <c r="T829" s="1383"/>
      <c r="U829" s="1383"/>
      <c r="V829" s="1383"/>
      <c r="W829" s="1383"/>
      <c r="X829" s="1383"/>
      <c r="Y829" s="1383"/>
      <c r="Z829" s="1383"/>
      <c r="AA829" s="1383"/>
      <c r="AB829" s="1383"/>
      <c r="AC829" s="1383"/>
      <c r="AD829" s="1383"/>
      <c r="AE829" s="1383"/>
      <c r="AF829" s="1383"/>
      <c r="AG829" s="1383"/>
    </row>
    <row r="830" spans="3:33" x14ac:dyDescent="0.25">
      <c r="C830" s="1383"/>
      <c r="D830" s="1383"/>
      <c r="E830" s="1383"/>
      <c r="F830" s="1383"/>
      <c r="G830" s="1383"/>
      <c r="H830" s="1383"/>
      <c r="I830" s="1383"/>
      <c r="J830" s="1383"/>
      <c r="K830" s="1383"/>
      <c r="L830" s="1383"/>
      <c r="M830" s="1383"/>
      <c r="N830" s="1383"/>
      <c r="O830" s="1383"/>
      <c r="P830" s="1383"/>
      <c r="Q830" s="1383"/>
      <c r="R830" s="1383"/>
      <c r="S830" s="1383"/>
      <c r="T830" s="1383"/>
      <c r="U830" s="1383"/>
      <c r="V830" s="1383"/>
      <c r="W830" s="1383"/>
      <c r="X830" s="1383"/>
      <c r="Y830" s="1383"/>
      <c r="Z830" s="1383"/>
      <c r="AA830" s="1383"/>
      <c r="AB830" s="1383"/>
      <c r="AC830" s="1383"/>
      <c r="AD830" s="1383"/>
      <c r="AE830" s="1383"/>
      <c r="AF830" s="1383"/>
      <c r="AG830" s="1383"/>
    </row>
    <row r="831" spans="3:33" x14ac:dyDescent="0.25">
      <c r="C831" s="1383"/>
      <c r="D831" s="1383"/>
      <c r="E831" s="1383"/>
      <c r="F831" s="1383"/>
      <c r="G831" s="1383"/>
      <c r="H831" s="1383"/>
      <c r="I831" s="1383"/>
      <c r="J831" s="1383"/>
      <c r="K831" s="1383"/>
      <c r="L831" s="1383"/>
      <c r="M831" s="1383"/>
      <c r="N831" s="1383"/>
      <c r="O831" s="1383"/>
      <c r="P831" s="1383"/>
      <c r="Q831" s="1383"/>
      <c r="R831" s="1383"/>
      <c r="S831" s="1383"/>
      <c r="T831" s="1383"/>
      <c r="U831" s="1383"/>
      <c r="V831" s="1383"/>
      <c r="W831" s="1383"/>
      <c r="X831" s="1383"/>
      <c r="Y831" s="1383"/>
      <c r="Z831" s="1383"/>
      <c r="AA831" s="1383"/>
      <c r="AB831" s="1383"/>
      <c r="AC831" s="1383"/>
      <c r="AD831" s="1383"/>
      <c r="AE831" s="1383"/>
      <c r="AF831" s="1383"/>
      <c r="AG831" s="1383"/>
    </row>
    <row r="832" spans="3:33" x14ac:dyDescent="0.25">
      <c r="C832" s="1383"/>
      <c r="D832" s="1383"/>
      <c r="E832" s="1383"/>
      <c r="F832" s="1383"/>
      <c r="G832" s="1383"/>
      <c r="H832" s="1383"/>
      <c r="I832" s="1383"/>
      <c r="J832" s="1383"/>
      <c r="K832" s="1383"/>
      <c r="L832" s="1383"/>
      <c r="M832" s="1383"/>
      <c r="N832" s="1383"/>
      <c r="O832" s="1383"/>
      <c r="P832" s="1383"/>
      <c r="Q832" s="1383"/>
      <c r="R832" s="1383"/>
      <c r="S832" s="1383"/>
      <c r="T832" s="1383"/>
      <c r="U832" s="1383"/>
      <c r="V832" s="1383"/>
      <c r="W832" s="1383"/>
      <c r="X832" s="1383"/>
      <c r="Y832" s="1383"/>
      <c r="Z832" s="1383"/>
      <c r="AA832" s="1383"/>
      <c r="AB832" s="1383"/>
      <c r="AC832" s="1383"/>
      <c r="AD832" s="1383"/>
      <c r="AE832" s="1383"/>
      <c r="AF832" s="1383"/>
      <c r="AG832" s="1383"/>
    </row>
    <row r="833" spans="3:33" x14ac:dyDescent="0.25">
      <c r="C833" s="1383"/>
      <c r="D833" s="1383"/>
      <c r="E833" s="1383"/>
      <c r="F833" s="1383"/>
      <c r="G833" s="1383"/>
      <c r="H833" s="1383"/>
      <c r="I833" s="1383"/>
      <c r="J833" s="1383"/>
      <c r="K833" s="1383"/>
      <c r="L833" s="1383"/>
      <c r="M833" s="1383"/>
      <c r="N833" s="1383"/>
      <c r="O833" s="1383"/>
      <c r="P833" s="1383"/>
      <c r="Q833" s="1383"/>
      <c r="R833" s="1383"/>
      <c r="S833" s="1383"/>
      <c r="T833" s="1383"/>
      <c r="U833" s="1383"/>
      <c r="V833" s="1383"/>
      <c r="W833" s="1383"/>
      <c r="X833" s="1383"/>
      <c r="Y833" s="1383"/>
      <c r="Z833" s="1383"/>
      <c r="AA833" s="1383"/>
      <c r="AB833" s="1383"/>
      <c r="AC833" s="1383"/>
      <c r="AD833" s="1383"/>
      <c r="AE833" s="1383"/>
      <c r="AF833" s="1383"/>
      <c r="AG833" s="1383"/>
    </row>
    <row r="834" spans="3:33" x14ac:dyDescent="0.25">
      <c r="C834" s="1383"/>
      <c r="D834" s="1383"/>
      <c r="E834" s="1383"/>
      <c r="F834" s="1383"/>
      <c r="G834" s="1383"/>
      <c r="H834" s="1383"/>
      <c r="I834" s="1383"/>
      <c r="J834" s="1383"/>
      <c r="K834" s="1383"/>
      <c r="L834" s="1383"/>
      <c r="M834" s="1383"/>
      <c r="N834" s="1383"/>
      <c r="O834" s="1383"/>
      <c r="P834" s="1383"/>
      <c r="Q834" s="1383"/>
      <c r="R834" s="1383"/>
      <c r="S834" s="1383"/>
      <c r="T834" s="1383"/>
      <c r="U834" s="1383"/>
      <c r="V834" s="1383"/>
      <c r="W834" s="1383"/>
      <c r="X834" s="1383"/>
      <c r="Y834" s="1383"/>
      <c r="Z834" s="1383"/>
      <c r="AA834" s="1383"/>
      <c r="AB834" s="1383"/>
      <c r="AC834" s="1383"/>
      <c r="AD834" s="1383"/>
      <c r="AE834" s="1383"/>
      <c r="AF834" s="1383"/>
      <c r="AG834" s="1383"/>
    </row>
    <row r="835" spans="3:33" x14ac:dyDescent="0.25">
      <c r="C835" s="1383"/>
      <c r="D835" s="1383"/>
      <c r="E835" s="1383"/>
      <c r="F835" s="1383"/>
      <c r="G835" s="1383"/>
      <c r="H835" s="1383"/>
      <c r="I835" s="1383"/>
      <c r="J835" s="1383"/>
      <c r="K835" s="1383"/>
      <c r="L835" s="1383"/>
      <c r="M835" s="1383"/>
      <c r="N835" s="1383"/>
      <c r="O835" s="1383"/>
      <c r="P835" s="1383"/>
      <c r="Q835" s="1383"/>
      <c r="R835" s="1383"/>
      <c r="S835" s="1383"/>
      <c r="T835" s="1383"/>
      <c r="U835" s="1383"/>
      <c r="V835" s="1383"/>
      <c r="W835" s="1383"/>
      <c r="X835" s="1383"/>
      <c r="Y835" s="1383"/>
      <c r="Z835" s="1383"/>
      <c r="AA835" s="1383"/>
      <c r="AB835" s="1383"/>
      <c r="AC835" s="1383"/>
      <c r="AD835" s="1383"/>
      <c r="AE835" s="1383"/>
      <c r="AF835" s="1383"/>
      <c r="AG835" s="1383"/>
    </row>
    <row r="836" spans="3:33" x14ac:dyDescent="0.25">
      <c r="C836" s="1383"/>
      <c r="D836" s="1383"/>
      <c r="E836" s="1383"/>
      <c r="F836" s="1383"/>
      <c r="G836" s="1383"/>
      <c r="H836" s="1383"/>
      <c r="I836" s="1383"/>
      <c r="J836" s="1383"/>
      <c r="K836" s="1383"/>
      <c r="L836" s="1383"/>
      <c r="M836" s="1383"/>
      <c r="N836" s="1383"/>
      <c r="O836" s="1383"/>
      <c r="P836" s="1383"/>
      <c r="Q836" s="1383"/>
      <c r="R836" s="1383"/>
      <c r="S836" s="1383"/>
      <c r="T836" s="1383"/>
      <c r="U836" s="1383"/>
      <c r="V836" s="1383"/>
      <c r="W836" s="1383"/>
      <c r="X836" s="1383"/>
      <c r="Y836" s="1383"/>
      <c r="Z836" s="1383"/>
      <c r="AA836" s="1383"/>
      <c r="AB836" s="1383"/>
      <c r="AC836" s="1383"/>
      <c r="AD836" s="1383"/>
      <c r="AE836" s="1383"/>
      <c r="AF836" s="1383"/>
      <c r="AG836" s="1383"/>
    </row>
    <row r="837" spans="3:33" x14ac:dyDescent="0.25">
      <c r="C837" s="1383"/>
      <c r="D837" s="1383"/>
      <c r="E837" s="1383"/>
      <c r="F837" s="1383"/>
      <c r="G837" s="1383"/>
      <c r="H837" s="1383"/>
      <c r="I837" s="1383"/>
      <c r="J837" s="1383"/>
      <c r="K837" s="1383"/>
      <c r="L837" s="1383"/>
      <c r="M837" s="1383"/>
      <c r="N837" s="1383"/>
      <c r="O837" s="1383"/>
      <c r="P837" s="1383"/>
      <c r="Q837" s="1383"/>
      <c r="R837" s="1383"/>
      <c r="S837" s="1383"/>
      <c r="T837" s="1383"/>
      <c r="U837" s="1383"/>
      <c r="V837" s="1383"/>
      <c r="W837" s="1383"/>
      <c r="X837" s="1383"/>
      <c r="Y837" s="1383"/>
      <c r="Z837" s="1383"/>
      <c r="AA837" s="1383"/>
      <c r="AB837" s="1383"/>
      <c r="AC837" s="1383"/>
      <c r="AD837" s="1383"/>
      <c r="AE837" s="1383"/>
      <c r="AF837" s="1383"/>
      <c r="AG837" s="1383"/>
    </row>
    <row r="838" spans="3:33" x14ac:dyDescent="0.25">
      <c r="C838" s="1383"/>
      <c r="D838" s="1383"/>
      <c r="E838" s="1383"/>
      <c r="F838" s="1383"/>
      <c r="G838" s="1383"/>
      <c r="H838" s="1383"/>
      <c r="I838" s="1383"/>
      <c r="J838" s="1383"/>
      <c r="K838" s="1383"/>
      <c r="L838" s="1383"/>
      <c r="M838" s="1383"/>
      <c r="N838" s="1383"/>
      <c r="O838" s="1383"/>
      <c r="P838" s="1383"/>
      <c r="Q838" s="1383"/>
      <c r="R838" s="1383"/>
      <c r="S838" s="1383"/>
      <c r="T838" s="1383"/>
      <c r="U838" s="1383"/>
      <c r="V838" s="1383"/>
      <c r="W838" s="1383"/>
      <c r="X838" s="1383"/>
      <c r="Y838" s="1383"/>
      <c r="Z838" s="1383"/>
      <c r="AA838" s="1383"/>
      <c r="AB838" s="1383"/>
      <c r="AC838" s="1383"/>
      <c r="AD838" s="1383"/>
      <c r="AE838" s="1383"/>
      <c r="AF838" s="1383"/>
      <c r="AG838" s="1383"/>
    </row>
    <row r="839" spans="3:33" x14ac:dyDescent="0.25">
      <c r="C839" s="1383"/>
      <c r="D839" s="1383"/>
      <c r="E839" s="1383"/>
      <c r="F839" s="1383"/>
      <c r="G839" s="1383"/>
      <c r="H839" s="1383"/>
      <c r="I839" s="1383"/>
      <c r="J839" s="1383"/>
      <c r="K839" s="1383"/>
      <c r="L839" s="1383"/>
      <c r="M839" s="1383"/>
      <c r="N839" s="1383"/>
      <c r="O839" s="1383"/>
      <c r="P839" s="1383"/>
      <c r="Q839" s="1383"/>
      <c r="R839" s="1383"/>
      <c r="S839" s="1383"/>
      <c r="T839" s="1383"/>
      <c r="U839" s="1383"/>
      <c r="V839" s="1383"/>
      <c r="W839" s="1383"/>
      <c r="X839" s="1383"/>
      <c r="Y839" s="1383"/>
      <c r="Z839" s="1383"/>
      <c r="AA839" s="1383"/>
      <c r="AB839" s="1383"/>
      <c r="AC839" s="1383"/>
      <c r="AD839" s="1383"/>
      <c r="AE839" s="1383"/>
      <c r="AF839" s="1383"/>
      <c r="AG839" s="1383"/>
    </row>
    <row r="840" spans="3:33" x14ac:dyDescent="0.25">
      <c r="C840" s="1383"/>
      <c r="D840" s="1383"/>
      <c r="E840" s="1383"/>
      <c r="F840" s="1383"/>
      <c r="G840" s="1383"/>
      <c r="H840" s="1383"/>
      <c r="I840" s="1383"/>
      <c r="J840" s="1383"/>
      <c r="K840" s="1383"/>
      <c r="L840" s="1383"/>
      <c r="M840" s="1383"/>
      <c r="N840" s="1383"/>
      <c r="O840" s="1383"/>
      <c r="P840" s="1383"/>
      <c r="Q840" s="1383"/>
      <c r="R840" s="1383"/>
      <c r="S840" s="1383"/>
      <c r="T840" s="1383"/>
      <c r="U840" s="1383"/>
      <c r="V840" s="1383"/>
      <c r="W840" s="1383"/>
      <c r="X840" s="1383"/>
      <c r="Y840" s="1383"/>
      <c r="Z840" s="1383"/>
      <c r="AA840" s="1383"/>
      <c r="AB840" s="1383"/>
      <c r="AC840" s="1383"/>
      <c r="AD840" s="1383"/>
      <c r="AE840" s="1383"/>
      <c r="AF840" s="1383"/>
      <c r="AG840" s="1383"/>
    </row>
    <row r="841" spans="3:33" x14ac:dyDescent="0.25">
      <c r="C841" s="1383"/>
      <c r="D841" s="1383"/>
      <c r="E841" s="1383"/>
      <c r="F841" s="1383"/>
      <c r="G841" s="1383"/>
      <c r="H841" s="1383"/>
      <c r="I841" s="1383"/>
      <c r="J841" s="1383"/>
      <c r="K841" s="1383"/>
      <c r="L841" s="1383"/>
      <c r="M841" s="1383"/>
      <c r="N841" s="1383"/>
      <c r="O841" s="1383"/>
      <c r="P841" s="1383"/>
      <c r="Q841" s="1383"/>
      <c r="R841" s="1383"/>
      <c r="S841" s="1383"/>
      <c r="T841" s="1383"/>
      <c r="U841" s="1383"/>
      <c r="V841" s="1383"/>
      <c r="W841" s="1383"/>
      <c r="X841" s="1383"/>
      <c r="Y841" s="1383"/>
      <c r="Z841" s="1383"/>
      <c r="AA841" s="1383"/>
      <c r="AB841" s="1383"/>
      <c r="AC841" s="1383"/>
      <c r="AD841" s="1383"/>
      <c r="AE841" s="1383"/>
      <c r="AF841" s="1383"/>
      <c r="AG841" s="1383"/>
    </row>
    <row r="842" spans="3:33" x14ac:dyDescent="0.25">
      <c r="C842" s="1383"/>
      <c r="D842" s="1383"/>
      <c r="E842" s="1383"/>
      <c r="F842" s="1383"/>
      <c r="G842" s="1383"/>
      <c r="H842" s="1383"/>
      <c r="I842" s="1383"/>
      <c r="J842" s="1383"/>
      <c r="K842" s="1383"/>
      <c r="L842" s="1383"/>
      <c r="M842" s="1383"/>
      <c r="N842" s="1383"/>
      <c r="O842" s="1383"/>
      <c r="P842" s="1383"/>
      <c r="Q842" s="1383"/>
      <c r="R842" s="1383"/>
      <c r="S842" s="1383"/>
      <c r="T842" s="1383"/>
      <c r="U842" s="1383"/>
      <c r="V842" s="1383"/>
      <c r="W842" s="1383"/>
      <c r="X842" s="1383"/>
      <c r="Y842" s="1383"/>
      <c r="Z842" s="1383"/>
      <c r="AA842" s="1383"/>
      <c r="AB842" s="1383"/>
      <c r="AC842" s="1383"/>
      <c r="AD842" s="1383"/>
      <c r="AE842" s="1383"/>
      <c r="AF842" s="1383"/>
      <c r="AG842" s="1383"/>
    </row>
    <row r="843" spans="3:33" x14ac:dyDescent="0.25">
      <c r="C843" s="1383"/>
      <c r="D843" s="1383"/>
      <c r="E843" s="1383"/>
      <c r="F843" s="1383"/>
      <c r="G843" s="1383"/>
      <c r="H843" s="1383"/>
      <c r="I843" s="1383"/>
      <c r="J843" s="1383"/>
      <c r="K843" s="1383"/>
      <c r="L843" s="1383"/>
      <c r="M843" s="1383"/>
      <c r="N843" s="1383"/>
      <c r="O843" s="1383"/>
      <c r="P843" s="1383"/>
      <c r="Q843" s="1383"/>
      <c r="R843" s="1383"/>
      <c r="S843" s="1383"/>
      <c r="T843" s="1383"/>
      <c r="U843" s="1383"/>
      <c r="V843" s="1383"/>
      <c r="W843" s="1383"/>
      <c r="X843" s="1383"/>
      <c r="Y843" s="1383"/>
      <c r="Z843" s="1383"/>
      <c r="AA843" s="1383"/>
      <c r="AB843" s="1383"/>
      <c r="AC843" s="1383"/>
      <c r="AD843" s="1383"/>
      <c r="AE843" s="1383"/>
      <c r="AF843" s="1383"/>
      <c r="AG843" s="1383"/>
    </row>
    <row r="844" spans="3:33" x14ac:dyDescent="0.25">
      <c r="C844" s="1383"/>
      <c r="D844" s="1383"/>
      <c r="E844" s="1383"/>
      <c r="F844" s="1383"/>
      <c r="G844" s="1383"/>
      <c r="H844" s="1383"/>
      <c r="I844" s="1383"/>
      <c r="J844" s="1383"/>
      <c r="K844" s="1383"/>
      <c r="L844" s="1383"/>
      <c r="M844" s="1383"/>
      <c r="N844" s="1383"/>
      <c r="O844" s="1383"/>
      <c r="P844" s="1383"/>
      <c r="Q844" s="1383"/>
      <c r="R844" s="1383"/>
      <c r="S844" s="1383"/>
      <c r="T844" s="1383"/>
      <c r="U844" s="1383"/>
      <c r="V844" s="1383"/>
      <c r="W844" s="1383"/>
      <c r="X844" s="1383"/>
      <c r="Y844" s="1383"/>
      <c r="Z844" s="1383"/>
      <c r="AA844" s="1383"/>
      <c r="AB844" s="1383"/>
      <c r="AC844" s="1383"/>
      <c r="AD844" s="1383"/>
      <c r="AE844" s="1383"/>
      <c r="AF844" s="1383"/>
      <c r="AG844" s="1383"/>
    </row>
    <row r="845" spans="3:33" x14ac:dyDescent="0.25">
      <c r="C845" s="1383"/>
      <c r="D845" s="1383"/>
      <c r="E845" s="1383"/>
      <c r="F845" s="1383"/>
      <c r="G845" s="1383"/>
      <c r="H845" s="1383"/>
      <c r="I845" s="1383"/>
      <c r="J845" s="1383"/>
      <c r="K845" s="1383"/>
      <c r="L845" s="1383"/>
      <c r="M845" s="1383"/>
      <c r="N845" s="1383"/>
      <c r="O845" s="1383"/>
      <c r="P845" s="1383"/>
      <c r="Q845" s="1383"/>
      <c r="R845" s="1383"/>
      <c r="S845" s="1383"/>
      <c r="T845" s="1383"/>
      <c r="U845" s="1383"/>
      <c r="V845" s="1383"/>
      <c r="W845" s="1383"/>
      <c r="X845" s="1383"/>
      <c r="Y845" s="1383"/>
      <c r="Z845" s="1383"/>
      <c r="AA845" s="1383"/>
      <c r="AB845" s="1383"/>
      <c r="AC845" s="1383"/>
      <c r="AD845" s="1383"/>
      <c r="AE845" s="1383"/>
      <c r="AF845" s="1383"/>
      <c r="AG845" s="1383"/>
    </row>
    <row r="846" spans="3:33" x14ac:dyDescent="0.25">
      <c r="C846" s="1383"/>
      <c r="D846" s="1383"/>
      <c r="E846" s="1383"/>
      <c r="F846" s="1383"/>
      <c r="G846" s="1383"/>
      <c r="H846" s="1383"/>
      <c r="I846" s="1383"/>
      <c r="J846" s="1383"/>
      <c r="K846" s="1383"/>
      <c r="L846" s="1383"/>
      <c r="M846" s="1383"/>
      <c r="N846" s="1383"/>
      <c r="O846" s="1383"/>
      <c r="P846" s="1383"/>
      <c r="Q846" s="1383"/>
      <c r="R846" s="1383"/>
      <c r="S846" s="1383"/>
      <c r="T846" s="1383"/>
      <c r="U846" s="1383"/>
      <c r="V846" s="1383"/>
      <c r="W846" s="1383"/>
      <c r="X846" s="1383"/>
      <c r="Y846" s="1383"/>
      <c r="Z846" s="1383"/>
      <c r="AA846" s="1383"/>
      <c r="AB846" s="1383"/>
      <c r="AC846" s="1383"/>
      <c r="AD846" s="1383"/>
      <c r="AE846" s="1383"/>
      <c r="AF846" s="1383"/>
      <c r="AG846" s="1383"/>
    </row>
    <row r="847" spans="3:33" x14ac:dyDescent="0.25">
      <c r="C847" s="1383"/>
      <c r="D847" s="1383"/>
      <c r="E847" s="1383"/>
      <c r="F847" s="1383"/>
      <c r="G847" s="1383"/>
      <c r="H847" s="1383"/>
      <c r="I847" s="1383"/>
      <c r="J847" s="1383"/>
      <c r="K847" s="1383"/>
      <c r="L847" s="1383"/>
      <c r="M847" s="1383"/>
      <c r="N847" s="1383"/>
      <c r="O847" s="1383"/>
      <c r="P847" s="1383"/>
      <c r="Q847" s="1383"/>
      <c r="R847" s="1383"/>
      <c r="S847" s="1383"/>
      <c r="T847" s="1383"/>
      <c r="U847" s="1383"/>
      <c r="V847" s="1383"/>
      <c r="W847" s="1383"/>
      <c r="X847" s="1383"/>
      <c r="Y847" s="1383"/>
      <c r="Z847" s="1383"/>
      <c r="AA847" s="1383"/>
      <c r="AB847" s="1383"/>
      <c r="AC847" s="1383"/>
      <c r="AD847" s="1383"/>
      <c r="AE847" s="1383"/>
      <c r="AF847" s="1383"/>
      <c r="AG847" s="1383"/>
    </row>
    <row r="848" spans="3:33" x14ac:dyDescent="0.25">
      <c r="C848" s="1383"/>
      <c r="D848" s="1383"/>
      <c r="E848" s="1383"/>
      <c r="F848" s="1383"/>
      <c r="G848" s="1383"/>
      <c r="H848" s="1383"/>
      <c r="I848" s="1383"/>
      <c r="J848" s="1383"/>
      <c r="K848" s="1383"/>
      <c r="L848" s="1383"/>
      <c r="M848" s="1383"/>
      <c r="N848" s="1383"/>
      <c r="O848" s="1383"/>
      <c r="P848" s="1383"/>
      <c r="Q848" s="1383"/>
      <c r="R848" s="1383"/>
      <c r="S848" s="1383"/>
      <c r="T848" s="1383"/>
      <c r="U848" s="1383"/>
      <c r="V848" s="1383"/>
      <c r="W848" s="1383"/>
      <c r="X848" s="1383"/>
      <c r="Y848" s="1383"/>
      <c r="Z848" s="1383"/>
      <c r="AA848" s="1383"/>
      <c r="AB848" s="1383"/>
      <c r="AC848" s="1383"/>
      <c r="AD848" s="1383"/>
      <c r="AE848" s="1383"/>
      <c r="AF848" s="1383"/>
      <c r="AG848" s="1383"/>
    </row>
    <row r="849" spans="3:33" x14ac:dyDescent="0.25">
      <c r="C849" s="1383"/>
      <c r="D849" s="1383"/>
      <c r="E849" s="1383"/>
      <c r="F849" s="1383"/>
      <c r="G849" s="1383"/>
      <c r="H849" s="1383"/>
      <c r="I849" s="1383"/>
      <c r="J849" s="1383"/>
      <c r="K849" s="1383"/>
      <c r="L849" s="1383"/>
      <c r="M849" s="1383"/>
      <c r="N849" s="1383"/>
      <c r="O849" s="1383"/>
      <c r="P849" s="1383"/>
      <c r="Q849" s="1383"/>
      <c r="R849" s="1383"/>
      <c r="S849" s="1383"/>
      <c r="T849" s="1383"/>
      <c r="U849" s="1383"/>
      <c r="V849" s="1383"/>
      <c r="W849" s="1383"/>
      <c r="X849" s="1383"/>
      <c r="Y849" s="1383"/>
      <c r="Z849" s="1383"/>
      <c r="AA849" s="1383"/>
      <c r="AB849" s="1383"/>
      <c r="AC849" s="1383"/>
      <c r="AD849" s="1383"/>
      <c r="AE849" s="1383"/>
      <c r="AF849" s="1383"/>
      <c r="AG849" s="1383"/>
    </row>
    <row r="850" spans="3:33" x14ac:dyDescent="0.25">
      <c r="C850" s="1383"/>
      <c r="D850" s="1383"/>
      <c r="E850" s="1383"/>
      <c r="F850" s="1383"/>
      <c r="G850" s="1383"/>
      <c r="H850" s="1383"/>
      <c r="I850" s="1383"/>
      <c r="J850" s="1383"/>
      <c r="K850" s="1383"/>
      <c r="L850" s="1383"/>
      <c r="M850" s="1383"/>
      <c r="N850" s="1383"/>
      <c r="O850" s="1383"/>
      <c r="P850" s="1383"/>
      <c r="Q850" s="1383"/>
      <c r="R850" s="1383"/>
      <c r="S850" s="1383"/>
      <c r="T850" s="1383"/>
      <c r="U850" s="1383"/>
      <c r="V850" s="1383"/>
      <c r="W850" s="1383"/>
      <c r="X850" s="1383"/>
      <c r="Y850" s="1383"/>
      <c r="Z850" s="1383"/>
      <c r="AA850" s="1383"/>
      <c r="AB850" s="1383"/>
      <c r="AC850" s="1383"/>
      <c r="AD850" s="1383"/>
      <c r="AE850" s="1383"/>
      <c r="AF850" s="1383"/>
      <c r="AG850" s="1383"/>
    </row>
    <row r="851" spans="3:33" x14ac:dyDescent="0.25">
      <c r="C851" s="1383"/>
      <c r="D851" s="1383"/>
      <c r="E851" s="1383"/>
      <c r="F851" s="1383"/>
      <c r="G851" s="1383"/>
      <c r="H851" s="1383"/>
      <c r="I851" s="1383"/>
      <c r="J851" s="1383"/>
      <c r="K851" s="1383"/>
      <c r="L851" s="1383"/>
      <c r="M851" s="1383"/>
      <c r="N851" s="1383"/>
      <c r="O851" s="1383"/>
      <c r="P851" s="1383"/>
      <c r="Q851" s="1383"/>
      <c r="R851" s="1383"/>
      <c r="S851" s="1383"/>
      <c r="T851" s="1383"/>
      <c r="U851" s="1383"/>
      <c r="V851" s="1383"/>
      <c r="W851" s="1383"/>
      <c r="X851" s="1383"/>
      <c r="Y851" s="1383"/>
      <c r="Z851" s="1383"/>
      <c r="AA851" s="1383"/>
      <c r="AB851" s="1383"/>
      <c r="AC851" s="1383"/>
      <c r="AD851" s="1383"/>
      <c r="AE851" s="1383"/>
      <c r="AF851" s="1383"/>
      <c r="AG851" s="1383"/>
    </row>
    <row r="852" spans="3:33" x14ac:dyDescent="0.25">
      <c r="C852" s="1383"/>
      <c r="D852" s="1383"/>
      <c r="E852" s="1383"/>
      <c r="F852" s="1383"/>
      <c r="G852" s="1383"/>
      <c r="H852" s="1383"/>
      <c r="I852" s="1383"/>
      <c r="J852" s="1383"/>
      <c r="K852" s="1383"/>
      <c r="L852" s="1383"/>
      <c r="M852" s="1383"/>
      <c r="N852" s="1383"/>
      <c r="O852" s="1383"/>
      <c r="P852" s="1383"/>
      <c r="Q852" s="1383"/>
      <c r="R852" s="1383"/>
      <c r="S852" s="1383"/>
      <c r="T852" s="1383"/>
      <c r="U852" s="1383"/>
      <c r="V852" s="1383"/>
      <c r="W852" s="1383"/>
      <c r="X852" s="1383"/>
      <c r="Y852" s="1383"/>
      <c r="Z852" s="1383"/>
      <c r="AA852" s="1383"/>
      <c r="AB852" s="1383"/>
      <c r="AC852" s="1383"/>
      <c r="AD852" s="1383"/>
      <c r="AE852" s="1383"/>
      <c r="AF852" s="1383"/>
      <c r="AG852" s="1383"/>
    </row>
    <row r="853" spans="3:33" x14ac:dyDescent="0.25">
      <c r="C853" s="1383"/>
      <c r="D853" s="1383"/>
      <c r="E853" s="1383"/>
      <c r="F853" s="1383"/>
      <c r="G853" s="1383"/>
      <c r="H853" s="1383"/>
      <c r="I853" s="1383"/>
      <c r="J853" s="1383"/>
      <c r="K853" s="1383"/>
      <c r="L853" s="1383"/>
      <c r="M853" s="1383"/>
      <c r="N853" s="1383"/>
      <c r="O853" s="1383"/>
      <c r="P853" s="1383"/>
      <c r="Q853" s="1383"/>
      <c r="R853" s="1383"/>
      <c r="S853" s="1383"/>
      <c r="T853" s="1383"/>
      <c r="U853" s="1383"/>
      <c r="V853" s="1383"/>
      <c r="W853" s="1383"/>
      <c r="X853" s="1383"/>
      <c r="Y853" s="1383"/>
      <c r="Z853" s="1383"/>
      <c r="AA853" s="1383"/>
      <c r="AB853" s="1383"/>
      <c r="AC853" s="1383"/>
      <c r="AD853" s="1383"/>
      <c r="AE853" s="1383"/>
      <c r="AF853" s="1383"/>
      <c r="AG853" s="1383"/>
    </row>
    <row r="854" spans="3:33" x14ac:dyDescent="0.25">
      <c r="C854" s="1383"/>
      <c r="D854" s="1383"/>
      <c r="E854" s="1383"/>
      <c r="F854" s="1383"/>
      <c r="G854" s="1383"/>
      <c r="H854" s="1383"/>
      <c r="I854" s="1383"/>
      <c r="J854" s="1383"/>
      <c r="K854" s="1383"/>
      <c r="L854" s="1383"/>
      <c r="M854" s="1383"/>
      <c r="N854" s="1383"/>
      <c r="O854" s="1383"/>
      <c r="P854" s="1383"/>
      <c r="Q854" s="1383"/>
      <c r="R854" s="1383"/>
      <c r="S854" s="1383"/>
      <c r="T854" s="1383"/>
      <c r="U854" s="1383"/>
      <c r="V854" s="1383"/>
      <c r="W854" s="1383"/>
      <c r="X854" s="1383"/>
      <c r="Y854" s="1383"/>
      <c r="Z854" s="1383"/>
      <c r="AA854" s="1383"/>
      <c r="AB854" s="1383"/>
      <c r="AC854" s="1383"/>
      <c r="AD854" s="1383"/>
      <c r="AE854" s="1383"/>
      <c r="AF854" s="1383"/>
      <c r="AG854" s="1383"/>
    </row>
    <row r="855" spans="3:33" x14ac:dyDescent="0.25">
      <c r="C855" s="1383"/>
      <c r="D855" s="1383"/>
      <c r="E855" s="1383"/>
      <c r="F855" s="1383"/>
      <c r="G855" s="1383"/>
      <c r="H855" s="1383"/>
      <c r="I855" s="1383"/>
      <c r="J855" s="1383"/>
      <c r="K855" s="1383"/>
      <c r="L855" s="1383"/>
      <c r="M855" s="1383"/>
      <c r="N855" s="1383"/>
      <c r="O855" s="1383"/>
      <c r="P855" s="1383"/>
      <c r="Q855" s="1383"/>
      <c r="R855" s="1383"/>
      <c r="S855" s="1383"/>
      <c r="T855" s="1383"/>
      <c r="U855" s="1383"/>
      <c r="V855" s="1383"/>
      <c r="W855" s="1383"/>
      <c r="X855" s="1383"/>
      <c r="Y855" s="1383"/>
      <c r="Z855" s="1383"/>
      <c r="AA855" s="1383"/>
      <c r="AB855" s="1383"/>
      <c r="AC855" s="1383"/>
      <c r="AD855" s="1383"/>
      <c r="AE855" s="1383"/>
      <c r="AF855" s="1383"/>
      <c r="AG855" s="1383"/>
    </row>
    <row r="856" spans="3:33" x14ac:dyDescent="0.25">
      <c r="C856" s="1383"/>
      <c r="D856" s="1383"/>
      <c r="E856" s="1383"/>
      <c r="F856" s="1383"/>
      <c r="G856" s="1383"/>
      <c r="H856" s="1383"/>
      <c r="I856" s="1383"/>
      <c r="J856" s="1383"/>
      <c r="K856" s="1383"/>
      <c r="L856" s="1383"/>
      <c r="M856" s="1383"/>
      <c r="N856" s="1383"/>
      <c r="O856" s="1383"/>
      <c r="P856" s="1383"/>
      <c r="Q856" s="1383"/>
      <c r="R856" s="1383"/>
      <c r="S856" s="1383"/>
      <c r="T856" s="1383"/>
      <c r="U856" s="1383"/>
      <c r="V856" s="1383"/>
      <c r="W856" s="1383"/>
      <c r="X856" s="1383"/>
      <c r="Y856" s="1383"/>
      <c r="Z856" s="1383"/>
      <c r="AA856" s="1383"/>
      <c r="AB856" s="1383"/>
      <c r="AC856" s="1383"/>
      <c r="AD856" s="1383"/>
      <c r="AE856" s="1383"/>
      <c r="AF856" s="1383"/>
      <c r="AG856" s="1383"/>
    </row>
    <row r="857" spans="3:33" x14ac:dyDescent="0.25">
      <c r="C857" s="1383"/>
      <c r="D857" s="1383"/>
      <c r="E857" s="1383"/>
      <c r="F857" s="1383"/>
      <c r="G857" s="1383"/>
      <c r="H857" s="1383"/>
      <c r="I857" s="1383"/>
      <c r="J857" s="1383"/>
      <c r="K857" s="1383"/>
      <c r="L857" s="1383"/>
      <c r="M857" s="1383"/>
      <c r="N857" s="1383"/>
      <c r="O857" s="1383"/>
      <c r="P857" s="1383"/>
      <c r="Q857" s="1383"/>
      <c r="R857" s="1383"/>
      <c r="S857" s="1383"/>
      <c r="T857" s="1383"/>
      <c r="U857" s="1383"/>
      <c r="V857" s="1383"/>
      <c r="W857" s="1383"/>
      <c r="X857" s="1383"/>
      <c r="Y857" s="1383"/>
      <c r="Z857" s="1383"/>
      <c r="AA857" s="1383"/>
      <c r="AB857" s="1383"/>
      <c r="AC857" s="1383"/>
      <c r="AD857" s="1383"/>
      <c r="AE857" s="1383"/>
      <c r="AF857" s="1383"/>
      <c r="AG857" s="1383"/>
    </row>
    <row r="858" spans="3:33" x14ac:dyDescent="0.25">
      <c r="C858" s="1383"/>
      <c r="D858" s="1383"/>
      <c r="E858" s="1383"/>
      <c r="F858" s="1383"/>
      <c r="G858" s="1383"/>
      <c r="H858" s="1383"/>
      <c r="I858" s="1383"/>
      <c r="J858" s="1383"/>
      <c r="K858" s="1383"/>
      <c r="L858" s="1383"/>
      <c r="M858" s="1383"/>
      <c r="N858" s="1383"/>
      <c r="O858" s="1383"/>
      <c r="P858" s="1383"/>
      <c r="Q858" s="1383"/>
      <c r="R858" s="1383"/>
      <c r="S858" s="1383"/>
      <c r="T858" s="1383"/>
      <c r="U858" s="1383"/>
      <c r="V858" s="1383"/>
      <c r="W858" s="1383"/>
      <c r="X858" s="1383"/>
      <c r="Y858" s="1383"/>
      <c r="Z858" s="1383"/>
      <c r="AA858" s="1383"/>
      <c r="AB858" s="1383"/>
      <c r="AC858" s="1383"/>
      <c r="AD858" s="1383"/>
      <c r="AE858" s="1383"/>
      <c r="AF858" s="1383"/>
      <c r="AG858" s="1383"/>
    </row>
    <row r="859" spans="3:33" x14ac:dyDescent="0.25">
      <c r="C859" s="1383"/>
      <c r="D859" s="1383"/>
      <c r="E859" s="1383"/>
      <c r="F859" s="1383"/>
      <c r="G859" s="1383"/>
      <c r="H859" s="1383"/>
      <c r="I859" s="1383"/>
      <c r="J859" s="1383"/>
      <c r="K859" s="1383"/>
      <c r="L859" s="1383"/>
      <c r="M859" s="1383"/>
      <c r="N859" s="1383"/>
      <c r="O859" s="1383"/>
      <c r="P859" s="1383"/>
      <c r="Q859" s="1383"/>
      <c r="R859" s="1383"/>
      <c r="S859" s="1383"/>
      <c r="T859" s="1383"/>
      <c r="U859" s="1383"/>
      <c r="V859" s="1383"/>
      <c r="W859" s="1383"/>
      <c r="X859" s="1383"/>
      <c r="Y859" s="1383"/>
      <c r="Z859" s="1383"/>
      <c r="AA859" s="1383"/>
      <c r="AB859" s="1383"/>
      <c r="AC859" s="1383"/>
      <c r="AD859" s="1383"/>
      <c r="AE859" s="1383"/>
      <c r="AF859" s="1383"/>
      <c r="AG859" s="1383"/>
    </row>
    <row r="860" spans="3:33" x14ac:dyDescent="0.25">
      <c r="C860" s="1383"/>
      <c r="D860" s="1383"/>
      <c r="E860" s="1383"/>
      <c r="F860" s="1383"/>
      <c r="G860" s="1383"/>
      <c r="H860" s="1383"/>
      <c r="I860" s="1383"/>
      <c r="J860" s="1383"/>
      <c r="K860" s="1383"/>
      <c r="L860" s="1383"/>
      <c r="M860" s="1383"/>
      <c r="N860" s="1383"/>
      <c r="O860" s="1383"/>
      <c r="P860" s="1383"/>
      <c r="Q860" s="1383"/>
      <c r="R860" s="1383"/>
      <c r="S860" s="1383"/>
      <c r="T860" s="1383"/>
      <c r="U860" s="1383"/>
      <c r="V860" s="1383"/>
      <c r="W860" s="1383"/>
      <c r="X860" s="1383"/>
      <c r="Y860" s="1383"/>
      <c r="Z860" s="1383"/>
      <c r="AA860" s="1383"/>
      <c r="AB860" s="1383"/>
      <c r="AC860" s="1383"/>
      <c r="AD860" s="1383"/>
      <c r="AE860" s="1383"/>
      <c r="AF860" s="1383"/>
      <c r="AG860" s="1383"/>
    </row>
    <row r="861" spans="3:33" x14ac:dyDescent="0.25">
      <c r="C861" s="1383"/>
      <c r="D861" s="1383"/>
      <c r="E861" s="1383"/>
      <c r="F861" s="1383"/>
      <c r="G861" s="1383"/>
      <c r="H861" s="1383"/>
      <c r="I861" s="1383"/>
      <c r="J861" s="1383"/>
      <c r="K861" s="1383"/>
      <c r="L861" s="1383"/>
      <c r="M861" s="1383"/>
      <c r="N861" s="1383"/>
      <c r="O861" s="1383"/>
      <c r="P861" s="1383"/>
      <c r="Q861" s="1383"/>
      <c r="R861" s="1383"/>
      <c r="S861" s="1383"/>
      <c r="T861" s="1383"/>
      <c r="U861" s="1383"/>
      <c r="V861" s="1383"/>
      <c r="W861" s="1383"/>
      <c r="X861" s="1383"/>
      <c r="Y861" s="1383"/>
      <c r="Z861" s="1383"/>
      <c r="AA861" s="1383"/>
      <c r="AB861" s="1383"/>
      <c r="AC861" s="1383"/>
      <c r="AD861" s="1383"/>
      <c r="AE861" s="1383"/>
      <c r="AF861" s="1383"/>
      <c r="AG861" s="1383"/>
    </row>
    <row r="862" spans="3:33" x14ac:dyDescent="0.25">
      <c r="C862" s="1383"/>
      <c r="D862" s="1383"/>
      <c r="E862" s="1383"/>
      <c r="F862" s="1383"/>
      <c r="G862" s="1383"/>
      <c r="H862" s="1383"/>
      <c r="I862" s="1383"/>
      <c r="J862" s="1383"/>
      <c r="K862" s="1383"/>
      <c r="L862" s="1383"/>
      <c r="M862" s="1383"/>
      <c r="N862" s="1383"/>
      <c r="O862" s="1383"/>
      <c r="P862" s="1383"/>
      <c r="Q862" s="1383"/>
      <c r="R862" s="1383"/>
      <c r="S862" s="1383"/>
      <c r="T862" s="1383"/>
      <c r="U862" s="1383"/>
      <c r="V862" s="1383"/>
      <c r="W862" s="1383"/>
      <c r="X862" s="1383"/>
      <c r="Y862" s="1383"/>
      <c r="Z862" s="1383"/>
      <c r="AA862" s="1383"/>
      <c r="AB862" s="1383"/>
      <c r="AC862" s="1383"/>
      <c r="AD862" s="1383"/>
      <c r="AE862" s="1383"/>
      <c r="AF862" s="1383"/>
      <c r="AG862" s="1383"/>
    </row>
    <row r="863" spans="3:33" x14ac:dyDescent="0.25">
      <c r="C863" s="1383"/>
      <c r="D863" s="1383"/>
      <c r="E863" s="1383"/>
      <c r="F863" s="1383"/>
      <c r="G863" s="1383"/>
      <c r="H863" s="1383"/>
      <c r="I863" s="1383"/>
      <c r="J863" s="1383"/>
      <c r="K863" s="1383"/>
      <c r="L863" s="1383"/>
      <c r="M863" s="1383"/>
      <c r="N863" s="1383"/>
      <c r="O863" s="1383"/>
      <c r="P863" s="1383"/>
      <c r="Q863" s="1383"/>
      <c r="R863" s="1383"/>
      <c r="S863" s="1383"/>
      <c r="T863" s="1383"/>
      <c r="U863" s="1383"/>
      <c r="V863" s="1383"/>
      <c r="W863" s="1383"/>
      <c r="X863" s="1383"/>
      <c r="Y863" s="1383"/>
      <c r="Z863" s="1383"/>
      <c r="AA863" s="1383"/>
      <c r="AB863" s="1383"/>
      <c r="AC863" s="1383"/>
      <c r="AD863" s="1383"/>
      <c r="AE863" s="1383"/>
      <c r="AF863" s="1383"/>
      <c r="AG863" s="1383"/>
    </row>
    <row r="864" spans="3:33" x14ac:dyDescent="0.25">
      <c r="C864" s="1383"/>
      <c r="D864" s="1383"/>
      <c r="E864" s="1383"/>
      <c r="F864" s="1383"/>
      <c r="G864" s="1383"/>
      <c r="H864" s="1383"/>
      <c r="I864" s="1383"/>
      <c r="J864" s="1383"/>
      <c r="K864" s="1383"/>
      <c r="L864" s="1383"/>
      <c r="M864" s="1383"/>
      <c r="N864" s="1383"/>
      <c r="O864" s="1383"/>
      <c r="P864" s="1383"/>
      <c r="Q864" s="1383"/>
      <c r="R864" s="1383"/>
      <c r="S864" s="1383"/>
      <c r="T864" s="1383"/>
      <c r="U864" s="1383"/>
      <c r="V864" s="1383"/>
      <c r="W864" s="1383"/>
      <c r="X864" s="1383"/>
      <c r="Y864" s="1383"/>
      <c r="Z864" s="1383"/>
      <c r="AA864" s="1383"/>
      <c r="AB864" s="1383"/>
      <c r="AC864" s="1383"/>
      <c r="AD864" s="1383"/>
      <c r="AE864" s="1383"/>
      <c r="AF864" s="1383"/>
      <c r="AG864" s="1383"/>
    </row>
    <row r="865" spans="3:33" x14ac:dyDescent="0.25">
      <c r="C865" s="1383"/>
      <c r="D865" s="1383"/>
      <c r="E865" s="1383"/>
      <c r="F865" s="1383"/>
      <c r="G865" s="1383"/>
      <c r="H865" s="1383"/>
      <c r="I865" s="1383"/>
      <c r="J865" s="1383"/>
      <c r="K865" s="1383"/>
      <c r="L865" s="1383"/>
      <c r="M865" s="1383"/>
      <c r="N865" s="1383"/>
      <c r="O865" s="1383"/>
      <c r="P865" s="1383"/>
      <c r="Q865" s="1383"/>
      <c r="R865" s="1383"/>
      <c r="S865" s="1383"/>
      <c r="T865" s="1383"/>
      <c r="U865" s="1383"/>
      <c r="V865" s="1383"/>
      <c r="W865" s="1383"/>
      <c r="X865" s="1383"/>
      <c r="Y865" s="1383"/>
      <c r="Z865" s="1383"/>
      <c r="AA865" s="1383"/>
      <c r="AB865" s="1383"/>
      <c r="AC865" s="1383"/>
      <c r="AD865" s="1383"/>
      <c r="AE865" s="1383"/>
      <c r="AF865" s="1383"/>
      <c r="AG865" s="1383"/>
    </row>
    <row r="866" spans="3:33" x14ac:dyDescent="0.25">
      <c r="C866" s="1383"/>
      <c r="D866" s="1383"/>
      <c r="E866" s="1383"/>
      <c r="F866" s="1383"/>
      <c r="G866" s="1383"/>
      <c r="H866" s="1383"/>
      <c r="I866" s="1383"/>
      <c r="J866" s="1383"/>
      <c r="K866" s="1383"/>
      <c r="L866" s="1383"/>
      <c r="M866" s="1383"/>
      <c r="N866" s="1383"/>
      <c r="O866" s="1383"/>
      <c r="P866" s="1383"/>
      <c r="Q866" s="1383"/>
      <c r="R866" s="1383"/>
      <c r="S866" s="1383"/>
      <c r="T866" s="1383"/>
      <c r="U866" s="1383"/>
      <c r="V866" s="1383"/>
      <c r="W866" s="1383"/>
      <c r="X866" s="1383"/>
      <c r="Y866" s="1383"/>
      <c r="Z866" s="1383"/>
      <c r="AA866" s="1383"/>
      <c r="AB866" s="1383"/>
      <c r="AC866" s="1383"/>
      <c r="AD866" s="1383"/>
      <c r="AE866" s="1383"/>
      <c r="AF866" s="1383"/>
      <c r="AG866" s="1383"/>
    </row>
    <row r="867" spans="3:33" x14ac:dyDescent="0.25">
      <c r="C867" s="1383"/>
      <c r="D867" s="1383"/>
      <c r="E867" s="1383"/>
      <c r="F867" s="1383"/>
      <c r="G867" s="1383"/>
      <c r="H867" s="1383"/>
      <c r="I867" s="1383"/>
      <c r="J867" s="1383"/>
      <c r="K867" s="1383"/>
      <c r="L867" s="1383"/>
      <c r="M867" s="1383"/>
      <c r="N867" s="1383"/>
      <c r="O867" s="1383"/>
      <c r="P867" s="1383"/>
      <c r="Q867" s="1383"/>
      <c r="R867" s="1383"/>
      <c r="S867" s="1383"/>
      <c r="T867" s="1383"/>
      <c r="U867" s="1383"/>
      <c r="V867" s="1383"/>
      <c r="W867" s="1383"/>
      <c r="X867" s="1383"/>
      <c r="Y867" s="1383"/>
      <c r="Z867" s="1383"/>
      <c r="AA867" s="1383"/>
      <c r="AB867" s="1383"/>
      <c r="AC867" s="1383"/>
      <c r="AD867" s="1383"/>
      <c r="AE867" s="1383"/>
      <c r="AF867" s="1383"/>
      <c r="AG867" s="1383"/>
    </row>
    <row r="868" spans="3:33" x14ac:dyDescent="0.25">
      <c r="C868" s="1383"/>
      <c r="D868" s="1383"/>
      <c r="E868" s="1383"/>
      <c r="F868" s="1383"/>
      <c r="G868" s="1383"/>
      <c r="H868" s="1383"/>
      <c r="I868" s="1383"/>
      <c r="J868" s="1383"/>
      <c r="K868" s="1383"/>
      <c r="L868" s="1383"/>
      <c r="M868" s="1383"/>
      <c r="N868" s="1383"/>
      <c r="O868" s="1383"/>
      <c r="P868" s="1383"/>
      <c r="Q868" s="1383"/>
      <c r="R868" s="1383"/>
      <c r="S868" s="1383"/>
      <c r="T868" s="1383"/>
      <c r="U868" s="1383"/>
      <c r="V868" s="1383"/>
      <c r="W868" s="1383"/>
      <c r="X868" s="1383"/>
      <c r="Y868" s="1383"/>
      <c r="Z868" s="1383"/>
      <c r="AA868" s="1383"/>
      <c r="AB868" s="1383"/>
      <c r="AC868" s="1383"/>
      <c r="AD868" s="1383"/>
      <c r="AE868" s="1383"/>
      <c r="AF868" s="1383"/>
      <c r="AG868" s="1383"/>
    </row>
    <row r="869" spans="3:33" x14ac:dyDescent="0.25">
      <c r="C869" s="1383"/>
      <c r="D869" s="1383"/>
      <c r="E869" s="1383"/>
      <c r="F869" s="1383"/>
      <c r="G869" s="1383"/>
      <c r="H869" s="1383"/>
      <c r="I869" s="1383"/>
      <c r="J869" s="1383"/>
      <c r="K869" s="1383"/>
      <c r="L869" s="1383"/>
      <c r="M869" s="1383"/>
      <c r="N869" s="1383"/>
      <c r="O869" s="1383"/>
      <c r="P869" s="1383"/>
      <c r="Q869" s="1383"/>
      <c r="R869" s="1383"/>
      <c r="S869" s="1383"/>
      <c r="T869" s="1383"/>
      <c r="U869" s="1383"/>
      <c r="V869" s="1383"/>
      <c r="W869" s="1383"/>
      <c r="X869" s="1383"/>
      <c r="Y869" s="1383"/>
      <c r="Z869" s="1383"/>
      <c r="AA869" s="1383"/>
      <c r="AB869" s="1383"/>
      <c r="AC869" s="1383"/>
      <c r="AD869" s="1383"/>
      <c r="AE869" s="1383"/>
      <c r="AF869" s="1383"/>
      <c r="AG869" s="1383"/>
    </row>
    <row r="870" spans="3:33" x14ac:dyDescent="0.25">
      <c r="C870" s="1383"/>
      <c r="D870" s="1383"/>
      <c r="E870" s="1383"/>
      <c r="F870" s="1383"/>
      <c r="G870" s="1383"/>
      <c r="H870" s="1383"/>
      <c r="I870" s="1383"/>
      <c r="J870" s="1383"/>
      <c r="K870" s="1383"/>
      <c r="L870" s="1383"/>
      <c r="M870" s="1383"/>
      <c r="N870" s="1383"/>
      <c r="O870" s="1383"/>
      <c r="P870" s="1383"/>
      <c r="Q870" s="1383"/>
      <c r="R870" s="1383"/>
      <c r="S870" s="1383"/>
      <c r="T870" s="1383"/>
      <c r="U870" s="1383"/>
      <c r="V870" s="1383"/>
      <c r="W870" s="1383"/>
      <c r="X870" s="1383"/>
      <c r="Y870" s="1383"/>
      <c r="Z870" s="1383"/>
      <c r="AA870" s="1383"/>
      <c r="AB870" s="1383"/>
      <c r="AC870" s="1383"/>
      <c r="AD870" s="1383"/>
      <c r="AE870" s="1383"/>
      <c r="AF870" s="1383"/>
      <c r="AG870" s="1383"/>
    </row>
    <row r="871" spans="3:33" x14ac:dyDescent="0.25">
      <c r="C871" s="1383"/>
      <c r="D871" s="1383"/>
      <c r="E871" s="1383"/>
      <c r="F871" s="1383"/>
      <c r="G871" s="1383"/>
      <c r="H871" s="1383"/>
      <c r="I871" s="1383"/>
      <c r="J871" s="1383"/>
      <c r="K871" s="1383"/>
      <c r="L871" s="1383"/>
      <c r="M871" s="1383"/>
      <c r="N871" s="1383"/>
      <c r="O871" s="1383"/>
      <c r="P871" s="1383"/>
      <c r="Q871" s="1383"/>
      <c r="R871" s="1383"/>
      <c r="S871" s="1383"/>
      <c r="T871" s="1383"/>
      <c r="U871" s="1383"/>
      <c r="V871" s="1383"/>
      <c r="W871" s="1383"/>
      <c r="X871" s="1383"/>
      <c r="Y871" s="1383"/>
      <c r="Z871" s="1383"/>
      <c r="AA871" s="1383"/>
      <c r="AB871" s="1383"/>
      <c r="AC871" s="1383"/>
      <c r="AD871" s="1383"/>
      <c r="AE871" s="1383"/>
      <c r="AF871" s="1383"/>
      <c r="AG871" s="1383"/>
    </row>
    <row r="872" spans="3:33" x14ac:dyDescent="0.25">
      <c r="C872" s="1383"/>
      <c r="D872" s="1383"/>
      <c r="E872" s="1383"/>
      <c r="F872" s="1383"/>
      <c r="G872" s="1383"/>
      <c r="H872" s="1383"/>
      <c r="I872" s="1383"/>
      <c r="J872" s="1383"/>
      <c r="K872" s="1383"/>
      <c r="L872" s="1383"/>
      <c r="M872" s="1383"/>
      <c r="N872" s="1383"/>
      <c r="O872" s="1383"/>
      <c r="P872" s="1383"/>
      <c r="Q872" s="1383"/>
      <c r="R872" s="1383"/>
      <c r="S872" s="1383"/>
      <c r="T872" s="1383"/>
      <c r="U872" s="1383"/>
      <c r="V872" s="1383"/>
      <c r="W872" s="1383"/>
      <c r="X872" s="1383"/>
      <c r="Y872" s="1383"/>
      <c r="Z872" s="1383"/>
      <c r="AA872" s="1383"/>
      <c r="AB872" s="1383"/>
      <c r="AC872" s="1383"/>
      <c r="AD872" s="1383"/>
      <c r="AE872" s="1383"/>
      <c r="AF872" s="1383"/>
      <c r="AG872" s="1383"/>
    </row>
    <row r="873" spans="3:33" x14ac:dyDescent="0.25">
      <c r="C873" s="1383"/>
      <c r="D873" s="1383"/>
      <c r="E873" s="1383"/>
      <c r="F873" s="1383"/>
      <c r="G873" s="1383"/>
      <c r="H873" s="1383"/>
      <c r="I873" s="1383"/>
      <c r="J873" s="1383"/>
      <c r="K873" s="1383"/>
      <c r="L873" s="1383"/>
      <c r="M873" s="1383"/>
      <c r="N873" s="1383"/>
      <c r="O873" s="1383"/>
      <c r="P873" s="1383"/>
      <c r="Q873" s="1383"/>
      <c r="R873" s="1383"/>
      <c r="S873" s="1383"/>
      <c r="T873" s="1383"/>
      <c r="U873" s="1383"/>
      <c r="V873" s="1383"/>
      <c r="W873" s="1383"/>
      <c r="X873" s="1383"/>
      <c r="Y873" s="1383"/>
      <c r="Z873" s="1383"/>
      <c r="AA873" s="1383"/>
      <c r="AB873" s="1383"/>
      <c r="AC873" s="1383"/>
      <c r="AD873" s="1383"/>
      <c r="AE873" s="1383"/>
      <c r="AF873" s="1383"/>
      <c r="AG873" s="1383"/>
    </row>
    <row r="874" spans="3:33" x14ac:dyDescent="0.25">
      <c r="C874" s="1383"/>
      <c r="D874" s="1383"/>
      <c r="E874" s="1383"/>
      <c r="F874" s="1383"/>
      <c r="G874" s="1383"/>
      <c r="H874" s="1383"/>
      <c r="I874" s="1383"/>
      <c r="J874" s="1383"/>
      <c r="K874" s="1383"/>
      <c r="L874" s="1383"/>
      <c r="M874" s="1383"/>
      <c r="N874" s="1383"/>
      <c r="O874" s="1383"/>
      <c r="P874" s="1383"/>
      <c r="Q874" s="1383"/>
      <c r="R874" s="1383"/>
      <c r="S874" s="1383"/>
      <c r="T874" s="1383"/>
      <c r="U874" s="1383"/>
      <c r="V874" s="1383"/>
      <c r="W874" s="1383"/>
      <c r="X874" s="1383"/>
      <c r="Y874" s="1383"/>
      <c r="Z874" s="1383"/>
      <c r="AA874" s="1383"/>
      <c r="AB874" s="1383"/>
      <c r="AC874" s="1383"/>
      <c r="AD874" s="1383"/>
      <c r="AE874" s="1383"/>
      <c r="AF874" s="1383"/>
      <c r="AG874" s="1383"/>
    </row>
    <row r="875" spans="3:33" x14ac:dyDescent="0.25">
      <c r="C875" s="1383"/>
      <c r="D875" s="1383"/>
      <c r="E875" s="1383"/>
      <c r="F875" s="1383"/>
      <c r="G875" s="1383"/>
      <c r="H875" s="1383"/>
      <c r="I875" s="1383"/>
      <c r="J875" s="1383"/>
      <c r="K875" s="1383"/>
      <c r="L875" s="1383"/>
      <c r="M875" s="1383"/>
      <c r="N875" s="1383"/>
      <c r="O875" s="1383"/>
      <c r="P875" s="1383"/>
      <c r="Q875" s="1383"/>
      <c r="R875" s="1383"/>
      <c r="S875" s="1383"/>
      <c r="T875" s="1383"/>
      <c r="U875" s="1383"/>
      <c r="V875" s="1383"/>
      <c r="W875" s="1383"/>
      <c r="X875" s="1383"/>
      <c r="Y875" s="1383"/>
      <c r="Z875" s="1383"/>
      <c r="AA875" s="1383"/>
      <c r="AB875" s="1383"/>
      <c r="AC875" s="1383"/>
      <c r="AD875" s="1383"/>
      <c r="AE875" s="1383"/>
      <c r="AF875" s="1383"/>
      <c r="AG875" s="1383"/>
    </row>
    <row r="876" spans="3:33" x14ac:dyDescent="0.25">
      <c r="C876" s="1383"/>
      <c r="D876" s="1383"/>
      <c r="E876" s="1383"/>
      <c r="F876" s="1383"/>
      <c r="G876" s="1383"/>
      <c r="H876" s="1383"/>
      <c r="I876" s="1383"/>
      <c r="J876" s="1383"/>
      <c r="K876" s="1383"/>
      <c r="L876" s="1383"/>
      <c r="M876" s="1383"/>
      <c r="N876" s="1383"/>
      <c r="O876" s="1383"/>
      <c r="P876" s="1383"/>
      <c r="Q876" s="1383"/>
      <c r="R876" s="1383"/>
      <c r="S876" s="1383"/>
      <c r="T876" s="1383"/>
      <c r="U876" s="1383"/>
      <c r="V876" s="1383"/>
      <c r="W876" s="1383"/>
      <c r="X876" s="1383"/>
      <c r="Y876" s="1383"/>
      <c r="Z876" s="1383"/>
      <c r="AA876" s="1383"/>
      <c r="AB876" s="1383"/>
      <c r="AC876" s="1383"/>
      <c r="AD876" s="1383"/>
      <c r="AE876" s="1383"/>
      <c r="AF876" s="1383"/>
      <c r="AG876" s="1383"/>
    </row>
    <row r="877" spans="3:33" x14ac:dyDescent="0.25">
      <c r="C877" s="1383"/>
      <c r="D877" s="1383"/>
      <c r="E877" s="1383"/>
      <c r="F877" s="1383"/>
      <c r="G877" s="1383"/>
      <c r="H877" s="1383"/>
      <c r="I877" s="1383"/>
      <c r="J877" s="1383"/>
      <c r="K877" s="1383"/>
      <c r="L877" s="1383"/>
      <c r="M877" s="1383"/>
      <c r="N877" s="1383"/>
      <c r="O877" s="1383"/>
      <c r="P877" s="1383"/>
      <c r="Q877" s="1383"/>
      <c r="R877" s="1383"/>
      <c r="S877" s="1383"/>
      <c r="T877" s="1383"/>
      <c r="U877" s="1383"/>
      <c r="V877" s="1383"/>
      <c r="W877" s="1383"/>
      <c r="X877" s="1383"/>
      <c r="Y877" s="1383"/>
      <c r="Z877" s="1383"/>
      <c r="AA877" s="1383"/>
      <c r="AB877" s="1383"/>
      <c r="AC877" s="1383"/>
      <c r="AD877" s="1383"/>
      <c r="AE877" s="1383"/>
      <c r="AF877" s="1383"/>
      <c r="AG877" s="1383"/>
    </row>
    <row r="878" spans="3:33" x14ac:dyDescent="0.25">
      <c r="C878" s="1383"/>
      <c r="D878" s="1383"/>
      <c r="E878" s="1383"/>
      <c r="F878" s="1383"/>
      <c r="G878" s="1383"/>
      <c r="H878" s="1383"/>
      <c r="I878" s="1383"/>
      <c r="J878" s="1383"/>
      <c r="K878" s="1383"/>
      <c r="L878" s="1383"/>
      <c r="M878" s="1383"/>
      <c r="N878" s="1383"/>
      <c r="O878" s="1383"/>
      <c r="P878" s="1383"/>
      <c r="Q878" s="1383"/>
      <c r="R878" s="1383"/>
      <c r="S878" s="1383"/>
      <c r="T878" s="1383"/>
      <c r="U878" s="1383"/>
      <c r="V878" s="1383"/>
      <c r="W878" s="1383"/>
      <c r="X878" s="1383"/>
      <c r="Y878" s="1383"/>
      <c r="Z878" s="1383"/>
      <c r="AA878" s="1383"/>
      <c r="AB878" s="1383"/>
      <c r="AC878" s="1383"/>
      <c r="AD878" s="1383"/>
      <c r="AE878" s="1383"/>
      <c r="AF878" s="1383"/>
      <c r="AG878" s="1383"/>
    </row>
    <row r="879" spans="3:33" x14ac:dyDescent="0.25">
      <c r="C879" s="1383"/>
      <c r="D879" s="1383"/>
      <c r="E879" s="1383"/>
      <c r="F879" s="1383"/>
      <c r="G879" s="1383"/>
      <c r="H879" s="1383"/>
      <c r="I879" s="1383"/>
      <c r="J879" s="1383"/>
      <c r="K879" s="1383"/>
      <c r="L879" s="1383"/>
      <c r="M879" s="1383"/>
      <c r="N879" s="1383"/>
      <c r="O879" s="1383"/>
      <c r="P879" s="1383"/>
      <c r="Q879" s="1383"/>
      <c r="R879" s="1383"/>
      <c r="S879" s="1383"/>
      <c r="T879" s="1383"/>
      <c r="U879" s="1383"/>
      <c r="V879" s="1383"/>
      <c r="W879" s="1383"/>
      <c r="X879" s="1383"/>
      <c r="Y879" s="1383"/>
      <c r="Z879" s="1383"/>
      <c r="AA879" s="1383"/>
      <c r="AB879" s="1383"/>
      <c r="AC879" s="1383"/>
      <c r="AD879" s="1383"/>
      <c r="AE879" s="1383"/>
      <c r="AF879" s="1383"/>
      <c r="AG879" s="1383"/>
    </row>
    <row r="880" spans="3:33" x14ac:dyDescent="0.25">
      <c r="C880" s="1383"/>
      <c r="D880" s="1383"/>
      <c r="E880" s="1383"/>
      <c r="F880" s="1383"/>
      <c r="G880" s="1383"/>
      <c r="H880" s="1383"/>
      <c r="I880" s="1383"/>
      <c r="J880" s="1383"/>
      <c r="K880" s="1383"/>
      <c r="L880" s="1383"/>
      <c r="M880" s="1383"/>
      <c r="N880" s="1383"/>
      <c r="O880" s="1383"/>
      <c r="P880" s="1383"/>
      <c r="Q880" s="1383"/>
      <c r="R880" s="1383"/>
      <c r="S880" s="1383"/>
      <c r="T880" s="1383"/>
      <c r="U880" s="1383"/>
      <c r="V880" s="1383"/>
      <c r="W880" s="1383"/>
      <c r="X880" s="1383"/>
      <c r="Y880" s="1383"/>
      <c r="Z880" s="1383"/>
      <c r="AA880" s="1383"/>
      <c r="AB880" s="1383"/>
      <c r="AC880" s="1383"/>
      <c r="AD880" s="1383"/>
      <c r="AE880" s="1383"/>
      <c r="AF880" s="1383"/>
      <c r="AG880" s="1383"/>
    </row>
    <row r="881" spans="3:33" x14ac:dyDescent="0.25">
      <c r="C881" s="1383"/>
      <c r="D881" s="1383"/>
      <c r="E881" s="1383"/>
      <c r="F881" s="1383"/>
      <c r="G881" s="1383"/>
      <c r="H881" s="1383"/>
      <c r="I881" s="1383"/>
      <c r="J881" s="1383"/>
      <c r="K881" s="1383"/>
      <c r="L881" s="1383"/>
      <c r="M881" s="1383"/>
      <c r="N881" s="1383"/>
      <c r="O881" s="1383"/>
      <c r="P881" s="1383"/>
      <c r="Q881" s="1383"/>
      <c r="R881" s="1383"/>
      <c r="S881" s="1383"/>
      <c r="T881" s="1383"/>
      <c r="U881" s="1383"/>
      <c r="V881" s="1383"/>
      <c r="W881" s="1383"/>
      <c r="X881" s="1383"/>
      <c r="Y881" s="1383"/>
      <c r="Z881" s="1383"/>
      <c r="AA881" s="1383"/>
      <c r="AB881" s="1383"/>
      <c r="AC881" s="1383"/>
      <c r="AD881" s="1383"/>
      <c r="AE881" s="1383"/>
      <c r="AF881" s="1383"/>
      <c r="AG881" s="1383"/>
    </row>
    <row r="882" spans="3:33" x14ac:dyDescent="0.25">
      <c r="C882" s="1383"/>
      <c r="D882" s="1383"/>
      <c r="E882" s="1383"/>
      <c r="F882" s="1383"/>
      <c r="G882" s="1383"/>
      <c r="H882" s="1383"/>
      <c r="I882" s="1383"/>
      <c r="J882" s="1383"/>
      <c r="K882" s="1383"/>
      <c r="L882" s="1383"/>
      <c r="M882" s="1383"/>
      <c r="N882" s="1383"/>
      <c r="O882" s="1383"/>
      <c r="P882" s="1383"/>
      <c r="Q882" s="1383"/>
      <c r="R882" s="1383"/>
      <c r="S882" s="1383"/>
      <c r="T882" s="1383"/>
      <c r="U882" s="1383"/>
      <c r="V882" s="1383"/>
      <c r="W882" s="1383"/>
      <c r="X882" s="1383"/>
      <c r="Y882" s="1383"/>
      <c r="Z882" s="1383"/>
      <c r="AA882" s="1383"/>
      <c r="AB882" s="1383"/>
      <c r="AC882" s="1383"/>
      <c r="AD882" s="1383"/>
      <c r="AE882" s="1383"/>
      <c r="AF882" s="1383"/>
      <c r="AG882" s="1383"/>
    </row>
    <row r="883" spans="3:33" x14ac:dyDescent="0.25">
      <c r="C883" s="1383"/>
      <c r="D883" s="1383"/>
      <c r="E883" s="1383"/>
      <c r="F883" s="1383"/>
      <c r="G883" s="1383"/>
      <c r="H883" s="1383"/>
      <c r="I883" s="1383"/>
      <c r="J883" s="1383"/>
      <c r="K883" s="1383"/>
      <c r="L883" s="1383"/>
      <c r="M883" s="1383"/>
      <c r="N883" s="1383"/>
      <c r="O883" s="1383"/>
      <c r="P883" s="1383"/>
      <c r="Q883" s="1383"/>
      <c r="R883" s="1383"/>
      <c r="S883" s="1383"/>
      <c r="T883" s="1383"/>
      <c r="U883" s="1383"/>
      <c r="V883" s="1383"/>
      <c r="W883" s="1383"/>
      <c r="X883" s="1383"/>
      <c r="Y883" s="1383"/>
      <c r="Z883" s="1383"/>
      <c r="AA883" s="1383"/>
      <c r="AB883" s="1383"/>
      <c r="AC883" s="1383"/>
      <c r="AD883" s="1383"/>
      <c r="AE883" s="1383"/>
      <c r="AF883" s="1383"/>
      <c r="AG883" s="1383"/>
    </row>
    <row r="884" spans="3:33" x14ac:dyDescent="0.25">
      <c r="C884" s="1383"/>
      <c r="D884" s="1383"/>
      <c r="E884" s="1383"/>
      <c r="F884" s="1383"/>
      <c r="G884" s="1383"/>
      <c r="H884" s="1383"/>
      <c r="I884" s="1383"/>
      <c r="J884" s="1383"/>
      <c r="K884" s="1383"/>
      <c r="L884" s="1383"/>
      <c r="M884" s="1383"/>
      <c r="N884" s="1383"/>
      <c r="O884" s="1383"/>
      <c r="P884" s="1383"/>
      <c r="Q884" s="1383"/>
      <c r="R884" s="1383"/>
      <c r="S884" s="1383"/>
      <c r="T884" s="1383"/>
      <c r="U884" s="1383"/>
      <c r="V884" s="1383"/>
      <c r="W884" s="1383"/>
      <c r="X884" s="1383"/>
      <c r="Y884" s="1383"/>
      <c r="Z884" s="1383"/>
      <c r="AA884" s="1383"/>
      <c r="AB884" s="1383"/>
      <c r="AC884" s="1383"/>
      <c r="AD884" s="1383"/>
      <c r="AE884" s="1383"/>
      <c r="AF884" s="1383"/>
      <c r="AG884" s="1383"/>
    </row>
    <row r="885" spans="3:33" x14ac:dyDescent="0.25">
      <c r="C885" s="1383"/>
      <c r="D885" s="1383"/>
      <c r="E885" s="1383"/>
      <c r="F885" s="1383"/>
      <c r="G885" s="1383"/>
      <c r="H885" s="1383"/>
      <c r="I885" s="1383"/>
      <c r="J885" s="1383"/>
      <c r="K885" s="1383"/>
      <c r="L885" s="1383"/>
      <c r="M885" s="1383"/>
      <c r="N885" s="1383"/>
      <c r="O885" s="1383"/>
      <c r="P885" s="1383"/>
      <c r="Q885" s="1383"/>
      <c r="R885" s="1383"/>
      <c r="S885" s="1383"/>
      <c r="T885" s="1383"/>
      <c r="U885" s="1383"/>
      <c r="V885" s="1383"/>
      <c r="W885" s="1383"/>
      <c r="X885" s="1383"/>
      <c r="Y885" s="1383"/>
      <c r="Z885" s="1383"/>
      <c r="AA885" s="1383"/>
      <c r="AB885" s="1383"/>
      <c r="AC885" s="1383"/>
      <c r="AD885" s="1383"/>
      <c r="AE885" s="1383"/>
      <c r="AF885" s="1383"/>
      <c r="AG885" s="1383"/>
    </row>
    <row r="886" spans="3:33" x14ac:dyDescent="0.25">
      <c r="C886" s="1383"/>
      <c r="D886" s="1383"/>
      <c r="E886" s="1383"/>
      <c r="F886" s="1383"/>
      <c r="G886" s="1383"/>
      <c r="H886" s="1383"/>
      <c r="I886" s="1383"/>
      <c r="J886" s="1383"/>
      <c r="K886" s="1383"/>
      <c r="L886" s="1383"/>
      <c r="M886" s="1383"/>
      <c r="N886" s="1383"/>
      <c r="O886" s="1383"/>
      <c r="P886" s="1383"/>
      <c r="Q886" s="1383"/>
      <c r="R886" s="1383"/>
      <c r="S886" s="1383"/>
      <c r="T886" s="1383"/>
      <c r="U886" s="1383"/>
      <c r="V886" s="1383"/>
      <c r="W886" s="1383"/>
      <c r="X886" s="1383"/>
      <c r="Y886" s="1383"/>
      <c r="Z886" s="1383"/>
      <c r="AA886" s="1383"/>
      <c r="AB886" s="1383"/>
      <c r="AC886" s="1383"/>
      <c r="AD886" s="1383"/>
      <c r="AE886" s="1383"/>
      <c r="AF886" s="1383"/>
      <c r="AG886" s="1383"/>
    </row>
    <row r="887" spans="3:33" x14ac:dyDescent="0.25">
      <c r="C887" s="1383"/>
      <c r="D887" s="1383"/>
      <c r="E887" s="1383"/>
      <c r="F887" s="1383"/>
      <c r="G887" s="1383"/>
      <c r="H887" s="1383"/>
      <c r="I887" s="1383"/>
      <c r="J887" s="1383"/>
      <c r="K887" s="1383"/>
      <c r="L887" s="1383"/>
      <c r="M887" s="1383"/>
      <c r="N887" s="1383"/>
      <c r="O887" s="1383"/>
      <c r="P887" s="1383"/>
      <c r="Q887" s="1383"/>
      <c r="R887" s="1383"/>
      <c r="S887" s="1383"/>
      <c r="T887" s="1383"/>
      <c r="U887" s="1383"/>
      <c r="V887" s="1383"/>
      <c r="W887" s="1383"/>
      <c r="X887" s="1383"/>
      <c r="Y887" s="1383"/>
      <c r="Z887" s="1383"/>
      <c r="AA887" s="1383"/>
      <c r="AB887" s="1383"/>
      <c r="AC887" s="1383"/>
      <c r="AD887" s="1383"/>
      <c r="AE887" s="1383"/>
      <c r="AF887" s="1383"/>
      <c r="AG887" s="1383"/>
    </row>
    <row r="888" spans="3:33" x14ac:dyDescent="0.25">
      <c r="C888" s="1383"/>
      <c r="D888" s="1383"/>
      <c r="E888" s="1383"/>
      <c r="F888" s="1383"/>
      <c r="G888" s="1383"/>
      <c r="H888" s="1383"/>
      <c r="I888" s="1383"/>
      <c r="J888" s="1383"/>
      <c r="K888" s="1383"/>
      <c r="L888" s="1383"/>
      <c r="M888" s="1383"/>
      <c r="N888" s="1383"/>
      <c r="O888" s="1383"/>
      <c r="P888" s="1383"/>
      <c r="Q888" s="1383"/>
      <c r="R888" s="1383"/>
      <c r="S888" s="1383"/>
      <c r="T888" s="1383"/>
      <c r="U888" s="1383"/>
      <c r="V888" s="1383"/>
      <c r="W888" s="1383"/>
      <c r="X888" s="1383"/>
      <c r="Y888" s="1383"/>
      <c r="Z888" s="1383"/>
      <c r="AA888" s="1383"/>
      <c r="AB888" s="1383"/>
      <c r="AC888" s="1383"/>
      <c r="AD888" s="1383"/>
      <c r="AE888" s="1383"/>
      <c r="AF888" s="1383"/>
      <c r="AG888" s="1383"/>
    </row>
    <row r="889" spans="3:33" x14ac:dyDescent="0.25">
      <c r="C889" s="1383"/>
      <c r="D889" s="1383"/>
      <c r="E889" s="1383"/>
      <c r="F889" s="1383"/>
      <c r="G889" s="1383"/>
      <c r="H889" s="1383"/>
      <c r="I889" s="1383"/>
      <c r="J889" s="1383"/>
      <c r="K889" s="1383"/>
      <c r="L889" s="1383"/>
      <c r="M889" s="1383"/>
      <c r="N889" s="1383"/>
      <c r="O889" s="1383"/>
      <c r="P889" s="1383"/>
      <c r="Q889" s="1383"/>
      <c r="R889" s="1383"/>
      <c r="S889" s="1383"/>
      <c r="T889" s="1383"/>
      <c r="U889" s="1383"/>
      <c r="V889" s="1383"/>
      <c r="W889" s="1383"/>
      <c r="X889" s="1383"/>
      <c r="Y889" s="1383"/>
      <c r="Z889" s="1383"/>
      <c r="AA889" s="1383"/>
      <c r="AB889" s="1383"/>
      <c r="AC889" s="1383"/>
      <c r="AD889" s="1383"/>
      <c r="AE889" s="1383"/>
      <c r="AF889" s="1383"/>
      <c r="AG889" s="1383"/>
    </row>
    <row r="890" spans="3:33" x14ac:dyDescent="0.25">
      <c r="C890" s="1383"/>
      <c r="D890" s="1383"/>
      <c r="E890" s="1383"/>
      <c r="F890" s="1383"/>
      <c r="G890" s="1383"/>
      <c r="H890" s="1383"/>
      <c r="I890" s="1383"/>
      <c r="J890" s="1383"/>
      <c r="K890" s="1383"/>
      <c r="L890" s="1383"/>
      <c r="M890" s="1383"/>
      <c r="N890" s="1383"/>
      <c r="O890" s="1383"/>
      <c r="P890" s="1383"/>
      <c r="Q890" s="1383"/>
      <c r="R890" s="1383"/>
      <c r="S890" s="1383"/>
      <c r="T890" s="1383"/>
      <c r="U890" s="1383"/>
      <c r="V890" s="1383"/>
      <c r="W890" s="1383"/>
      <c r="X890" s="1383"/>
      <c r="Y890" s="1383"/>
      <c r="Z890" s="1383"/>
      <c r="AA890" s="1383"/>
      <c r="AB890" s="1383"/>
      <c r="AC890" s="1383"/>
      <c r="AD890" s="1383"/>
      <c r="AE890" s="1383"/>
      <c r="AF890" s="1383"/>
      <c r="AG890" s="1383"/>
    </row>
    <row r="891" spans="3:33" x14ac:dyDescent="0.25">
      <c r="C891" s="1383"/>
      <c r="D891" s="1383"/>
      <c r="E891" s="1383"/>
      <c r="F891" s="1383"/>
      <c r="G891" s="1383"/>
      <c r="H891" s="1383"/>
      <c r="I891" s="1383"/>
      <c r="J891" s="1383"/>
      <c r="K891" s="1383"/>
      <c r="L891" s="1383"/>
      <c r="M891" s="1383"/>
      <c r="N891" s="1383"/>
      <c r="O891" s="1383"/>
      <c r="P891" s="1383"/>
      <c r="Q891" s="1383"/>
      <c r="R891" s="1383"/>
      <c r="S891" s="1383"/>
      <c r="T891" s="1383"/>
      <c r="U891" s="1383"/>
      <c r="V891" s="1383"/>
      <c r="W891" s="1383"/>
      <c r="X891" s="1383"/>
      <c r="Y891" s="1383"/>
      <c r="Z891" s="1383"/>
      <c r="AA891" s="1383"/>
      <c r="AB891" s="1383"/>
      <c r="AC891" s="1383"/>
      <c r="AD891" s="1383"/>
      <c r="AE891" s="1383"/>
      <c r="AF891" s="1383"/>
      <c r="AG891" s="1383"/>
    </row>
    <row r="892" spans="3:33" x14ac:dyDescent="0.25">
      <c r="C892" s="1383"/>
      <c r="D892" s="1383"/>
      <c r="E892" s="1383"/>
      <c r="F892" s="1383"/>
      <c r="G892" s="1383"/>
      <c r="H892" s="1383"/>
      <c r="I892" s="1383"/>
      <c r="J892" s="1383"/>
      <c r="K892" s="1383"/>
      <c r="L892" s="1383"/>
      <c r="M892" s="1383"/>
      <c r="N892" s="1383"/>
      <c r="O892" s="1383"/>
      <c r="P892" s="1383"/>
      <c r="Q892" s="1383"/>
      <c r="R892" s="1383"/>
      <c r="S892" s="1383"/>
      <c r="T892" s="1383"/>
      <c r="U892" s="1383"/>
      <c r="V892" s="1383"/>
      <c r="W892" s="1383"/>
      <c r="X892" s="1383"/>
      <c r="Y892" s="1383"/>
      <c r="Z892" s="1383"/>
      <c r="AA892" s="1383"/>
      <c r="AB892" s="1383"/>
      <c r="AC892" s="1383"/>
      <c r="AD892" s="1383"/>
      <c r="AE892" s="1383"/>
      <c r="AF892" s="1383"/>
      <c r="AG892" s="1383"/>
    </row>
    <row r="893" spans="3:33" x14ac:dyDescent="0.25">
      <c r="C893" s="1383"/>
      <c r="D893" s="1383"/>
      <c r="E893" s="1383"/>
      <c r="F893" s="1383"/>
      <c r="G893" s="1383"/>
      <c r="H893" s="1383"/>
      <c r="I893" s="1383"/>
      <c r="J893" s="1383"/>
      <c r="K893" s="1383"/>
      <c r="L893" s="1383"/>
      <c r="M893" s="1383"/>
      <c r="N893" s="1383"/>
      <c r="O893" s="1383"/>
      <c r="P893" s="1383"/>
      <c r="Q893" s="1383"/>
      <c r="R893" s="1383"/>
      <c r="S893" s="1383"/>
      <c r="T893" s="1383"/>
      <c r="U893" s="1383"/>
      <c r="V893" s="1383"/>
      <c r="W893" s="1383"/>
      <c r="X893" s="1383"/>
      <c r="Y893" s="1383"/>
      <c r="Z893" s="1383"/>
      <c r="AA893" s="1383"/>
      <c r="AB893" s="1383"/>
      <c r="AC893" s="1383"/>
      <c r="AD893" s="1383"/>
      <c r="AE893" s="1383"/>
      <c r="AF893" s="1383"/>
      <c r="AG893" s="1383"/>
    </row>
    <row r="894" spans="3:33" x14ac:dyDescent="0.25">
      <c r="C894" s="1383"/>
      <c r="D894" s="1383"/>
      <c r="E894" s="1383"/>
      <c r="F894" s="1383"/>
      <c r="G894" s="1383"/>
      <c r="H894" s="1383"/>
      <c r="I894" s="1383"/>
      <c r="J894" s="1383"/>
      <c r="K894" s="1383"/>
      <c r="L894" s="1383"/>
      <c r="M894" s="1383"/>
      <c r="N894" s="1383"/>
      <c r="O894" s="1383"/>
      <c r="P894" s="1383"/>
      <c r="Q894" s="1383"/>
      <c r="R894" s="1383"/>
      <c r="S894" s="1383"/>
      <c r="T894" s="1383"/>
      <c r="U894" s="1383"/>
      <c r="V894" s="1383"/>
      <c r="W894" s="1383"/>
      <c r="X894" s="1383"/>
      <c r="Y894" s="1383"/>
      <c r="Z894" s="1383"/>
      <c r="AA894" s="1383"/>
      <c r="AB894" s="1383"/>
      <c r="AC894" s="1383"/>
      <c r="AD894" s="1383"/>
      <c r="AE894" s="1383"/>
      <c r="AF894" s="1383"/>
      <c r="AG894" s="1383"/>
    </row>
    <row r="895" spans="3:33" x14ac:dyDescent="0.25">
      <c r="C895" s="1383"/>
      <c r="D895" s="1383"/>
      <c r="E895" s="1383"/>
      <c r="F895" s="1383"/>
      <c r="G895" s="1383"/>
      <c r="H895" s="1383"/>
      <c r="I895" s="1383"/>
      <c r="J895" s="1383"/>
      <c r="K895" s="1383"/>
      <c r="L895" s="1383"/>
      <c r="M895" s="1383"/>
      <c r="N895" s="1383"/>
      <c r="O895" s="1383"/>
      <c r="P895" s="1383"/>
      <c r="Q895" s="1383"/>
      <c r="R895" s="1383"/>
      <c r="S895" s="1383"/>
      <c r="T895" s="1383"/>
      <c r="U895" s="1383"/>
      <c r="V895" s="1383"/>
      <c r="W895" s="1383"/>
      <c r="X895" s="1383"/>
      <c r="Y895" s="1383"/>
      <c r="Z895" s="1383"/>
      <c r="AA895" s="1383"/>
      <c r="AB895" s="1383"/>
      <c r="AC895" s="1383"/>
      <c r="AD895" s="1383"/>
      <c r="AE895" s="1383"/>
      <c r="AF895" s="1383"/>
      <c r="AG895" s="1383"/>
    </row>
    <row r="896" spans="3:33" x14ac:dyDescent="0.25">
      <c r="C896" s="1383"/>
      <c r="D896" s="1383"/>
      <c r="E896" s="1383"/>
      <c r="F896" s="1383"/>
      <c r="G896" s="1383"/>
      <c r="H896" s="1383"/>
      <c r="I896" s="1383"/>
      <c r="J896" s="1383"/>
      <c r="K896" s="1383"/>
      <c r="L896" s="1383"/>
      <c r="M896" s="1383"/>
      <c r="N896" s="1383"/>
      <c r="O896" s="1383"/>
      <c r="P896" s="1383"/>
      <c r="Q896" s="1383"/>
      <c r="R896" s="1383"/>
      <c r="S896" s="1383"/>
      <c r="T896" s="1383"/>
      <c r="U896" s="1383"/>
      <c r="V896" s="1383"/>
      <c r="W896" s="1383"/>
      <c r="X896" s="1383"/>
      <c r="Y896" s="1383"/>
      <c r="Z896" s="1383"/>
      <c r="AA896" s="1383"/>
      <c r="AB896" s="1383"/>
      <c r="AC896" s="1383"/>
      <c r="AD896" s="1383"/>
      <c r="AE896" s="1383"/>
      <c r="AF896" s="1383"/>
      <c r="AG896" s="1383"/>
    </row>
    <row r="897" spans="3:33" x14ac:dyDescent="0.25">
      <c r="C897" s="1383"/>
      <c r="D897" s="1383"/>
      <c r="E897" s="1383"/>
      <c r="F897" s="1383"/>
      <c r="G897" s="1383"/>
      <c r="H897" s="1383"/>
      <c r="I897" s="1383"/>
      <c r="J897" s="1383"/>
      <c r="K897" s="1383"/>
      <c r="L897" s="1383"/>
      <c r="M897" s="1383"/>
      <c r="N897" s="1383"/>
      <c r="O897" s="1383"/>
      <c r="P897" s="1383"/>
      <c r="Q897" s="1383"/>
      <c r="R897" s="1383"/>
      <c r="S897" s="1383"/>
      <c r="T897" s="1383"/>
      <c r="U897" s="1383"/>
      <c r="V897" s="1383"/>
      <c r="W897" s="1383"/>
      <c r="X897" s="1383"/>
      <c r="Y897" s="1383"/>
      <c r="Z897" s="1383"/>
      <c r="AA897" s="1383"/>
      <c r="AB897" s="1383"/>
      <c r="AC897" s="1383"/>
      <c r="AD897" s="1383"/>
      <c r="AE897" s="1383"/>
      <c r="AF897" s="1383"/>
      <c r="AG897" s="1383"/>
    </row>
    <row r="898" spans="3:33" x14ac:dyDescent="0.25">
      <c r="C898" s="1383"/>
      <c r="D898" s="1383"/>
      <c r="E898" s="1383"/>
      <c r="F898" s="1383"/>
      <c r="G898" s="1383"/>
      <c r="H898" s="1383"/>
      <c r="I898" s="1383"/>
      <c r="J898" s="1383"/>
      <c r="K898" s="1383"/>
      <c r="L898" s="1383"/>
      <c r="M898" s="1383"/>
      <c r="N898" s="1383"/>
      <c r="O898" s="1383"/>
      <c r="P898" s="1383"/>
      <c r="Q898" s="1383"/>
      <c r="R898" s="1383"/>
      <c r="S898" s="1383"/>
      <c r="T898" s="1383"/>
      <c r="U898" s="1383"/>
      <c r="V898" s="1383"/>
      <c r="W898" s="1383"/>
      <c r="X898" s="1383"/>
      <c r="Y898" s="1383"/>
      <c r="Z898" s="1383"/>
      <c r="AA898" s="1383"/>
      <c r="AB898" s="1383"/>
      <c r="AC898" s="1383"/>
      <c r="AD898" s="1383"/>
      <c r="AE898" s="1383"/>
      <c r="AF898" s="1383"/>
      <c r="AG898" s="1383"/>
    </row>
    <row r="899" spans="3:33" x14ac:dyDescent="0.25">
      <c r="C899" s="1383"/>
      <c r="D899" s="1383"/>
      <c r="E899" s="1383"/>
      <c r="F899" s="1383"/>
      <c r="G899" s="1383"/>
      <c r="H899" s="1383"/>
      <c r="I899" s="1383"/>
      <c r="J899" s="1383"/>
      <c r="K899" s="1383"/>
      <c r="L899" s="1383"/>
      <c r="M899" s="1383"/>
      <c r="N899" s="1383"/>
      <c r="O899" s="1383"/>
      <c r="P899" s="1383"/>
      <c r="Q899" s="1383"/>
      <c r="R899" s="1383"/>
      <c r="S899" s="1383"/>
      <c r="T899" s="1383"/>
      <c r="U899" s="1383"/>
      <c r="V899" s="1383"/>
      <c r="W899" s="1383"/>
      <c r="X899" s="1383"/>
      <c r="Y899" s="1383"/>
      <c r="Z899" s="1383"/>
      <c r="AA899" s="1383"/>
      <c r="AB899" s="1383"/>
      <c r="AC899" s="1383"/>
      <c r="AD899" s="1383"/>
      <c r="AE899" s="1383"/>
      <c r="AF899" s="1383"/>
      <c r="AG899" s="1383"/>
    </row>
    <row r="900" spans="3:33" x14ac:dyDescent="0.25">
      <c r="C900" s="1383"/>
      <c r="D900" s="1383"/>
      <c r="E900" s="1383"/>
      <c r="F900" s="1383"/>
      <c r="G900" s="1383"/>
      <c r="H900" s="1383"/>
      <c r="I900" s="1383"/>
      <c r="J900" s="1383"/>
      <c r="K900" s="1383"/>
      <c r="L900" s="1383"/>
      <c r="M900" s="1383"/>
      <c r="N900" s="1383"/>
      <c r="O900" s="1383"/>
      <c r="P900" s="1383"/>
      <c r="Q900" s="1383"/>
      <c r="R900" s="1383"/>
      <c r="S900" s="1383"/>
      <c r="T900" s="1383"/>
      <c r="U900" s="1383"/>
      <c r="V900" s="1383"/>
      <c r="W900" s="1383"/>
      <c r="X900" s="1383"/>
      <c r="Y900" s="1383"/>
      <c r="Z900" s="1383"/>
      <c r="AA900" s="1383"/>
      <c r="AB900" s="1383"/>
      <c r="AC900" s="1383"/>
      <c r="AD900" s="1383"/>
      <c r="AE900" s="1383"/>
      <c r="AF900" s="1383"/>
      <c r="AG900" s="1383"/>
    </row>
    <row r="901" spans="3:33" x14ac:dyDescent="0.25">
      <c r="C901" s="1383"/>
      <c r="D901" s="1383"/>
      <c r="E901" s="1383"/>
      <c r="F901" s="1383"/>
      <c r="G901" s="1383"/>
      <c r="H901" s="1383"/>
      <c r="I901" s="1383"/>
      <c r="J901" s="1383"/>
      <c r="K901" s="1383"/>
      <c r="L901" s="1383"/>
      <c r="M901" s="1383"/>
      <c r="N901" s="1383"/>
      <c r="O901" s="1383"/>
      <c r="P901" s="1383"/>
      <c r="Q901" s="1383"/>
      <c r="R901" s="1383"/>
      <c r="S901" s="1383"/>
      <c r="T901" s="1383"/>
      <c r="U901" s="1383"/>
      <c r="V901" s="1383"/>
      <c r="W901" s="1383"/>
      <c r="X901" s="1383"/>
      <c r="Y901" s="1383"/>
      <c r="Z901" s="1383"/>
      <c r="AA901" s="1383"/>
      <c r="AB901" s="1383"/>
      <c r="AC901" s="1383"/>
      <c r="AD901" s="1383"/>
      <c r="AE901" s="1383"/>
      <c r="AF901" s="1383"/>
      <c r="AG901" s="1383"/>
    </row>
    <row r="902" spans="3:33" x14ac:dyDescent="0.25">
      <c r="C902" s="1383"/>
      <c r="D902" s="1383"/>
      <c r="E902" s="1383"/>
      <c r="F902" s="1383"/>
      <c r="G902" s="1383"/>
      <c r="H902" s="1383"/>
      <c r="I902" s="1383"/>
      <c r="J902" s="1383"/>
      <c r="K902" s="1383"/>
      <c r="L902" s="1383"/>
      <c r="M902" s="1383"/>
      <c r="N902" s="1383"/>
      <c r="O902" s="1383"/>
      <c r="P902" s="1383"/>
      <c r="Q902" s="1383"/>
      <c r="R902" s="1383"/>
      <c r="S902" s="1383"/>
      <c r="T902" s="1383"/>
      <c r="U902" s="1383"/>
      <c r="V902" s="1383"/>
      <c r="W902" s="1383"/>
      <c r="X902" s="1383"/>
      <c r="Y902" s="1383"/>
      <c r="Z902" s="1383"/>
      <c r="AA902" s="1383"/>
      <c r="AB902" s="1383"/>
      <c r="AC902" s="1383"/>
      <c r="AD902" s="1383"/>
      <c r="AE902" s="1383"/>
      <c r="AF902" s="1383"/>
      <c r="AG902" s="1383"/>
    </row>
    <row r="903" spans="3:33" x14ac:dyDescent="0.25">
      <c r="C903" s="1383"/>
      <c r="D903" s="1383"/>
      <c r="E903" s="1383"/>
      <c r="F903" s="1383"/>
      <c r="G903" s="1383"/>
      <c r="H903" s="1383"/>
      <c r="I903" s="1383"/>
      <c r="J903" s="1383"/>
      <c r="K903" s="1383"/>
      <c r="L903" s="1383"/>
      <c r="M903" s="1383"/>
      <c r="N903" s="1383"/>
      <c r="O903" s="1383"/>
      <c r="P903" s="1383"/>
      <c r="Q903" s="1383"/>
      <c r="R903" s="1383"/>
      <c r="S903" s="1383"/>
      <c r="T903" s="1383"/>
      <c r="U903" s="1383"/>
      <c r="V903" s="1383"/>
      <c r="W903" s="1383"/>
      <c r="X903" s="1383"/>
      <c r="Y903" s="1383"/>
      <c r="Z903" s="1383"/>
      <c r="AA903" s="1383"/>
      <c r="AB903" s="1383"/>
      <c r="AC903" s="1383"/>
      <c r="AD903" s="1383"/>
      <c r="AE903" s="1383"/>
      <c r="AF903" s="1383"/>
      <c r="AG903" s="1383"/>
    </row>
    <row r="904" spans="3:33" x14ac:dyDescent="0.25">
      <c r="C904" s="1383"/>
      <c r="D904" s="1383"/>
      <c r="E904" s="1383"/>
      <c r="F904" s="1383"/>
      <c r="G904" s="1383"/>
      <c r="H904" s="1383"/>
      <c r="I904" s="1383"/>
      <c r="J904" s="1383"/>
      <c r="K904" s="1383"/>
      <c r="L904" s="1383"/>
      <c r="M904" s="1383"/>
      <c r="N904" s="1383"/>
      <c r="O904" s="1383"/>
      <c r="P904" s="1383"/>
      <c r="Q904" s="1383"/>
      <c r="R904" s="1383"/>
      <c r="S904" s="1383"/>
      <c r="T904" s="1383"/>
      <c r="U904" s="1383"/>
      <c r="V904" s="1383"/>
      <c r="W904" s="1383"/>
      <c r="X904" s="1383"/>
      <c r="Y904" s="1383"/>
      <c r="Z904" s="1383"/>
      <c r="AA904" s="1383"/>
      <c r="AB904" s="1383"/>
      <c r="AC904" s="1383"/>
      <c r="AD904" s="1383"/>
      <c r="AE904" s="1383"/>
      <c r="AF904" s="1383"/>
      <c r="AG904" s="1383"/>
    </row>
    <row r="905" spans="3:33" x14ac:dyDescent="0.25">
      <c r="C905" s="1383"/>
      <c r="D905" s="1383"/>
      <c r="E905" s="1383"/>
      <c r="F905" s="1383"/>
      <c r="G905" s="1383"/>
      <c r="H905" s="1383"/>
      <c r="I905" s="1383"/>
      <c r="J905" s="1383"/>
      <c r="K905" s="1383"/>
      <c r="L905" s="1383"/>
      <c r="M905" s="1383"/>
      <c r="N905" s="1383"/>
      <c r="O905" s="1383"/>
      <c r="P905" s="1383"/>
      <c r="Q905" s="1383"/>
      <c r="R905" s="1383"/>
      <c r="S905" s="1383"/>
      <c r="T905" s="1383"/>
      <c r="U905" s="1383"/>
      <c r="V905" s="1383"/>
      <c r="W905" s="1383"/>
      <c r="X905" s="1383"/>
      <c r="Y905" s="1383"/>
      <c r="Z905" s="1383"/>
      <c r="AA905" s="1383"/>
      <c r="AB905" s="1383"/>
      <c r="AC905" s="1383"/>
      <c r="AD905" s="1383"/>
      <c r="AE905" s="1383"/>
      <c r="AF905" s="1383"/>
      <c r="AG905" s="1383"/>
    </row>
    <row r="906" spans="3:33" x14ac:dyDescent="0.25">
      <c r="C906" s="1383"/>
      <c r="D906" s="1383"/>
      <c r="E906" s="1383"/>
      <c r="F906" s="1383"/>
      <c r="G906" s="1383"/>
      <c r="H906" s="1383"/>
      <c r="I906" s="1383"/>
      <c r="J906" s="1383"/>
      <c r="K906" s="1383"/>
      <c r="L906" s="1383"/>
      <c r="M906" s="1383"/>
      <c r="N906" s="1383"/>
      <c r="O906" s="1383"/>
      <c r="P906" s="1383"/>
      <c r="Q906" s="1383"/>
      <c r="R906" s="1383"/>
      <c r="S906" s="1383"/>
      <c r="T906" s="1383"/>
      <c r="U906" s="1383"/>
      <c r="V906" s="1383"/>
      <c r="W906" s="1383"/>
      <c r="X906" s="1383"/>
      <c r="Y906" s="1383"/>
      <c r="Z906" s="1383"/>
      <c r="AA906" s="1383"/>
      <c r="AB906" s="1383"/>
      <c r="AC906" s="1383"/>
      <c r="AD906" s="1383"/>
      <c r="AE906" s="1383"/>
      <c r="AF906" s="1383"/>
      <c r="AG906" s="1383"/>
    </row>
    <row r="907" spans="3:33" x14ac:dyDescent="0.25">
      <c r="C907" s="1383"/>
      <c r="D907" s="1383"/>
      <c r="E907" s="1383"/>
      <c r="F907" s="1383"/>
      <c r="G907" s="1383"/>
      <c r="H907" s="1383"/>
      <c r="I907" s="1383"/>
      <c r="J907" s="1383"/>
      <c r="K907" s="1383"/>
      <c r="L907" s="1383"/>
      <c r="M907" s="1383"/>
      <c r="N907" s="1383"/>
      <c r="O907" s="1383"/>
      <c r="P907" s="1383"/>
      <c r="Q907" s="1383"/>
      <c r="R907" s="1383"/>
      <c r="S907" s="1383"/>
      <c r="T907" s="1383"/>
      <c r="U907" s="1383"/>
      <c r="V907" s="1383"/>
      <c r="W907" s="1383"/>
      <c r="X907" s="1383"/>
      <c r="Y907" s="1383"/>
      <c r="Z907" s="1383"/>
      <c r="AA907" s="1383"/>
      <c r="AB907" s="1383"/>
      <c r="AC907" s="1383"/>
      <c r="AD907" s="1383"/>
      <c r="AE907" s="1383"/>
      <c r="AF907" s="1383"/>
      <c r="AG907" s="1383"/>
    </row>
    <row r="908" spans="3:33" x14ac:dyDescent="0.25">
      <c r="C908" s="1383"/>
      <c r="D908" s="1383"/>
      <c r="E908" s="1383"/>
      <c r="F908" s="1383"/>
      <c r="G908" s="1383"/>
      <c r="H908" s="1383"/>
      <c r="I908" s="1383"/>
      <c r="J908" s="1383"/>
      <c r="K908" s="1383"/>
      <c r="L908" s="1383"/>
      <c r="M908" s="1383"/>
      <c r="N908" s="1383"/>
      <c r="O908" s="1383"/>
      <c r="P908" s="1383"/>
      <c r="Q908" s="1383"/>
      <c r="R908" s="1383"/>
      <c r="S908" s="1383"/>
      <c r="T908" s="1383"/>
      <c r="U908" s="1383"/>
      <c r="V908" s="1383"/>
      <c r="W908" s="1383"/>
      <c r="X908" s="1383"/>
      <c r="Y908" s="1383"/>
      <c r="Z908" s="1383"/>
      <c r="AA908" s="1383"/>
      <c r="AB908" s="1383"/>
      <c r="AC908" s="1383"/>
      <c r="AD908" s="1383"/>
      <c r="AE908" s="1383"/>
      <c r="AF908" s="1383"/>
      <c r="AG908" s="1383"/>
    </row>
    <row r="909" spans="3:33" x14ac:dyDescent="0.25">
      <c r="C909" s="1383"/>
      <c r="D909" s="1383"/>
      <c r="E909" s="1383"/>
      <c r="F909" s="1383"/>
      <c r="G909" s="1383"/>
      <c r="H909" s="1383"/>
      <c r="I909" s="1383"/>
      <c r="J909" s="1383"/>
      <c r="K909" s="1383"/>
      <c r="L909" s="1383"/>
      <c r="M909" s="1383"/>
      <c r="N909" s="1383"/>
      <c r="O909" s="1383"/>
      <c r="P909" s="1383"/>
      <c r="Q909" s="1383"/>
      <c r="R909" s="1383"/>
      <c r="S909" s="1383"/>
      <c r="T909" s="1383"/>
      <c r="U909" s="1383"/>
      <c r="V909" s="1383"/>
      <c r="W909" s="1383"/>
      <c r="X909" s="1383"/>
      <c r="Y909" s="1383"/>
      <c r="Z909" s="1383"/>
      <c r="AA909" s="1383"/>
      <c r="AB909" s="1383"/>
      <c r="AC909" s="1383"/>
      <c r="AD909" s="1383"/>
      <c r="AE909" s="1383"/>
      <c r="AF909" s="1383"/>
      <c r="AG909" s="1383"/>
    </row>
    <row r="910" spans="3:33" x14ac:dyDescent="0.25">
      <c r="C910" s="1383"/>
      <c r="D910" s="1383"/>
      <c r="E910" s="1383"/>
      <c r="F910" s="1383"/>
      <c r="G910" s="1383"/>
      <c r="H910" s="1383"/>
      <c r="I910" s="1383"/>
      <c r="J910" s="1383"/>
      <c r="K910" s="1383"/>
      <c r="L910" s="1383"/>
      <c r="M910" s="1383"/>
      <c r="N910" s="1383"/>
      <c r="O910" s="1383"/>
      <c r="P910" s="1383"/>
      <c r="Q910" s="1383"/>
      <c r="R910" s="1383"/>
      <c r="S910" s="1383"/>
      <c r="T910" s="1383"/>
      <c r="U910" s="1383"/>
      <c r="V910" s="1383"/>
      <c r="W910" s="1383"/>
      <c r="X910" s="1383"/>
      <c r="Y910" s="1383"/>
      <c r="Z910" s="1383"/>
      <c r="AA910" s="1383"/>
      <c r="AB910" s="1383"/>
      <c r="AC910" s="1383"/>
      <c r="AD910" s="1383"/>
      <c r="AE910" s="1383"/>
      <c r="AF910" s="1383"/>
      <c r="AG910" s="1383"/>
    </row>
    <row r="911" spans="3:33" x14ac:dyDescent="0.25">
      <c r="C911" s="1383"/>
      <c r="D911" s="1383"/>
      <c r="E911" s="1383"/>
      <c r="F911" s="1383"/>
      <c r="G911" s="1383"/>
      <c r="H911" s="1383"/>
      <c r="I911" s="1383"/>
      <c r="J911" s="1383"/>
      <c r="K911" s="1383"/>
      <c r="L911" s="1383"/>
      <c r="M911" s="1383"/>
      <c r="N911" s="1383"/>
      <c r="O911" s="1383"/>
      <c r="P911" s="1383"/>
      <c r="Q911" s="1383"/>
      <c r="R911" s="1383"/>
      <c r="S911" s="1383"/>
      <c r="T911" s="1383"/>
      <c r="U911" s="1383"/>
      <c r="V911" s="1383"/>
      <c r="W911" s="1383"/>
      <c r="X911" s="1383"/>
      <c r="Y911" s="1383"/>
      <c r="Z911" s="1383"/>
      <c r="AA911" s="1383"/>
      <c r="AB911" s="1383"/>
      <c r="AC911" s="1383"/>
      <c r="AD911" s="1383"/>
      <c r="AE911" s="1383"/>
      <c r="AF911" s="1383"/>
      <c r="AG911" s="1383"/>
    </row>
    <row r="912" spans="3:33" x14ac:dyDescent="0.25">
      <c r="C912" s="1383"/>
      <c r="D912" s="1383"/>
      <c r="E912" s="1383"/>
      <c r="F912" s="1383"/>
      <c r="G912" s="1383"/>
      <c r="H912" s="1383"/>
      <c r="I912" s="1383"/>
      <c r="J912" s="1383"/>
      <c r="K912" s="1383"/>
      <c r="L912" s="1383"/>
      <c r="M912" s="1383"/>
      <c r="N912" s="1383"/>
      <c r="O912" s="1383"/>
      <c r="P912" s="1383"/>
      <c r="Q912" s="1383"/>
      <c r="R912" s="1383"/>
      <c r="S912" s="1383"/>
      <c r="T912" s="1383"/>
      <c r="U912" s="1383"/>
      <c r="V912" s="1383"/>
      <c r="W912" s="1383"/>
      <c r="X912" s="1383"/>
      <c r="Y912" s="1383"/>
      <c r="Z912" s="1383"/>
      <c r="AA912" s="1383"/>
      <c r="AB912" s="1383"/>
      <c r="AC912" s="1383"/>
      <c r="AD912" s="1383"/>
      <c r="AE912" s="1383"/>
      <c r="AF912" s="1383"/>
      <c r="AG912" s="1383"/>
    </row>
    <row r="913" spans="3:33" x14ac:dyDescent="0.25">
      <c r="C913" s="1383"/>
      <c r="D913" s="1383"/>
      <c r="E913" s="1383"/>
      <c r="F913" s="1383"/>
      <c r="G913" s="1383"/>
      <c r="H913" s="1383"/>
      <c r="I913" s="1383"/>
      <c r="J913" s="1383"/>
      <c r="K913" s="1383"/>
      <c r="L913" s="1383"/>
      <c r="M913" s="1383"/>
      <c r="N913" s="1383"/>
      <c r="O913" s="1383"/>
      <c r="P913" s="1383"/>
      <c r="Q913" s="1383"/>
      <c r="R913" s="1383"/>
      <c r="S913" s="1383"/>
      <c r="T913" s="1383"/>
      <c r="U913" s="1383"/>
      <c r="V913" s="1383"/>
      <c r="W913" s="1383"/>
      <c r="X913" s="1383"/>
      <c r="Y913" s="1383"/>
      <c r="Z913" s="1383"/>
      <c r="AA913" s="1383"/>
      <c r="AB913" s="1383"/>
      <c r="AC913" s="1383"/>
      <c r="AD913" s="1383"/>
      <c r="AE913" s="1383"/>
      <c r="AF913" s="1383"/>
      <c r="AG913" s="1383"/>
    </row>
    <row r="914" spans="3:33" x14ac:dyDescent="0.25">
      <c r="C914" s="1383"/>
      <c r="D914" s="1383"/>
      <c r="E914" s="1383"/>
      <c r="F914" s="1383"/>
      <c r="G914" s="1383"/>
      <c r="H914" s="1383"/>
      <c r="I914" s="1383"/>
      <c r="J914" s="1383"/>
      <c r="K914" s="1383"/>
      <c r="L914" s="1383"/>
      <c r="M914" s="1383"/>
      <c r="N914" s="1383"/>
      <c r="O914" s="1383"/>
      <c r="P914" s="1383"/>
      <c r="Q914" s="1383"/>
      <c r="R914" s="1383"/>
      <c r="S914" s="1383"/>
      <c r="T914" s="1383"/>
      <c r="U914" s="1383"/>
      <c r="V914" s="1383"/>
      <c r="W914" s="1383"/>
      <c r="X914" s="1383"/>
      <c r="Y914" s="1383"/>
      <c r="Z914" s="1383"/>
      <c r="AA914" s="1383"/>
      <c r="AB914" s="1383"/>
      <c r="AC914" s="1383"/>
      <c r="AD914" s="1383"/>
      <c r="AE914" s="1383"/>
      <c r="AF914" s="1383"/>
      <c r="AG914" s="1383"/>
    </row>
    <row r="915" spans="3:33" x14ac:dyDescent="0.25">
      <c r="C915" s="1383"/>
      <c r="D915" s="1383"/>
      <c r="E915" s="1383"/>
      <c r="F915" s="1383"/>
      <c r="G915" s="1383"/>
      <c r="H915" s="1383"/>
      <c r="I915" s="1383"/>
      <c r="J915" s="1383"/>
      <c r="K915" s="1383"/>
      <c r="L915" s="1383"/>
      <c r="M915" s="1383"/>
      <c r="N915" s="1383"/>
      <c r="O915" s="1383"/>
      <c r="P915" s="1383"/>
      <c r="Q915" s="1383"/>
      <c r="R915" s="1383"/>
      <c r="S915" s="1383"/>
      <c r="T915" s="1383"/>
      <c r="U915" s="1383"/>
      <c r="V915" s="1383"/>
      <c r="W915" s="1383"/>
      <c r="X915" s="1383"/>
      <c r="Y915" s="1383"/>
      <c r="Z915" s="1383"/>
      <c r="AA915" s="1383"/>
      <c r="AB915" s="1383"/>
      <c r="AC915" s="1383"/>
      <c r="AD915" s="1383"/>
      <c r="AE915" s="1383"/>
      <c r="AF915" s="1383"/>
      <c r="AG915" s="1383"/>
    </row>
    <row r="916" spans="3:33" x14ac:dyDescent="0.25">
      <c r="C916" s="1383"/>
      <c r="D916" s="1383"/>
      <c r="E916" s="1383"/>
      <c r="F916" s="1383"/>
      <c r="G916" s="1383"/>
      <c r="H916" s="1383"/>
      <c r="I916" s="1383"/>
      <c r="J916" s="1383"/>
      <c r="K916" s="1383"/>
      <c r="L916" s="1383"/>
      <c r="M916" s="1383"/>
      <c r="N916" s="1383"/>
      <c r="O916" s="1383"/>
      <c r="P916" s="1383"/>
      <c r="Q916" s="1383"/>
      <c r="R916" s="1383"/>
      <c r="S916" s="1383"/>
      <c r="T916" s="1383"/>
      <c r="U916" s="1383"/>
      <c r="V916" s="1383"/>
      <c r="W916" s="1383"/>
      <c r="X916" s="1383"/>
      <c r="Y916" s="1383"/>
      <c r="Z916" s="1383"/>
      <c r="AA916" s="1383"/>
      <c r="AB916" s="1383"/>
      <c r="AC916" s="1383"/>
      <c r="AD916" s="1383"/>
      <c r="AE916" s="1383"/>
      <c r="AF916" s="1383"/>
      <c r="AG916" s="1383"/>
    </row>
    <row r="917" spans="3:33" x14ac:dyDescent="0.25">
      <c r="C917" s="1383"/>
      <c r="D917" s="1383"/>
      <c r="E917" s="1383"/>
      <c r="F917" s="1383"/>
      <c r="G917" s="1383"/>
      <c r="H917" s="1383"/>
      <c r="I917" s="1383"/>
      <c r="J917" s="1383"/>
      <c r="K917" s="1383"/>
      <c r="L917" s="1383"/>
      <c r="M917" s="1383"/>
      <c r="N917" s="1383"/>
      <c r="O917" s="1383"/>
      <c r="P917" s="1383"/>
      <c r="Q917" s="1383"/>
      <c r="R917" s="1383"/>
      <c r="S917" s="1383"/>
      <c r="T917" s="1383"/>
      <c r="U917" s="1383"/>
      <c r="V917" s="1383"/>
      <c r="W917" s="1383"/>
      <c r="X917" s="1383"/>
      <c r="Y917" s="1383"/>
      <c r="Z917" s="1383"/>
      <c r="AA917" s="1383"/>
      <c r="AB917" s="1383"/>
      <c r="AC917" s="1383"/>
      <c r="AD917" s="1383"/>
      <c r="AE917" s="1383"/>
      <c r="AF917" s="1383"/>
      <c r="AG917" s="1383"/>
    </row>
    <row r="918" spans="3:33" x14ac:dyDescent="0.25">
      <c r="C918" s="1383"/>
      <c r="D918" s="1383"/>
      <c r="E918" s="1383"/>
      <c r="F918" s="1383"/>
      <c r="G918" s="1383"/>
      <c r="H918" s="1383"/>
      <c r="I918" s="1383"/>
      <c r="J918" s="1383"/>
      <c r="K918" s="1383"/>
      <c r="L918" s="1383"/>
      <c r="M918" s="1383"/>
      <c r="N918" s="1383"/>
      <c r="O918" s="1383"/>
      <c r="P918" s="1383"/>
      <c r="Q918" s="1383"/>
      <c r="R918" s="1383"/>
      <c r="S918" s="1383"/>
      <c r="T918" s="1383"/>
      <c r="U918" s="1383"/>
      <c r="V918" s="1383"/>
      <c r="W918" s="1383"/>
      <c r="X918" s="1383"/>
      <c r="Y918" s="1383"/>
      <c r="Z918" s="1383"/>
      <c r="AA918" s="1383"/>
      <c r="AB918" s="1383"/>
      <c r="AC918" s="1383"/>
      <c r="AD918" s="1383"/>
      <c r="AE918" s="1383"/>
      <c r="AF918" s="1383"/>
      <c r="AG918" s="1383"/>
    </row>
    <row r="919" spans="3:33" x14ac:dyDescent="0.25">
      <c r="C919" s="1383"/>
      <c r="D919" s="1383"/>
      <c r="E919" s="1383"/>
      <c r="F919" s="1383"/>
      <c r="G919" s="1383"/>
      <c r="H919" s="1383"/>
      <c r="I919" s="1383"/>
      <c r="J919" s="1383"/>
      <c r="K919" s="1383"/>
      <c r="L919" s="1383"/>
      <c r="M919" s="1383"/>
      <c r="N919" s="1383"/>
      <c r="O919" s="1383"/>
      <c r="P919" s="1383"/>
      <c r="Q919" s="1383"/>
      <c r="R919" s="1383"/>
      <c r="S919" s="1383"/>
      <c r="T919" s="1383"/>
      <c r="U919" s="1383"/>
      <c r="V919" s="1383"/>
      <c r="W919" s="1383"/>
      <c r="X919" s="1383"/>
      <c r="Y919" s="1383"/>
      <c r="Z919" s="1383"/>
      <c r="AA919" s="1383"/>
      <c r="AB919" s="1383"/>
      <c r="AC919" s="1383"/>
      <c r="AD919" s="1383"/>
      <c r="AE919" s="1383"/>
      <c r="AF919" s="1383"/>
      <c r="AG919" s="1383"/>
    </row>
    <row r="920" spans="3:33" x14ac:dyDescent="0.25">
      <c r="C920" s="1383"/>
      <c r="D920" s="1383"/>
      <c r="E920" s="1383"/>
      <c r="F920" s="1383"/>
      <c r="G920" s="1383"/>
      <c r="H920" s="1383"/>
      <c r="I920" s="1383"/>
      <c r="J920" s="1383"/>
      <c r="K920" s="1383"/>
      <c r="L920" s="1383"/>
      <c r="M920" s="1383"/>
      <c r="N920" s="1383"/>
      <c r="O920" s="1383"/>
      <c r="P920" s="1383"/>
      <c r="Q920" s="1383"/>
      <c r="R920" s="1383"/>
      <c r="S920" s="1383"/>
      <c r="T920" s="1383"/>
      <c r="U920" s="1383"/>
      <c r="V920" s="1383"/>
      <c r="W920" s="1383"/>
      <c r="X920" s="1383"/>
      <c r="Y920" s="1383"/>
      <c r="Z920" s="1383"/>
      <c r="AA920" s="1383"/>
      <c r="AB920" s="1383"/>
      <c r="AC920" s="1383"/>
      <c r="AD920" s="1383"/>
      <c r="AE920" s="1383"/>
      <c r="AF920" s="1383"/>
      <c r="AG920" s="1383"/>
    </row>
    <row r="921" spans="3:33" x14ac:dyDescent="0.25">
      <c r="C921" s="1383"/>
      <c r="D921" s="1383"/>
      <c r="E921" s="1383"/>
      <c r="F921" s="1383"/>
      <c r="G921" s="1383"/>
      <c r="H921" s="1383"/>
      <c r="I921" s="1383"/>
      <c r="J921" s="1383"/>
      <c r="K921" s="1383"/>
      <c r="L921" s="1383"/>
      <c r="M921" s="1383"/>
      <c r="N921" s="1383"/>
      <c r="O921" s="1383"/>
      <c r="P921" s="1383"/>
      <c r="Q921" s="1383"/>
      <c r="R921" s="1383"/>
      <c r="S921" s="1383"/>
      <c r="T921" s="1383"/>
      <c r="U921" s="1383"/>
      <c r="V921" s="1383"/>
      <c r="W921" s="1383"/>
      <c r="X921" s="1383"/>
      <c r="Y921" s="1383"/>
      <c r="Z921" s="1383"/>
      <c r="AA921" s="1383"/>
      <c r="AB921" s="1383"/>
      <c r="AC921" s="1383"/>
      <c r="AD921" s="1383"/>
      <c r="AE921" s="1383"/>
      <c r="AF921" s="1383"/>
      <c r="AG921" s="1383"/>
    </row>
    <row r="922" spans="3:33" x14ac:dyDescent="0.25">
      <c r="C922" s="1383"/>
      <c r="D922" s="1383"/>
      <c r="E922" s="1383"/>
      <c r="F922" s="1383"/>
      <c r="G922" s="1383"/>
      <c r="H922" s="1383"/>
      <c r="I922" s="1383"/>
      <c r="J922" s="1383"/>
      <c r="K922" s="1383"/>
      <c r="L922" s="1383"/>
      <c r="M922" s="1383"/>
      <c r="N922" s="1383"/>
      <c r="O922" s="1383"/>
      <c r="P922" s="1383"/>
      <c r="Q922" s="1383"/>
      <c r="R922" s="1383"/>
      <c r="S922" s="1383"/>
      <c r="T922" s="1383"/>
      <c r="U922" s="1383"/>
      <c r="V922" s="1383"/>
      <c r="W922" s="1383"/>
      <c r="X922" s="1383"/>
      <c r="Y922" s="1383"/>
      <c r="Z922" s="1383"/>
      <c r="AA922" s="1383"/>
      <c r="AB922" s="1383"/>
      <c r="AC922" s="1383"/>
      <c r="AD922" s="1383"/>
      <c r="AE922" s="1383"/>
      <c r="AF922" s="1383"/>
      <c r="AG922" s="1383"/>
    </row>
    <row r="923" spans="3:33" x14ac:dyDescent="0.25">
      <c r="C923" s="1383"/>
      <c r="D923" s="1383"/>
      <c r="E923" s="1383"/>
      <c r="F923" s="1383"/>
      <c r="G923" s="1383"/>
      <c r="H923" s="1383"/>
      <c r="I923" s="1383"/>
      <c r="J923" s="1383"/>
      <c r="K923" s="1383"/>
      <c r="L923" s="1383"/>
      <c r="M923" s="1383"/>
      <c r="N923" s="1383"/>
      <c r="O923" s="1383"/>
      <c r="P923" s="1383"/>
      <c r="Q923" s="1383"/>
      <c r="R923" s="1383"/>
      <c r="S923" s="1383"/>
      <c r="T923" s="1383"/>
      <c r="U923" s="1383"/>
      <c r="V923" s="1383"/>
      <c r="W923" s="1383"/>
      <c r="X923" s="1383"/>
      <c r="Y923" s="1383"/>
      <c r="Z923" s="1383"/>
      <c r="AA923" s="1383"/>
      <c r="AB923" s="1383"/>
      <c r="AC923" s="1383"/>
      <c r="AD923" s="1383"/>
      <c r="AE923" s="1383"/>
      <c r="AF923" s="1383"/>
      <c r="AG923" s="1383"/>
    </row>
    <row r="924" spans="3:33" x14ac:dyDescent="0.25">
      <c r="C924" s="1383"/>
      <c r="D924" s="1383"/>
      <c r="E924" s="1383"/>
      <c r="F924" s="1383"/>
      <c r="G924" s="1383"/>
      <c r="H924" s="1383"/>
      <c r="I924" s="1383"/>
      <c r="J924" s="1383"/>
      <c r="K924" s="1383"/>
      <c r="L924" s="1383"/>
      <c r="M924" s="1383"/>
      <c r="N924" s="1383"/>
      <c r="O924" s="1383"/>
      <c r="P924" s="1383"/>
      <c r="Q924" s="1383"/>
      <c r="R924" s="1383"/>
      <c r="S924" s="1383"/>
      <c r="T924" s="1383"/>
      <c r="U924" s="1383"/>
      <c r="V924" s="1383"/>
      <c r="W924" s="1383"/>
      <c r="X924" s="1383"/>
      <c r="Y924" s="1383"/>
      <c r="Z924" s="1383"/>
      <c r="AA924" s="1383"/>
      <c r="AB924" s="1383"/>
      <c r="AC924" s="1383"/>
      <c r="AD924" s="1383"/>
      <c r="AE924" s="1383"/>
      <c r="AF924" s="1383"/>
      <c r="AG924" s="1383"/>
    </row>
    <row r="925" spans="3:33" x14ac:dyDescent="0.25">
      <c r="C925" s="1383"/>
      <c r="D925" s="1383"/>
      <c r="E925" s="1383"/>
      <c r="F925" s="1383"/>
      <c r="G925" s="1383"/>
      <c r="H925" s="1383"/>
      <c r="I925" s="1383"/>
      <c r="J925" s="1383"/>
      <c r="K925" s="1383"/>
      <c r="L925" s="1383"/>
      <c r="M925" s="1383"/>
      <c r="N925" s="1383"/>
      <c r="O925" s="1383"/>
      <c r="P925" s="1383"/>
      <c r="Q925" s="1383"/>
      <c r="R925" s="1383"/>
      <c r="S925" s="1383"/>
      <c r="T925" s="1383"/>
      <c r="U925" s="1383"/>
      <c r="V925" s="1383"/>
      <c r="W925" s="1383"/>
      <c r="X925" s="1383"/>
      <c r="Y925" s="1383"/>
      <c r="Z925" s="1383"/>
      <c r="AA925" s="1383"/>
      <c r="AB925" s="1383"/>
      <c r="AC925" s="1383"/>
      <c r="AD925" s="1383"/>
      <c r="AE925" s="1383"/>
      <c r="AF925" s="1383"/>
      <c r="AG925" s="1383"/>
    </row>
    <row r="926" spans="3:33" x14ac:dyDescent="0.25">
      <c r="C926" s="1383"/>
      <c r="D926" s="1383"/>
      <c r="E926" s="1383"/>
      <c r="F926" s="1383"/>
      <c r="G926" s="1383"/>
      <c r="H926" s="1383"/>
      <c r="I926" s="1383"/>
      <c r="J926" s="1383"/>
      <c r="K926" s="1383"/>
      <c r="L926" s="1383"/>
      <c r="M926" s="1383"/>
      <c r="N926" s="1383"/>
      <c r="O926" s="1383"/>
      <c r="P926" s="1383"/>
      <c r="Q926" s="1383"/>
      <c r="R926" s="1383"/>
      <c r="S926" s="1383"/>
      <c r="T926" s="1383"/>
      <c r="U926" s="1383"/>
      <c r="V926" s="1383"/>
      <c r="W926" s="1383"/>
      <c r="X926" s="1383"/>
      <c r="Y926" s="1383"/>
      <c r="Z926" s="1383"/>
      <c r="AA926" s="1383"/>
      <c r="AB926" s="1383"/>
      <c r="AC926" s="1383"/>
      <c r="AD926" s="1383"/>
      <c r="AE926" s="1383"/>
      <c r="AF926" s="1383"/>
      <c r="AG926" s="1383"/>
    </row>
    <row r="927" spans="3:33" x14ac:dyDescent="0.25">
      <c r="C927" s="1383"/>
      <c r="D927" s="1383"/>
      <c r="E927" s="1383"/>
      <c r="F927" s="1383"/>
      <c r="G927" s="1383"/>
      <c r="H927" s="1383"/>
      <c r="I927" s="1383"/>
      <c r="J927" s="1383"/>
      <c r="K927" s="1383"/>
      <c r="L927" s="1383"/>
      <c r="M927" s="1383"/>
      <c r="N927" s="1383"/>
      <c r="O927" s="1383"/>
      <c r="P927" s="1383"/>
      <c r="Q927" s="1383"/>
      <c r="R927" s="1383"/>
      <c r="S927" s="1383"/>
      <c r="T927" s="1383"/>
      <c r="U927" s="1383"/>
      <c r="V927" s="1383"/>
      <c r="W927" s="1383"/>
      <c r="X927" s="1383"/>
      <c r="Y927" s="1383"/>
      <c r="Z927" s="1383"/>
      <c r="AA927" s="1383"/>
      <c r="AB927" s="1383"/>
      <c r="AC927" s="1383"/>
      <c r="AD927" s="1383"/>
      <c r="AE927" s="1383"/>
      <c r="AF927" s="1383"/>
      <c r="AG927" s="1383"/>
    </row>
    <row r="928" spans="3:33" x14ac:dyDescent="0.25">
      <c r="C928" s="1383"/>
      <c r="D928" s="1383"/>
      <c r="E928" s="1383"/>
      <c r="F928" s="1383"/>
      <c r="G928" s="1383"/>
      <c r="H928" s="1383"/>
      <c r="I928" s="1383"/>
      <c r="J928" s="1383"/>
      <c r="K928" s="1383"/>
      <c r="L928" s="1383"/>
      <c r="M928" s="1383"/>
      <c r="N928" s="1383"/>
      <c r="O928" s="1383"/>
      <c r="P928" s="1383"/>
      <c r="Q928" s="1383"/>
      <c r="R928" s="1383"/>
      <c r="S928" s="1383"/>
      <c r="T928" s="1383"/>
      <c r="U928" s="1383"/>
      <c r="V928" s="1383"/>
      <c r="W928" s="1383"/>
      <c r="X928" s="1383"/>
      <c r="Y928" s="1383"/>
      <c r="Z928" s="1383"/>
      <c r="AA928" s="1383"/>
      <c r="AB928" s="1383"/>
      <c r="AC928" s="1383"/>
      <c r="AD928" s="1383"/>
      <c r="AE928" s="1383"/>
      <c r="AF928" s="1383"/>
      <c r="AG928" s="1383"/>
    </row>
    <row r="929" spans="3:33" x14ac:dyDescent="0.25">
      <c r="C929" s="1383"/>
      <c r="D929" s="1383"/>
      <c r="E929" s="1383"/>
      <c r="F929" s="1383"/>
      <c r="G929" s="1383"/>
      <c r="H929" s="1383"/>
      <c r="I929" s="1383"/>
      <c r="J929" s="1383"/>
      <c r="K929" s="1383"/>
      <c r="L929" s="1383"/>
      <c r="M929" s="1383"/>
      <c r="N929" s="1383"/>
      <c r="O929" s="1383"/>
      <c r="P929" s="1383"/>
      <c r="Q929" s="1383"/>
      <c r="R929" s="1383"/>
      <c r="S929" s="1383"/>
      <c r="T929" s="1383"/>
      <c r="U929" s="1383"/>
      <c r="V929" s="1383"/>
      <c r="W929" s="1383"/>
      <c r="X929" s="1383"/>
      <c r="Y929" s="1383"/>
      <c r="Z929" s="1383"/>
      <c r="AA929" s="1383"/>
      <c r="AB929" s="1383"/>
      <c r="AC929" s="1383"/>
      <c r="AD929" s="1383"/>
      <c r="AE929" s="1383"/>
      <c r="AF929" s="1383"/>
      <c r="AG929" s="1383"/>
    </row>
    <row r="930" spans="3:33" x14ac:dyDescent="0.25">
      <c r="C930" s="1383"/>
      <c r="D930" s="1383"/>
      <c r="E930" s="1383"/>
      <c r="F930" s="1383"/>
      <c r="G930" s="1383"/>
      <c r="H930" s="1383"/>
      <c r="I930" s="1383"/>
      <c r="J930" s="1383"/>
      <c r="K930" s="1383"/>
      <c r="L930" s="1383"/>
      <c r="M930" s="1383"/>
      <c r="N930" s="1383"/>
      <c r="O930" s="1383"/>
      <c r="P930" s="1383"/>
      <c r="Q930" s="1383"/>
      <c r="R930" s="1383"/>
      <c r="S930" s="1383"/>
      <c r="T930" s="1383"/>
      <c r="U930" s="1383"/>
      <c r="V930" s="1383"/>
      <c r="W930" s="1383"/>
      <c r="X930" s="1383"/>
      <c r="Y930" s="1383"/>
      <c r="Z930" s="1383"/>
      <c r="AA930" s="1383"/>
      <c r="AB930" s="1383"/>
      <c r="AC930" s="1383"/>
      <c r="AD930" s="1383"/>
      <c r="AE930" s="1383"/>
      <c r="AF930" s="1383"/>
      <c r="AG930" s="1383"/>
    </row>
    <row r="931" spans="3:33" x14ac:dyDescent="0.25">
      <c r="C931" s="1383"/>
      <c r="D931" s="1383"/>
      <c r="E931" s="1383"/>
      <c r="F931" s="1383"/>
      <c r="G931" s="1383"/>
      <c r="H931" s="1383"/>
      <c r="I931" s="1383"/>
      <c r="J931" s="1383"/>
      <c r="K931" s="1383"/>
      <c r="L931" s="1383"/>
      <c r="M931" s="1383"/>
      <c r="N931" s="1383"/>
      <c r="O931" s="1383"/>
      <c r="P931" s="1383"/>
      <c r="Q931" s="1383"/>
      <c r="R931" s="1383"/>
      <c r="S931" s="1383"/>
      <c r="T931" s="1383"/>
      <c r="U931" s="1383"/>
      <c r="V931" s="1383"/>
      <c r="W931" s="1383"/>
      <c r="X931" s="1383"/>
      <c r="Y931" s="1383"/>
      <c r="Z931" s="1383"/>
      <c r="AA931" s="1383"/>
      <c r="AB931" s="1383"/>
      <c r="AC931" s="1383"/>
      <c r="AD931" s="1383"/>
      <c r="AE931" s="1383"/>
      <c r="AF931" s="1383"/>
      <c r="AG931" s="1383"/>
    </row>
    <row r="932" spans="3:33" x14ac:dyDescent="0.25">
      <c r="C932" s="1383"/>
      <c r="D932" s="1383"/>
      <c r="E932" s="1383"/>
      <c r="F932" s="1383"/>
      <c r="G932" s="1383"/>
      <c r="H932" s="1383"/>
      <c r="I932" s="1383"/>
      <c r="J932" s="1383"/>
      <c r="K932" s="1383"/>
      <c r="L932" s="1383"/>
      <c r="M932" s="1383"/>
      <c r="N932" s="1383"/>
      <c r="O932" s="1383"/>
      <c r="P932" s="1383"/>
      <c r="Q932" s="1383"/>
      <c r="R932" s="1383"/>
      <c r="S932" s="1383"/>
      <c r="T932" s="1383"/>
      <c r="U932" s="1383"/>
      <c r="V932" s="1383"/>
      <c r="W932" s="1383"/>
      <c r="X932" s="1383"/>
      <c r="Y932" s="1383"/>
      <c r="Z932" s="1383"/>
      <c r="AA932" s="1383"/>
      <c r="AB932" s="1383"/>
      <c r="AC932" s="1383"/>
      <c r="AD932" s="1383"/>
      <c r="AE932" s="1383"/>
      <c r="AF932" s="1383"/>
      <c r="AG932" s="1383"/>
    </row>
    <row r="933" spans="3:33" x14ac:dyDescent="0.25">
      <c r="C933" s="1383"/>
      <c r="D933" s="1383"/>
      <c r="E933" s="1383"/>
      <c r="F933" s="1383"/>
      <c r="G933" s="1383"/>
      <c r="H933" s="1383"/>
      <c r="I933" s="1383"/>
      <c r="J933" s="1383"/>
      <c r="K933" s="1383"/>
      <c r="L933" s="1383"/>
      <c r="M933" s="1383"/>
      <c r="N933" s="1383"/>
      <c r="O933" s="1383"/>
      <c r="P933" s="1383"/>
      <c r="Q933" s="1383"/>
      <c r="R933" s="1383"/>
      <c r="S933" s="1383"/>
      <c r="T933" s="1383"/>
      <c r="U933" s="1383"/>
      <c r="V933" s="1383"/>
      <c r="W933" s="1383"/>
      <c r="X933" s="1383"/>
      <c r="Y933" s="1383"/>
      <c r="Z933" s="1383"/>
      <c r="AA933" s="1383"/>
      <c r="AB933" s="1383"/>
      <c r="AC933" s="1383"/>
      <c r="AD933" s="1383"/>
      <c r="AE933" s="1383"/>
      <c r="AF933" s="1383"/>
      <c r="AG933" s="1383"/>
    </row>
    <row r="934" spans="3:33" x14ac:dyDescent="0.25">
      <c r="C934" s="1383"/>
      <c r="D934" s="1383"/>
      <c r="E934" s="1383"/>
      <c r="F934" s="1383"/>
      <c r="G934" s="1383"/>
      <c r="H934" s="1383"/>
      <c r="I934" s="1383"/>
      <c r="J934" s="1383"/>
      <c r="K934" s="1383"/>
      <c r="L934" s="1383"/>
      <c r="M934" s="1383"/>
      <c r="N934" s="1383"/>
      <c r="O934" s="1383"/>
      <c r="P934" s="1383"/>
      <c r="Q934" s="1383"/>
      <c r="R934" s="1383"/>
      <c r="S934" s="1383"/>
      <c r="T934" s="1383"/>
      <c r="U934" s="1383"/>
      <c r="V934" s="1383"/>
      <c r="W934" s="1383"/>
      <c r="X934" s="1383"/>
      <c r="Y934" s="1383"/>
      <c r="Z934" s="1383"/>
      <c r="AA934" s="1383"/>
      <c r="AB934" s="1383"/>
      <c r="AC934" s="1383"/>
      <c r="AD934" s="1383"/>
      <c r="AE934" s="1383"/>
      <c r="AF934" s="1383"/>
      <c r="AG934" s="1383"/>
    </row>
    <row r="935" spans="3:33" x14ac:dyDescent="0.25">
      <c r="C935" s="1383"/>
      <c r="D935" s="1383"/>
      <c r="E935" s="1383"/>
      <c r="F935" s="1383"/>
      <c r="G935" s="1383"/>
      <c r="H935" s="1383"/>
      <c r="I935" s="1383"/>
      <c r="J935" s="1383"/>
      <c r="K935" s="1383"/>
      <c r="L935" s="1383"/>
      <c r="M935" s="1383"/>
      <c r="N935" s="1383"/>
      <c r="O935" s="1383"/>
      <c r="P935" s="1383"/>
      <c r="Q935" s="1383"/>
      <c r="R935" s="1383"/>
      <c r="S935" s="1383"/>
      <c r="T935" s="1383"/>
      <c r="U935" s="1383"/>
      <c r="V935" s="1383"/>
      <c r="W935" s="1383"/>
      <c r="X935" s="1383"/>
      <c r="Y935" s="1383"/>
      <c r="Z935" s="1383"/>
      <c r="AA935" s="1383"/>
      <c r="AB935" s="1383"/>
      <c r="AC935" s="1383"/>
      <c r="AD935" s="1383"/>
      <c r="AE935" s="1383"/>
      <c r="AF935" s="1383"/>
      <c r="AG935" s="1383"/>
    </row>
    <row r="936" spans="3:33" x14ac:dyDescent="0.25">
      <c r="C936" s="1383"/>
      <c r="D936" s="1383"/>
      <c r="E936" s="1383"/>
      <c r="F936" s="1383"/>
      <c r="G936" s="1383"/>
      <c r="H936" s="1383"/>
      <c r="I936" s="1383"/>
      <c r="J936" s="1383"/>
      <c r="K936" s="1383"/>
      <c r="L936" s="1383"/>
      <c r="M936" s="1383"/>
      <c r="N936" s="1383"/>
      <c r="O936" s="1383"/>
      <c r="P936" s="1383"/>
      <c r="Q936" s="1383"/>
      <c r="R936" s="1383"/>
      <c r="S936" s="1383"/>
      <c r="T936" s="1383"/>
      <c r="U936" s="1383"/>
      <c r="V936" s="1383"/>
      <c r="W936" s="1383"/>
      <c r="X936" s="1383"/>
      <c r="Y936" s="1383"/>
      <c r="Z936" s="1383"/>
      <c r="AA936" s="1383"/>
      <c r="AB936" s="1383"/>
      <c r="AC936" s="1383"/>
      <c r="AD936" s="1383"/>
      <c r="AE936" s="1383"/>
      <c r="AF936" s="1383"/>
      <c r="AG936" s="1383"/>
    </row>
    <row r="937" spans="3:33" x14ac:dyDescent="0.25">
      <c r="C937" s="1383"/>
      <c r="D937" s="1383"/>
      <c r="E937" s="1383"/>
      <c r="F937" s="1383"/>
      <c r="G937" s="1383"/>
      <c r="H937" s="1383"/>
      <c r="I937" s="1383"/>
      <c r="J937" s="1383"/>
      <c r="K937" s="1383"/>
      <c r="L937" s="1383"/>
      <c r="M937" s="1383"/>
      <c r="N937" s="1383"/>
      <c r="O937" s="1383"/>
      <c r="P937" s="1383"/>
      <c r="Q937" s="1383"/>
      <c r="R937" s="1383"/>
      <c r="S937" s="1383"/>
      <c r="T937" s="1383"/>
      <c r="U937" s="1383"/>
      <c r="V937" s="1383"/>
      <c r="W937" s="1383"/>
      <c r="X937" s="1383"/>
      <c r="Y937" s="1383"/>
      <c r="Z937" s="1383"/>
      <c r="AA937" s="1383"/>
      <c r="AB937" s="1383"/>
      <c r="AC937" s="1383"/>
      <c r="AD937" s="1383"/>
      <c r="AE937" s="1383"/>
      <c r="AF937" s="1383"/>
      <c r="AG937" s="1383"/>
    </row>
    <row r="938" spans="3:33" x14ac:dyDescent="0.25">
      <c r="C938" s="1383"/>
      <c r="D938" s="1383"/>
      <c r="E938" s="1383"/>
      <c r="F938" s="1383"/>
      <c r="G938" s="1383"/>
      <c r="H938" s="1383"/>
      <c r="I938" s="1383"/>
      <c r="J938" s="1383"/>
      <c r="K938" s="1383"/>
      <c r="L938" s="1383"/>
      <c r="M938" s="1383"/>
      <c r="N938" s="1383"/>
      <c r="O938" s="1383"/>
      <c r="P938" s="1383"/>
      <c r="Q938" s="1383"/>
      <c r="R938" s="1383"/>
      <c r="S938" s="1383"/>
      <c r="T938" s="1383"/>
      <c r="U938" s="1383"/>
      <c r="V938" s="1383"/>
      <c r="W938" s="1383"/>
      <c r="X938" s="1383"/>
      <c r="Y938" s="1383"/>
      <c r="Z938" s="1383"/>
      <c r="AA938" s="1383"/>
      <c r="AB938" s="1383"/>
      <c r="AC938" s="1383"/>
      <c r="AD938" s="1383"/>
      <c r="AE938" s="1383"/>
      <c r="AF938" s="1383"/>
      <c r="AG938" s="1383"/>
    </row>
    <row r="939" spans="3:33" x14ac:dyDescent="0.25">
      <c r="C939" s="1383"/>
      <c r="D939" s="1383"/>
      <c r="E939" s="1383"/>
      <c r="F939" s="1383"/>
      <c r="G939" s="1383"/>
      <c r="H939" s="1383"/>
      <c r="I939" s="1383"/>
      <c r="J939" s="1383"/>
      <c r="K939" s="1383"/>
      <c r="L939" s="1383"/>
      <c r="M939" s="1383"/>
      <c r="N939" s="1383"/>
      <c r="O939" s="1383"/>
      <c r="P939" s="1383"/>
      <c r="Q939" s="1383"/>
      <c r="R939" s="1383"/>
      <c r="S939" s="1383"/>
      <c r="T939" s="1383"/>
      <c r="U939" s="1383"/>
      <c r="V939" s="1383"/>
      <c r="W939" s="1383"/>
      <c r="X939" s="1383"/>
      <c r="Y939" s="1383"/>
      <c r="Z939" s="1383"/>
      <c r="AA939" s="1383"/>
      <c r="AB939" s="1383"/>
      <c r="AC939" s="1383"/>
      <c r="AD939" s="1383"/>
      <c r="AE939" s="1383"/>
      <c r="AF939" s="1383"/>
      <c r="AG939" s="1383"/>
    </row>
    <row r="940" spans="3:33" x14ac:dyDescent="0.25">
      <c r="C940" s="1383"/>
      <c r="D940" s="1383"/>
      <c r="E940" s="1383"/>
      <c r="F940" s="1383"/>
      <c r="G940" s="1383"/>
      <c r="H940" s="1383"/>
      <c r="I940" s="1383"/>
      <c r="J940" s="1383"/>
      <c r="K940" s="1383"/>
      <c r="L940" s="1383"/>
      <c r="M940" s="1383"/>
      <c r="N940" s="1383"/>
      <c r="O940" s="1383"/>
      <c r="P940" s="1383"/>
      <c r="Q940" s="1383"/>
      <c r="R940" s="1383"/>
      <c r="S940" s="1383"/>
      <c r="T940" s="1383"/>
      <c r="U940" s="1383"/>
      <c r="V940" s="1383"/>
      <c r="W940" s="1383"/>
      <c r="X940" s="1383"/>
      <c r="Y940" s="1383"/>
      <c r="Z940" s="1383"/>
      <c r="AA940" s="1383"/>
      <c r="AB940" s="1383"/>
      <c r="AC940" s="1383"/>
      <c r="AD940" s="1383"/>
      <c r="AE940" s="1383"/>
      <c r="AF940" s="1383"/>
      <c r="AG940" s="1383"/>
    </row>
    <row r="941" spans="3:33" x14ac:dyDescent="0.25">
      <c r="C941" s="1383"/>
      <c r="D941" s="1383"/>
      <c r="E941" s="1383"/>
      <c r="F941" s="1383"/>
      <c r="G941" s="1383"/>
      <c r="H941" s="1383"/>
      <c r="I941" s="1383"/>
      <c r="J941" s="1383"/>
      <c r="K941" s="1383"/>
      <c r="L941" s="1383"/>
      <c r="M941" s="1383"/>
      <c r="N941" s="1383"/>
      <c r="O941" s="1383"/>
      <c r="P941" s="1383"/>
      <c r="Q941" s="1383"/>
      <c r="R941" s="1383"/>
      <c r="S941" s="1383"/>
      <c r="T941" s="1383"/>
      <c r="U941" s="1383"/>
      <c r="V941" s="1383"/>
      <c r="W941" s="1383"/>
      <c r="X941" s="1383"/>
      <c r="Y941" s="1383"/>
      <c r="Z941" s="1383"/>
      <c r="AA941" s="1383"/>
      <c r="AB941" s="1383"/>
      <c r="AC941" s="1383"/>
      <c r="AD941" s="1383"/>
      <c r="AE941" s="1383"/>
      <c r="AF941" s="1383"/>
      <c r="AG941" s="1383"/>
    </row>
    <row r="942" spans="3:33" x14ac:dyDescent="0.25">
      <c r="C942" s="1383"/>
      <c r="D942" s="1383"/>
      <c r="E942" s="1383"/>
      <c r="F942" s="1383"/>
      <c r="G942" s="1383"/>
      <c r="H942" s="1383"/>
      <c r="I942" s="1383"/>
      <c r="J942" s="1383"/>
      <c r="K942" s="1383"/>
      <c r="L942" s="1383"/>
      <c r="M942" s="1383"/>
      <c r="N942" s="1383"/>
      <c r="O942" s="1383"/>
      <c r="P942" s="1383"/>
      <c r="Q942" s="1383"/>
      <c r="R942" s="1383"/>
      <c r="S942" s="1383"/>
      <c r="T942" s="1383"/>
      <c r="U942" s="1383"/>
      <c r="V942" s="1383"/>
      <c r="W942" s="1383"/>
      <c r="X942" s="1383"/>
      <c r="Y942" s="1383"/>
      <c r="Z942" s="1383"/>
      <c r="AA942" s="1383"/>
      <c r="AB942" s="1383"/>
      <c r="AC942" s="1383"/>
      <c r="AD942" s="1383"/>
      <c r="AE942" s="1383"/>
      <c r="AF942" s="1383"/>
      <c r="AG942" s="1383"/>
    </row>
    <row r="943" spans="3:33" x14ac:dyDescent="0.25">
      <c r="C943" s="1383"/>
      <c r="D943" s="1383"/>
      <c r="E943" s="1383"/>
      <c r="F943" s="1383"/>
      <c r="G943" s="1383"/>
      <c r="H943" s="1383"/>
      <c r="I943" s="1383"/>
      <c r="J943" s="1383"/>
      <c r="K943" s="1383"/>
      <c r="L943" s="1383"/>
      <c r="M943" s="1383"/>
      <c r="N943" s="1383"/>
      <c r="O943" s="1383"/>
      <c r="P943" s="1383"/>
      <c r="Q943" s="1383"/>
      <c r="R943" s="1383"/>
      <c r="S943" s="1383"/>
      <c r="T943" s="1383"/>
      <c r="U943" s="1383"/>
      <c r="V943" s="1383"/>
      <c r="W943" s="1383"/>
      <c r="X943" s="1383"/>
      <c r="Y943" s="1383"/>
      <c r="Z943" s="1383"/>
      <c r="AA943" s="1383"/>
      <c r="AB943" s="1383"/>
      <c r="AC943" s="1383"/>
      <c r="AD943" s="1383"/>
      <c r="AE943" s="1383"/>
      <c r="AF943" s="1383"/>
      <c r="AG943" s="1383"/>
    </row>
    <row r="944" spans="3:33" x14ac:dyDescent="0.25">
      <c r="C944" s="1383"/>
      <c r="D944" s="1383"/>
      <c r="E944" s="1383"/>
      <c r="F944" s="1383"/>
      <c r="G944" s="1383"/>
      <c r="H944" s="1383"/>
      <c r="I944" s="1383"/>
      <c r="J944" s="1383"/>
      <c r="K944" s="1383"/>
      <c r="L944" s="1383"/>
      <c r="M944" s="1383"/>
      <c r="N944" s="1383"/>
      <c r="O944" s="1383"/>
      <c r="P944" s="1383"/>
      <c r="Q944" s="1383"/>
      <c r="R944" s="1383"/>
      <c r="S944" s="1383"/>
      <c r="T944" s="1383"/>
      <c r="U944" s="1383"/>
      <c r="V944" s="1383"/>
      <c r="W944" s="1383"/>
      <c r="X944" s="1383"/>
      <c r="Y944" s="1383"/>
      <c r="Z944" s="1383"/>
      <c r="AA944" s="1383"/>
      <c r="AB944" s="1383"/>
      <c r="AC944" s="1383"/>
      <c r="AD944" s="1383"/>
      <c r="AE944" s="1383"/>
      <c r="AF944" s="1383"/>
      <c r="AG944" s="1383"/>
    </row>
    <row r="945" spans="3:33" x14ac:dyDescent="0.25">
      <c r="C945" s="1383"/>
      <c r="D945" s="1383"/>
      <c r="E945" s="1383"/>
      <c r="F945" s="1383"/>
      <c r="G945" s="1383"/>
      <c r="H945" s="1383"/>
      <c r="I945" s="1383"/>
      <c r="J945" s="1383"/>
      <c r="K945" s="1383"/>
      <c r="L945" s="1383"/>
      <c r="M945" s="1383"/>
      <c r="N945" s="1383"/>
      <c r="O945" s="1383"/>
      <c r="P945" s="1383"/>
      <c r="Q945" s="1383"/>
      <c r="R945" s="1383"/>
      <c r="S945" s="1383"/>
      <c r="T945" s="1383"/>
      <c r="U945" s="1383"/>
      <c r="V945" s="1383"/>
      <c r="W945" s="1383"/>
      <c r="X945" s="1383"/>
      <c r="Y945" s="1383"/>
      <c r="Z945" s="1383"/>
      <c r="AA945" s="1383"/>
      <c r="AB945" s="1383"/>
      <c r="AC945" s="1383"/>
      <c r="AD945" s="1383"/>
      <c r="AE945" s="1383"/>
      <c r="AF945" s="1383"/>
      <c r="AG945" s="1383"/>
    </row>
    <row r="946" spans="3:33" x14ac:dyDescent="0.25">
      <c r="C946" s="1383"/>
      <c r="D946" s="1383"/>
      <c r="E946" s="1383"/>
      <c r="F946" s="1383"/>
      <c r="G946" s="1383"/>
      <c r="H946" s="1383"/>
      <c r="I946" s="1383"/>
      <c r="J946" s="1383"/>
      <c r="K946" s="1383"/>
      <c r="L946" s="1383"/>
      <c r="M946" s="1383"/>
      <c r="N946" s="1383"/>
      <c r="O946" s="1383"/>
      <c r="P946" s="1383"/>
      <c r="Q946" s="1383"/>
      <c r="R946" s="1383"/>
      <c r="S946" s="1383"/>
      <c r="T946" s="1383"/>
      <c r="U946" s="1383"/>
      <c r="V946" s="1383"/>
      <c r="W946" s="1383"/>
      <c r="X946" s="1383"/>
      <c r="Y946" s="1383"/>
      <c r="Z946" s="1383"/>
      <c r="AA946" s="1383"/>
      <c r="AB946" s="1383"/>
      <c r="AC946" s="1383"/>
      <c r="AD946" s="1383"/>
      <c r="AE946" s="1383"/>
      <c r="AF946" s="1383"/>
      <c r="AG946" s="1383"/>
    </row>
    <row r="947" spans="3:33" x14ac:dyDescent="0.25">
      <c r="C947" s="1383"/>
      <c r="D947" s="1383"/>
      <c r="E947" s="1383"/>
      <c r="F947" s="1383"/>
      <c r="G947" s="1383"/>
      <c r="H947" s="1383"/>
      <c r="I947" s="1383"/>
      <c r="J947" s="1383"/>
      <c r="K947" s="1383"/>
      <c r="L947" s="1383"/>
      <c r="M947" s="1383"/>
      <c r="N947" s="1383"/>
      <c r="O947" s="1383"/>
      <c r="P947" s="1383"/>
      <c r="Q947" s="1383"/>
      <c r="R947" s="1383"/>
      <c r="S947" s="1383"/>
      <c r="T947" s="1383"/>
      <c r="U947" s="1383"/>
      <c r="V947" s="1383"/>
      <c r="W947" s="1383"/>
      <c r="X947" s="1383"/>
      <c r="Y947" s="1383"/>
      <c r="Z947" s="1383"/>
      <c r="AA947" s="1383"/>
      <c r="AB947" s="1383"/>
      <c r="AC947" s="1383"/>
      <c r="AD947" s="1383"/>
      <c r="AE947" s="1383"/>
      <c r="AF947" s="1383"/>
      <c r="AG947" s="1383"/>
    </row>
    <row r="948" spans="3:33" x14ac:dyDescent="0.25">
      <c r="C948" s="1383"/>
      <c r="D948" s="1383"/>
      <c r="E948" s="1383"/>
      <c r="F948" s="1383"/>
      <c r="G948" s="1383"/>
      <c r="H948" s="1383"/>
      <c r="I948" s="1383"/>
      <c r="J948" s="1383"/>
      <c r="K948" s="1383"/>
      <c r="L948" s="1383"/>
      <c r="M948" s="1383"/>
      <c r="N948" s="1383"/>
      <c r="O948" s="1383"/>
      <c r="P948" s="1383"/>
      <c r="Q948" s="1383"/>
      <c r="R948" s="1383"/>
      <c r="S948" s="1383"/>
      <c r="T948" s="1383"/>
      <c r="U948" s="1383"/>
      <c r="V948" s="1383"/>
      <c r="W948" s="1383"/>
      <c r="X948" s="1383"/>
      <c r="Y948" s="1383"/>
      <c r="Z948" s="1383"/>
      <c r="AA948" s="1383"/>
      <c r="AB948" s="1383"/>
      <c r="AC948" s="1383"/>
      <c r="AD948" s="1383"/>
      <c r="AE948" s="1383"/>
      <c r="AF948" s="1383"/>
      <c r="AG948" s="1383"/>
    </row>
    <row r="949" spans="3:33" x14ac:dyDescent="0.25">
      <c r="C949" s="1383"/>
      <c r="D949" s="1383"/>
      <c r="E949" s="1383"/>
      <c r="F949" s="1383"/>
      <c r="G949" s="1383"/>
      <c r="H949" s="1383"/>
      <c r="I949" s="1383"/>
      <c r="J949" s="1383"/>
      <c r="K949" s="1383"/>
      <c r="L949" s="1383"/>
      <c r="M949" s="1383"/>
      <c r="N949" s="1383"/>
      <c r="O949" s="1383"/>
      <c r="P949" s="1383"/>
      <c r="Q949" s="1383"/>
      <c r="R949" s="1383"/>
      <c r="S949" s="1383"/>
      <c r="T949" s="1383"/>
      <c r="U949" s="1383"/>
      <c r="V949" s="1383"/>
      <c r="W949" s="1383"/>
      <c r="X949" s="1383"/>
      <c r="Y949" s="1383"/>
      <c r="Z949" s="1383"/>
      <c r="AA949" s="1383"/>
      <c r="AB949" s="1383"/>
      <c r="AC949" s="1383"/>
      <c r="AD949" s="1383"/>
      <c r="AE949" s="1383"/>
      <c r="AF949" s="1383"/>
      <c r="AG949" s="1383"/>
    </row>
    <row r="950" spans="3:33" x14ac:dyDescent="0.25">
      <c r="C950" s="1383"/>
      <c r="D950" s="1383"/>
      <c r="E950" s="1383"/>
      <c r="F950" s="1383"/>
      <c r="G950" s="1383"/>
      <c r="H950" s="1383"/>
      <c r="I950" s="1383"/>
      <c r="J950" s="1383"/>
      <c r="K950" s="1383"/>
      <c r="L950" s="1383"/>
      <c r="M950" s="1383"/>
      <c r="N950" s="1383"/>
      <c r="O950" s="1383"/>
      <c r="P950" s="1383"/>
      <c r="Q950" s="1383"/>
      <c r="R950" s="1383"/>
      <c r="S950" s="1383"/>
      <c r="T950" s="1383"/>
      <c r="U950" s="1383"/>
      <c r="V950" s="1383"/>
      <c r="W950" s="1383"/>
      <c r="X950" s="1383"/>
      <c r="Y950" s="1383"/>
      <c r="Z950" s="1383"/>
      <c r="AA950" s="1383"/>
      <c r="AB950" s="1383"/>
      <c r="AC950" s="1383"/>
      <c r="AD950" s="1383"/>
      <c r="AE950" s="1383"/>
      <c r="AF950" s="1383"/>
      <c r="AG950" s="1383"/>
    </row>
    <row r="951" spans="3:33" x14ac:dyDescent="0.25">
      <c r="C951" s="1383"/>
      <c r="D951" s="1383"/>
      <c r="E951" s="1383"/>
      <c r="F951" s="1383"/>
      <c r="G951" s="1383"/>
      <c r="H951" s="1383"/>
      <c r="I951" s="1383"/>
      <c r="J951" s="1383"/>
      <c r="K951" s="1383"/>
      <c r="L951" s="1383"/>
      <c r="M951" s="1383"/>
      <c r="N951" s="1383"/>
      <c r="O951" s="1383"/>
      <c r="P951" s="1383"/>
      <c r="Q951" s="1383"/>
      <c r="R951" s="1383"/>
      <c r="S951" s="1383"/>
      <c r="T951" s="1383"/>
      <c r="U951" s="1383"/>
      <c r="V951" s="1383"/>
      <c r="W951" s="1383"/>
      <c r="X951" s="1383"/>
      <c r="Y951" s="1383"/>
      <c r="Z951" s="1383"/>
      <c r="AA951" s="1383"/>
      <c r="AB951" s="1383"/>
      <c r="AC951" s="1383"/>
      <c r="AD951" s="1383"/>
      <c r="AE951" s="1383"/>
      <c r="AF951" s="1383"/>
      <c r="AG951" s="1383"/>
    </row>
    <row r="952" spans="3:33" x14ac:dyDescent="0.25">
      <c r="C952" s="1383"/>
      <c r="D952" s="1383"/>
      <c r="E952" s="1383"/>
      <c r="F952" s="1383"/>
      <c r="G952" s="1383"/>
      <c r="H952" s="1383"/>
      <c r="I952" s="1383"/>
      <c r="J952" s="1383"/>
      <c r="K952" s="1383"/>
      <c r="L952" s="1383"/>
      <c r="M952" s="1383"/>
      <c r="N952" s="1383"/>
      <c r="O952" s="1383"/>
      <c r="P952" s="1383"/>
      <c r="Q952" s="1383"/>
      <c r="R952" s="1383"/>
      <c r="S952" s="1383"/>
      <c r="T952" s="1383"/>
      <c r="U952" s="1383"/>
      <c r="V952" s="1383"/>
      <c r="W952" s="1383"/>
      <c r="X952" s="1383"/>
      <c r="Y952" s="1383"/>
      <c r="Z952" s="1383"/>
      <c r="AA952" s="1383"/>
      <c r="AB952" s="1383"/>
      <c r="AC952" s="1383"/>
      <c r="AD952" s="1383"/>
      <c r="AE952" s="1383"/>
      <c r="AF952" s="1383"/>
      <c r="AG952" s="1383"/>
    </row>
    <row r="953" spans="3:33" x14ac:dyDescent="0.25">
      <c r="C953" s="1383"/>
      <c r="D953" s="1383"/>
      <c r="E953" s="1383"/>
      <c r="F953" s="1383"/>
      <c r="G953" s="1383"/>
      <c r="H953" s="1383"/>
      <c r="I953" s="1383"/>
      <c r="J953" s="1383"/>
      <c r="K953" s="1383"/>
      <c r="L953" s="1383"/>
      <c r="M953" s="1383"/>
      <c r="N953" s="1383"/>
      <c r="O953" s="1383"/>
      <c r="P953" s="1383"/>
      <c r="Q953" s="1383"/>
      <c r="R953" s="1383"/>
      <c r="S953" s="1383"/>
      <c r="T953" s="1383"/>
      <c r="U953" s="1383"/>
      <c r="V953" s="1383"/>
      <c r="W953" s="1383"/>
      <c r="X953" s="1383"/>
      <c r="Y953" s="1383"/>
      <c r="Z953" s="1383"/>
      <c r="AA953" s="1383"/>
      <c r="AB953" s="1383"/>
      <c r="AC953" s="1383"/>
      <c r="AD953" s="1383"/>
      <c r="AE953" s="1383"/>
      <c r="AF953" s="1383"/>
      <c r="AG953" s="1383"/>
    </row>
    <row r="954" spans="3:33" x14ac:dyDescent="0.25">
      <c r="C954" s="1383"/>
      <c r="D954" s="1383"/>
      <c r="E954" s="1383"/>
      <c r="F954" s="1383"/>
      <c r="G954" s="1383"/>
      <c r="H954" s="1383"/>
      <c r="I954" s="1383"/>
      <c r="J954" s="1383"/>
      <c r="K954" s="1383"/>
      <c r="L954" s="1383"/>
      <c r="M954" s="1383"/>
      <c r="N954" s="1383"/>
      <c r="O954" s="1383"/>
      <c r="P954" s="1383"/>
      <c r="Q954" s="1383"/>
      <c r="R954" s="1383"/>
      <c r="S954" s="1383"/>
      <c r="T954" s="1383"/>
      <c r="U954" s="1383"/>
      <c r="V954" s="1383"/>
      <c r="W954" s="1383"/>
      <c r="X954" s="1383"/>
      <c r="Y954" s="1383"/>
      <c r="Z954" s="1383"/>
      <c r="AA954" s="1383"/>
      <c r="AB954" s="1383"/>
      <c r="AC954" s="1383"/>
      <c r="AD954" s="1383"/>
      <c r="AE954" s="1383"/>
      <c r="AF954" s="1383"/>
      <c r="AG954" s="1383"/>
    </row>
    <row r="955" spans="3:33" x14ac:dyDescent="0.25">
      <c r="C955" s="1383"/>
      <c r="D955" s="1383"/>
      <c r="E955" s="1383"/>
      <c r="F955" s="1383"/>
      <c r="G955" s="1383"/>
      <c r="H955" s="1383"/>
      <c r="I955" s="1383"/>
      <c r="J955" s="1383"/>
      <c r="K955" s="1383"/>
      <c r="L955" s="1383"/>
      <c r="M955" s="1383"/>
      <c r="N955" s="1383"/>
      <c r="O955" s="1383"/>
      <c r="P955" s="1383"/>
      <c r="Q955" s="1383"/>
      <c r="R955" s="1383"/>
      <c r="S955" s="1383"/>
      <c r="T955" s="1383"/>
      <c r="U955" s="1383"/>
      <c r="V955" s="1383"/>
      <c r="W955" s="1383"/>
      <c r="X955" s="1383"/>
      <c r="Y955" s="1383"/>
      <c r="Z955" s="1383"/>
      <c r="AA955" s="1383"/>
      <c r="AB955" s="1383"/>
      <c r="AC955" s="1383"/>
      <c r="AD955" s="1383"/>
      <c r="AE955" s="1383"/>
      <c r="AF955" s="1383"/>
      <c r="AG955" s="1383"/>
    </row>
    <row r="956" spans="3:33" x14ac:dyDescent="0.25">
      <c r="C956" s="1383"/>
      <c r="D956" s="1383"/>
      <c r="E956" s="1383"/>
      <c r="F956" s="1383"/>
      <c r="G956" s="1383"/>
      <c r="H956" s="1383"/>
      <c r="I956" s="1383"/>
      <c r="J956" s="1383"/>
      <c r="K956" s="1383"/>
      <c r="L956" s="1383"/>
      <c r="M956" s="1383"/>
      <c r="N956" s="1383"/>
      <c r="O956" s="1383"/>
      <c r="P956" s="1383"/>
      <c r="Q956" s="1383"/>
      <c r="R956" s="1383"/>
      <c r="S956" s="1383"/>
      <c r="T956" s="1383"/>
      <c r="U956" s="1383"/>
      <c r="V956" s="1383"/>
      <c r="W956" s="1383"/>
      <c r="X956" s="1383"/>
      <c r="Y956" s="1383"/>
      <c r="Z956" s="1383"/>
      <c r="AA956" s="1383"/>
      <c r="AB956" s="1383"/>
      <c r="AC956" s="1383"/>
      <c r="AD956" s="1383"/>
      <c r="AE956" s="1383"/>
      <c r="AF956" s="1383"/>
      <c r="AG956" s="1383"/>
    </row>
    <row r="957" spans="3:33" x14ac:dyDescent="0.25">
      <c r="C957" s="1383"/>
      <c r="D957" s="1383"/>
      <c r="E957" s="1383"/>
      <c r="F957" s="1383"/>
      <c r="G957" s="1383"/>
      <c r="H957" s="1383"/>
      <c r="I957" s="1383"/>
      <c r="J957" s="1383"/>
      <c r="K957" s="1383"/>
      <c r="L957" s="1383"/>
      <c r="M957" s="1383"/>
      <c r="N957" s="1383"/>
      <c r="O957" s="1383"/>
      <c r="P957" s="1383"/>
      <c r="Q957" s="1383"/>
      <c r="R957" s="1383"/>
      <c r="S957" s="1383"/>
      <c r="T957" s="1383"/>
      <c r="U957" s="1383"/>
      <c r="V957" s="1383"/>
      <c r="W957" s="1383"/>
      <c r="X957" s="1383"/>
      <c r="Y957" s="1383"/>
      <c r="Z957" s="1383"/>
      <c r="AA957" s="1383"/>
      <c r="AB957" s="1383"/>
      <c r="AC957" s="1383"/>
      <c r="AD957" s="1383"/>
      <c r="AE957" s="1383"/>
      <c r="AF957" s="1383"/>
      <c r="AG957" s="1383"/>
    </row>
    <row r="958" spans="3:33" x14ac:dyDescent="0.25">
      <c r="C958" s="1383"/>
      <c r="D958" s="1383"/>
      <c r="E958" s="1383"/>
      <c r="F958" s="1383"/>
      <c r="G958" s="1383"/>
      <c r="H958" s="1383"/>
      <c r="I958" s="1383"/>
      <c r="J958" s="1383"/>
      <c r="K958" s="1383"/>
      <c r="L958" s="1383"/>
      <c r="M958" s="1383"/>
      <c r="N958" s="1383"/>
      <c r="O958" s="1383"/>
      <c r="P958" s="1383"/>
      <c r="Q958" s="1383"/>
      <c r="R958" s="1383"/>
      <c r="S958" s="1383"/>
      <c r="T958" s="1383"/>
      <c r="U958" s="1383"/>
      <c r="V958" s="1383"/>
      <c r="W958" s="1383"/>
      <c r="X958" s="1383"/>
      <c r="Y958" s="1383"/>
      <c r="Z958" s="1383"/>
      <c r="AA958" s="1383"/>
      <c r="AB958" s="1383"/>
      <c r="AC958" s="1383"/>
      <c r="AD958" s="1383"/>
      <c r="AE958" s="1383"/>
      <c r="AF958" s="1383"/>
      <c r="AG958" s="1383"/>
    </row>
    <row r="959" spans="3:33" x14ac:dyDescent="0.25">
      <c r="C959" s="1383"/>
      <c r="D959" s="1383"/>
      <c r="E959" s="1383"/>
      <c r="F959" s="1383"/>
      <c r="G959" s="1383"/>
      <c r="H959" s="1383"/>
      <c r="I959" s="1383"/>
      <c r="J959" s="1383"/>
      <c r="K959" s="1383"/>
      <c r="L959" s="1383"/>
      <c r="M959" s="1383"/>
      <c r="N959" s="1383"/>
      <c r="O959" s="1383"/>
      <c r="P959" s="1383"/>
      <c r="Q959" s="1383"/>
      <c r="R959" s="1383"/>
      <c r="S959" s="1383"/>
      <c r="T959" s="1383"/>
      <c r="U959" s="1383"/>
      <c r="V959" s="1383"/>
      <c r="W959" s="1383"/>
      <c r="X959" s="1383"/>
      <c r="Y959" s="1383"/>
      <c r="Z959" s="1383"/>
      <c r="AA959" s="1383"/>
      <c r="AB959" s="1383"/>
      <c r="AC959" s="1383"/>
      <c r="AD959" s="1383"/>
      <c r="AE959" s="1383"/>
      <c r="AF959" s="1383"/>
      <c r="AG959" s="1383"/>
    </row>
    <row r="960" spans="3:33" x14ac:dyDescent="0.25">
      <c r="C960" s="1383"/>
      <c r="D960" s="1383"/>
      <c r="E960" s="1383"/>
      <c r="F960" s="1383"/>
      <c r="G960" s="1383"/>
      <c r="H960" s="1383"/>
      <c r="I960" s="1383"/>
      <c r="J960" s="1383"/>
      <c r="K960" s="1383"/>
      <c r="L960" s="1383"/>
      <c r="M960" s="1383"/>
      <c r="N960" s="1383"/>
      <c r="O960" s="1383"/>
      <c r="P960" s="1383"/>
      <c r="Q960" s="1383"/>
      <c r="R960" s="1383"/>
      <c r="S960" s="1383"/>
      <c r="T960" s="1383"/>
      <c r="U960" s="1383"/>
      <c r="V960" s="1383"/>
      <c r="W960" s="1383"/>
      <c r="X960" s="1383"/>
      <c r="Y960" s="1383"/>
      <c r="Z960" s="1383"/>
      <c r="AA960" s="1383"/>
      <c r="AB960" s="1383"/>
      <c r="AC960" s="1383"/>
      <c r="AD960" s="1383"/>
      <c r="AE960" s="1383"/>
      <c r="AF960" s="1383"/>
      <c r="AG960" s="1383"/>
    </row>
    <row r="961" spans="3:33" x14ac:dyDescent="0.25">
      <c r="C961" s="1383"/>
      <c r="D961" s="1383"/>
      <c r="E961" s="1383"/>
      <c r="F961" s="1383"/>
      <c r="G961" s="1383"/>
      <c r="H961" s="1383"/>
      <c r="I961" s="1383"/>
      <c r="J961" s="1383"/>
      <c r="K961" s="1383"/>
      <c r="L961" s="1383"/>
      <c r="M961" s="1383"/>
      <c r="N961" s="1383"/>
      <c r="O961" s="1383"/>
      <c r="P961" s="1383"/>
      <c r="Q961" s="1383"/>
      <c r="R961" s="1383"/>
      <c r="S961" s="1383"/>
      <c r="T961" s="1383"/>
      <c r="U961" s="1383"/>
      <c r="V961" s="1383"/>
      <c r="W961" s="1383"/>
      <c r="X961" s="1383"/>
      <c r="Y961" s="1383"/>
      <c r="Z961" s="1383"/>
      <c r="AA961" s="1383"/>
      <c r="AB961" s="1383"/>
      <c r="AC961" s="1383"/>
      <c r="AD961" s="1383"/>
      <c r="AE961" s="1383"/>
      <c r="AF961" s="1383"/>
      <c r="AG961" s="1383"/>
    </row>
    <row r="962" spans="3:33" x14ac:dyDescent="0.25">
      <c r="C962" s="1383"/>
      <c r="D962" s="1383"/>
      <c r="E962" s="1383"/>
      <c r="F962" s="1383"/>
      <c r="G962" s="1383"/>
      <c r="H962" s="1383"/>
      <c r="I962" s="1383"/>
      <c r="J962" s="1383"/>
      <c r="K962" s="1383"/>
      <c r="L962" s="1383"/>
      <c r="M962" s="1383"/>
      <c r="N962" s="1383"/>
      <c r="O962" s="1383"/>
      <c r="P962" s="1383"/>
      <c r="Q962" s="1383"/>
      <c r="R962" s="1383"/>
      <c r="S962" s="1383"/>
      <c r="T962" s="1383"/>
      <c r="U962" s="1383"/>
      <c r="V962" s="1383"/>
      <c r="W962" s="1383"/>
      <c r="X962" s="1383"/>
      <c r="Y962" s="1383"/>
      <c r="Z962" s="1383"/>
      <c r="AA962" s="1383"/>
      <c r="AB962" s="1383"/>
      <c r="AC962" s="1383"/>
      <c r="AD962" s="1383"/>
      <c r="AE962" s="1383"/>
      <c r="AF962" s="1383"/>
      <c r="AG962" s="1383"/>
    </row>
    <row r="963" spans="3:33" x14ac:dyDescent="0.25">
      <c r="C963" s="1383"/>
      <c r="D963" s="1383"/>
      <c r="E963" s="1383"/>
      <c r="F963" s="1383"/>
      <c r="G963" s="1383"/>
      <c r="H963" s="1383"/>
      <c r="I963" s="1383"/>
      <c r="J963" s="1383"/>
      <c r="K963" s="1383"/>
      <c r="L963" s="1383"/>
      <c r="M963" s="1383"/>
      <c r="N963" s="1383"/>
      <c r="O963" s="1383"/>
      <c r="P963" s="1383"/>
      <c r="Q963" s="1383"/>
      <c r="R963" s="1383"/>
      <c r="S963" s="1383"/>
      <c r="T963" s="1383"/>
      <c r="U963" s="1383"/>
      <c r="V963" s="1383"/>
      <c r="W963" s="1383"/>
      <c r="X963" s="1383"/>
      <c r="Y963" s="1383"/>
      <c r="Z963" s="1383"/>
      <c r="AA963" s="1383"/>
      <c r="AB963" s="1383"/>
      <c r="AC963" s="1383"/>
      <c r="AD963" s="1383"/>
      <c r="AE963" s="1383"/>
      <c r="AF963" s="1383"/>
      <c r="AG963" s="1383"/>
    </row>
    <row r="964" spans="3:33" x14ac:dyDescent="0.25">
      <c r="C964" s="1383"/>
      <c r="D964" s="1383"/>
      <c r="E964" s="1383"/>
      <c r="F964" s="1383"/>
      <c r="G964" s="1383"/>
      <c r="H964" s="1383"/>
      <c r="I964" s="1383"/>
      <c r="J964" s="1383"/>
      <c r="K964" s="1383"/>
      <c r="L964" s="1383"/>
      <c r="M964" s="1383"/>
      <c r="N964" s="1383"/>
      <c r="O964" s="1383"/>
      <c r="P964" s="1383"/>
      <c r="Q964" s="1383"/>
      <c r="R964" s="1383"/>
      <c r="S964" s="1383"/>
      <c r="T964" s="1383"/>
      <c r="U964" s="1383"/>
      <c r="V964" s="1383"/>
      <c r="W964" s="1383"/>
      <c r="X964" s="1383"/>
      <c r="Y964" s="1383"/>
      <c r="Z964" s="1383"/>
      <c r="AA964" s="1383"/>
      <c r="AB964" s="1383"/>
      <c r="AC964" s="1383"/>
      <c r="AD964" s="1383"/>
      <c r="AE964" s="1383"/>
      <c r="AF964" s="1383"/>
      <c r="AG964" s="1383"/>
    </row>
    <row r="965" spans="3:33" x14ac:dyDescent="0.25">
      <c r="C965" s="1383"/>
      <c r="D965" s="1383"/>
      <c r="E965" s="1383"/>
      <c r="F965" s="1383"/>
      <c r="G965" s="1383"/>
      <c r="H965" s="1383"/>
      <c r="I965" s="1383"/>
      <c r="J965" s="1383"/>
      <c r="K965" s="1383"/>
      <c r="L965" s="1383"/>
      <c r="M965" s="1383"/>
      <c r="N965" s="1383"/>
      <c r="O965" s="1383"/>
      <c r="P965" s="1383"/>
      <c r="Q965" s="1383"/>
      <c r="R965" s="1383"/>
      <c r="S965" s="1383"/>
      <c r="T965" s="1383"/>
      <c r="U965" s="1383"/>
      <c r="V965" s="1383"/>
      <c r="W965" s="1383"/>
      <c r="X965" s="1383"/>
      <c r="Y965" s="1383"/>
      <c r="Z965" s="1383"/>
      <c r="AA965" s="1383"/>
      <c r="AB965" s="1383"/>
      <c r="AC965" s="1383"/>
      <c r="AD965" s="1383"/>
      <c r="AE965" s="1383"/>
      <c r="AF965" s="1383"/>
      <c r="AG965" s="1383"/>
    </row>
    <row r="966" spans="3:33" x14ac:dyDescent="0.25">
      <c r="C966" s="1383"/>
      <c r="D966" s="1383"/>
      <c r="E966" s="1383"/>
      <c r="F966" s="1383"/>
      <c r="G966" s="1383"/>
      <c r="H966" s="1383"/>
      <c r="I966" s="1383"/>
      <c r="J966" s="1383"/>
      <c r="K966" s="1383"/>
      <c r="L966" s="1383"/>
      <c r="M966" s="1383"/>
      <c r="N966" s="1383"/>
      <c r="O966" s="1383"/>
      <c r="P966" s="1383"/>
      <c r="Q966" s="1383"/>
      <c r="R966" s="1383"/>
      <c r="S966" s="1383"/>
      <c r="T966" s="1383"/>
      <c r="U966" s="1383"/>
      <c r="V966" s="1383"/>
      <c r="W966" s="1383"/>
      <c r="X966" s="1383"/>
      <c r="Y966" s="1383"/>
      <c r="Z966" s="1383"/>
      <c r="AA966" s="1383"/>
      <c r="AB966" s="1383"/>
      <c r="AC966" s="1383"/>
      <c r="AD966" s="1383"/>
      <c r="AE966" s="1383"/>
      <c r="AF966" s="1383"/>
      <c r="AG966" s="1383"/>
    </row>
    <row r="967" spans="3:33" x14ac:dyDescent="0.25">
      <c r="C967" s="1383"/>
      <c r="D967" s="1383"/>
      <c r="E967" s="1383"/>
      <c r="F967" s="1383"/>
      <c r="G967" s="1383"/>
      <c r="H967" s="1383"/>
      <c r="I967" s="1383"/>
      <c r="J967" s="1383"/>
      <c r="K967" s="1383"/>
      <c r="L967" s="1383"/>
      <c r="M967" s="1383"/>
      <c r="N967" s="1383"/>
      <c r="O967" s="1383"/>
      <c r="P967" s="1383"/>
      <c r="Q967" s="1383"/>
      <c r="R967" s="1383"/>
      <c r="S967" s="1383"/>
      <c r="T967" s="1383"/>
      <c r="U967" s="1383"/>
      <c r="V967" s="1383"/>
      <c r="W967" s="1383"/>
      <c r="X967" s="1383"/>
      <c r="Y967" s="1383"/>
      <c r="Z967" s="1383"/>
      <c r="AA967" s="1383"/>
      <c r="AB967" s="1383"/>
      <c r="AC967" s="1383"/>
      <c r="AD967" s="1383"/>
      <c r="AE967" s="1383"/>
      <c r="AF967" s="1383"/>
      <c r="AG967" s="1383"/>
    </row>
    <row r="968" spans="3:33" x14ac:dyDescent="0.25">
      <c r="C968" s="1383"/>
      <c r="D968" s="1383"/>
      <c r="E968" s="1383"/>
      <c r="F968" s="1383"/>
      <c r="G968" s="1383"/>
      <c r="H968" s="1383"/>
      <c r="I968" s="1383"/>
      <c r="J968" s="1383"/>
      <c r="K968" s="1383"/>
      <c r="L968" s="1383"/>
      <c r="M968" s="1383"/>
      <c r="N968" s="1383"/>
      <c r="O968" s="1383"/>
      <c r="P968" s="1383"/>
      <c r="Q968" s="1383"/>
      <c r="R968" s="1383"/>
      <c r="S968" s="1383"/>
      <c r="T968" s="1383"/>
      <c r="U968" s="1383"/>
      <c r="V968" s="1383"/>
      <c r="W968" s="1383"/>
      <c r="X968" s="1383"/>
      <c r="Y968" s="1383"/>
      <c r="Z968" s="1383"/>
      <c r="AA968" s="1383"/>
      <c r="AB968" s="1383"/>
      <c r="AC968" s="1383"/>
      <c r="AD968" s="1383"/>
      <c r="AE968" s="1383"/>
      <c r="AF968" s="1383"/>
      <c r="AG968" s="1383"/>
    </row>
    <row r="969" spans="3:33" x14ac:dyDescent="0.25">
      <c r="C969" s="1383"/>
      <c r="D969" s="1383"/>
      <c r="E969" s="1383"/>
      <c r="F969" s="1383"/>
      <c r="G969" s="1383"/>
      <c r="H969" s="1383"/>
      <c r="I969" s="1383"/>
      <c r="J969" s="1383"/>
      <c r="K969" s="1383"/>
      <c r="L969" s="1383"/>
      <c r="M969" s="1383"/>
      <c r="N969" s="1383"/>
      <c r="O969" s="1383"/>
      <c r="P969" s="1383"/>
      <c r="Q969" s="1383"/>
      <c r="R969" s="1383"/>
      <c r="S969" s="1383"/>
      <c r="T969" s="1383"/>
      <c r="U969" s="1383"/>
      <c r="V969" s="1383"/>
      <c r="W969" s="1383"/>
      <c r="X969" s="1383"/>
      <c r="Y969" s="1383"/>
      <c r="Z969" s="1383"/>
      <c r="AA969" s="1383"/>
      <c r="AB969" s="1383"/>
      <c r="AC969" s="1383"/>
      <c r="AD969" s="1383"/>
      <c r="AE969" s="1383"/>
      <c r="AF969" s="1383"/>
      <c r="AG969" s="1383"/>
    </row>
    <row r="970" spans="3:33" x14ac:dyDescent="0.25">
      <c r="C970" s="1383"/>
      <c r="D970" s="1383"/>
      <c r="E970" s="1383"/>
      <c r="F970" s="1383"/>
      <c r="G970" s="1383"/>
      <c r="H970" s="1383"/>
      <c r="I970" s="1383"/>
      <c r="J970" s="1383"/>
      <c r="K970" s="1383"/>
      <c r="L970" s="1383"/>
      <c r="M970" s="1383"/>
      <c r="N970" s="1383"/>
      <c r="O970" s="1383"/>
      <c r="P970" s="1383"/>
      <c r="Q970" s="1383"/>
      <c r="R970" s="1383"/>
      <c r="S970" s="1383"/>
      <c r="T970" s="1383"/>
      <c r="U970" s="1383"/>
      <c r="V970" s="1383"/>
      <c r="W970" s="1383"/>
      <c r="X970" s="1383"/>
      <c r="Y970" s="1383"/>
      <c r="Z970" s="1383"/>
      <c r="AA970" s="1383"/>
      <c r="AB970" s="1383"/>
      <c r="AC970" s="1383"/>
      <c r="AD970" s="1383"/>
      <c r="AE970" s="1383"/>
      <c r="AF970" s="1383"/>
      <c r="AG970" s="1383"/>
    </row>
    <row r="971" spans="3:33" x14ac:dyDescent="0.25">
      <c r="C971" s="1383"/>
      <c r="D971" s="1383"/>
      <c r="E971" s="1383"/>
      <c r="F971" s="1383"/>
      <c r="G971" s="1383"/>
      <c r="H971" s="1383"/>
      <c r="I971" s="1383"/>
      <c r="J971" s="1383"/>
      <c r="K971" s="1383"/>
      <c r="L971" s="1383"/>
      <c r="M971" s="1383"/>
      <c r="N971" s="1383"/>
      <c r="O971" s="1383"/>
      <c r="P971" s="1383"/>
      <c r="Q971" s="1383"/>
      <c r="R971" s="1383"/>
      <c r="S971" s="1383"/>
      <c r="T971" s="1383"/>
      <c r="U971" s="1383"/>
      <c r="V971" s="1383"/>
      <c r="W971" s="1383"/>
      <c r="X971" s="1383"/>
      <c r="Y971" s="1383"/>
      <c r="Z971" s="1383"/>
      <c r="AA971" s="1383"/>
      <c r="AB971" s="1383"/>
      <c r="AC971" s="1383"/>
      <c r="AD971" s="1383"/>
      <c r="AE971" s="1383"/>
      <c r="AF971" s="1383"/>
      <c r="AG971" s="1383"/>
    </row>
    <row r="972" spans="3:33" x14ac:dyDescent="0.25">
      <c r="C972" s="1383"/>
      <c r="D972" s="1383"/>
      <c r="E972" s="1383"/>
      <c r="F972" s="1383"/>
      <c r="G972" s="1383"/>
      <c r="H972" s="1383"/>
      <c r="I972" s="1383"/>
      <c r="J972" s="1383"/>
      <c r="K972" s="1383"/>
      <c r="L972" s="1383"/>
      <c r="M972" s="1383"/>
      <c r="N972" s="1383"/>
      <c r="O972" s="1383"/>
      <c r="P972" s="1383"/>
      <c r="Q972" s="1383"/>
      <c r="R972" s="1383"/>
      <c r="S972" s="1383"/>
      <c r="T972" s="1383"/>
      <c r="U972" s="1383"/>
      <c r="V972" s="1383"/>
      <c r="W972" s="1383"/>
      <c r="X972" s="1383"/>
      <c r="Y972" s="1383"/>
      <c r="Z972" s="1383"/>
      <c r="AA972" s="1383"/>
      <c r="AB972" s="1383"/>
      <c r="AC972" s="1383"/>
      <c r="AD972" s="1383"/>
      <c r="AE972" s="1383"/>
      <c r="AF972" s="1383"/>
      <c r="AG972" s="1383"/>
    </row>
    <row r="973" spans="3:33" x14ac:dyDescent="0.25">
      <c r="C973" s="1383"/>
      <c r="D973" s="1383"/>
      <c r="E973" s="1383"/>
      <c r="F973" s="1383"/>
      <c r="G973" s="1383"/>
      <c r="H973" s="1383"/>
      <c r="I973" s="1383"/>
      <c r="J973" s="1383"/>
      <c r="K973" s="1383"/>
      <c r="L973" s="1383"/>
      <c r="M973" s="1383"/>
      <c r="N973" s="1383"/>
      <c r="O973" s="1383"/>
      <c r="P973" s="1383"/>
      <c r="Q973" s="1383"/>
      <c r="R973" s="1383"/>
      <c r="S973" s="1383"/>
      <c r="T973" s="1383"/>
      <c r="U973" s="1383"/>
      <c r="V973" s="1383"/>
      <c r="W973" s="1383"/>
      <c r="X973" s="1383"/>
      <c r="Y973" s="1383"/>
      <c r="Z973" s="1383"/>
      <c r="AA973" s="1383"/>
      <c r="AB973" s="1383"/>
      <c r="AC973" s="1383"/>
      <c r="AD973" s="1383"/>
      <c r="AE973" s="1383"/>
      <c r="AF973" s="1383"/>
      <c r="AG973" s="1383"/>
    </row>
    <row r="974" spans="3:33" x14ac:dyDescent="0.25">
      <c r="C974" s="1383"/>
      <c r="D974" s="1383"/>
      <c r="E974" s="1383"/>
      <c r="F974" s="1383"/>
      <c r="G974" s="1383"/>
      <c r="H974" s="1383"/>
      <c r="I974" s="1383"/>
      <c r="J974" s="1383"/>
      <c r="K974" s="1383"/>
      <c r="L974" s="1383"/>
      <c r="M974" s="1383"/>
      <c r="N974" s="1383"/>
      <c r="O974" s="1383"/>
      <c r="P974" s="1383"/>
      <c r="Q974" s="1383"/>
      <c r="R974" s="1383"/>
      <c r="S974" s="1383"/>
      <c r="T974" s="1383"/>
      <c r="U974" s="1383"/>
      <c r="V974" s="1383"/>
      <c r="W974" s="1383"/>
      <c r="X974" s="1383"/>
      <c r="Y974" s="1383"/>
      <c r="Z974" s="1383"/>
      <c r="AA974" s="1383"/>
      <c r="AB974" s="1383"/>
      <c r="AC974" s="1383"/>
      <c r="AD974" s="1383"/>
      <c r="AE974" s="1383"/>
      <c r="AF974" s="1383"/>
      <c r="AG974" s="1383"/>
    </row>
    <row r="975" spans="3:33" x14ac:dyDescent="0.25">
      <c r="C975" s="1383"/>
      <c r="D975" s="1383"/>
      <c r="E975" s="1383"/>
      <c r="F975" s="1383"/>
      <c r="G975" s="1383"/>
      <c r="H975" s="1383"/>
      <c r="I975" s="1383"/>
      <c r="J975" s="1383"/>
      <c r="K975" s="1383"/>
      <c r="L975" s="1383"/>
      <c r="M975" s="1383"/>
      <c r="N975" s="1383"/>
      <c r="O975" s="1383"/>
      <c r="P975" s="1383"/>
      <c r="Q975" s="1383"/>
      <c r="R975" s="1383"/>
      <c r="S975" s="1383"/>
      <c r="T975" s="1383"/>
      <c r="U975" s="1383"/>
      <c r="V975" s="1383"/>
      <c r="W975" s="1383"/>
      <c r="X975" s="1383"/>
      <c r="Y975" s="1383"/>
      <c r="Z975" s="1383"/>
      <c r="AA975" s="1383"/>
      <c r="AB975" s="1383"/>
      <c r="AC975" s="1383"/>
      <c r="AD975" s="1383"/>
      <c r="AE975" s="1383"/>
      <c r="AF975" s="1383"/>
      <c r="AG975" s="1383"/>
    </row>
    <row r="976" spans="3:33" x14ac:dyDescent="0.25">
      <c r="C976" s="1383"/>
      <c r="D976" s="1383"/>
      <c r="E976" s="1383"/>
      <c r="F976" s="1383"/>
      <c r="G976" s="1383"/>
      <c r="H976" s="1383"/>
      <c r="I976" s="1383"/>
      <c r="J976" s="1383"/>
      <c r="K976" s="1383"/>
      <c r="L976" s="1383"/>
      <c r="M976" s="1383"/>
      <c r="N976" s="1383"/>
      <c r="O976" s="1383"/>
      <c r="P976" s="1383"/>
      <c r="Q976" s="1383"/>
      <c r="R976" s="1383"/>
      <c r="S976" s="1383"/>
      <c r="T976" s="1383"/>
      <c r="U976" s="1383"/>
      <c r="V976" s="1383"/>
      <c r="W976" s="1383"/>
      <c r="X976" s="1383"/>
      <c r="Y976" s="1383"/>
      <c r="Z976" s="1383"/>
      <c r="AA976" s="1383"/>
      <c r="AB976" s="1383"/>
      <c r="AC976" s="1383"/>
      <c r="AD976" s="1383"/>
      <c r="AE976" s="1383"/>
      <c r="AF976" s="1383"/>
      <c r="AG976" s="1383"/>
    </row>
    <row r="977" spans="3:33" x14ac:dyDescent="0.25">
      <c r="C977" s="1383"/>
      <c r="D977" s="1383"/>
      <c r="E977" s="1383"/>
      <c r="F977" s="1383"/>
      <c r="G977" s="1383"/>
      <c r="H977" s="1383"/>
      <c r="I977" s="1383"/>
      <c r="J977" s="1383"/>
      <c r="K977" s="1383"/>
      <c r="L977" s="1383"/>
      <c r="M977" s="1383"/>
      <c r="N977" s="1383"/>
      <c r="O977" s="1383"/>
      <c r="P977" s="1383"/>
      <c r="Q977" s="1383"/>
      <c r="R977" s="1383"/>
      <c r="S977" s="1383"/>
      <c r="T977" s="1383"/>
      <c r="U977" s="1383"/>
      <c r="V977" s="1383"/>
      <c r="W977" s="1383"/>
      <c r="X977" s="1383"/>
      <c r="Y977" s="1383"/>
      <c r="Z977" s="1383"/>
      <c r="AA977" s="1383"/>
      <c r="AB977" s="1383"/>
      <c r="AC977" s="1383"/>
      <c r="AD977" s="1383"/>
      <c r="AE977" s="1383"/>
      <c r="AF977" s="1383"/>
      <c r="AG977" s="1383"/>
    </row>
    <row r="978" spans="3:33" x14ac:dyDescent="0.25">
      <c r="C978" s="1383"/>
      <c r="D978" s="1383"/>
      <c r="E978" s="1383"/>
      <c r="F978" s="1383"/>
      <c r="G978" s="1383"/>
      <c r="H978" s="1383"/>
      <c r="I978" s="1383"/>
      <c r="J978" s="1383"/>
      <c r="K978" s="1383"/>
      <c r="L978" s="1383"/>
      <c r="M978" s="1383"/>
      <c r="N978" s="1383"/>
      <c r="O978" s="1383"/>
      <c r="P978" s="1383"/>
      <c r="Q978" s="1383"/>
      <c r="R978" s="1383"/>
      <c r="S978" s="1383"/>
      <c r="T978" s="1383"/>
      <c r="U978" s="1383"/>
      <c r="V978" s="1383"/>
      <c r="W978" s="1383"/>
      <c r="X978" s="1383"/>
      <c r="Y978" s="1383"/>
      <c r="Z978" s="1383"/>
      <c r="AA978" s="1383"/>
      <c r="AB978" s="1383"/>
      <c r="AC978" s="1383"/>
      <c r="AD978" s="1383"/>
      <c r="AE978" s="1383"/>
      <c r="AF978" s="1383"/>
      <c r="AG978" s="1383"/>
    </row>
    <row r="979" spans="3:33" x14ac:dyDescent="0.25">
      <c r="C979" s="1383"/>
      <c r="D979" s="1383"/>
      <c r="E979" s="1383"/>
      <c r="F979" s="1383"/>
      <c r="G979" s="1383"/>
      <c r="H979" s="1383"/>
      <c r="I979" s="1383"/>
      <c r="J979" s="1383"/>
      <c r="K979" s="1383"/>
      <c r="L979" s="1383"/>
      <c r="M979" s="1383"/>
      <c r="N979" s="1383"/>
      <c r="O979" s="1383"/>
      <c r="P979" s="1383"/>
      <c r="Q979" s="1383"/>
      <c r="R979" s="1383"/>
      <c r="S979" s="1383"/>
      <c r="T979" s="1383"/>
      <c r="U979" s="1383"/>
      <c r="V979" s="1383"/>
      <c r="W979" s="1383"/>
      <c r="X979" s="1383"/>
      <c r="Y979" s="1383"/>
      <c r="Z979" s="1383"/>
      <c r="AA979" s="1383"/>
      <c r="AB979" s="1383"/>
      <c r="AC979" s="1383"/>
      <c r="AD979" s="1383"/>
      <c r="AE979" s="1383"/>
      <c r="AF979" s="1383"/>
      <c r="AG979" s="1383"/>
    </row>
    <row r="980" spans="3:33" x14ac:dyDescent="0.25">
      <c r="C980" s="1383"/>
      <c r="D980" s="1383"/>
      <c r="E980" s="1383"/>
      <c r="F980" s="1383"/>
      <c r="G980" s="1383"/>
      <c r="H980" s="1383"/>
      <c r="I980" s="1383"/>
      <c r="J980" s="1383"/>
      <c r="K980" s="1383"/>
      <c r="L980" s="1383"/>
      <c r="M980" s="1383"/>
      <c r="N980" s="1383"/>
      <c r="O980" s="1383"/>
      <c r="P980" s="1383"/>
      <c r="Q980" s="1383"/>
      <c r="R980" s="1383"/>
      <c r="S980" s="1383"/>
      <c r="T980" s="1383"/>
      <c r="U980" s="1383"/>
      <c r="V980" s="1383"/>
      <c r="W980" s="1383"/>
      <c r="X980" s="1383"/>
      <c r="Y980" s="1383"/>
      <c r="Z980" s="1383"/>
      <c r="AA980" s="1383"/>
      <c r="AB980" s="1383"/>
      <c r="AC980" s="1383"/>
      <c r="AD980" s="1383"/>
      <c r="AE980" s="1383"/>
      <c r="AF980" s="1383"/>
      <c r="AG980" s="1383"/>
    </row>
    <row r="981" spans="3:33" x14ac:dyDescent="0.25">
      <c r="C981" s="1383"/>
      <c r="D981" s="1383"/>
      <c r="E981" s="1383"/>
      <c r="F981" s="1383"/>
      <c r="G981" s="1383"/>
      <c r="H981" s="1383"/>
      <c r="I981" s="1383"/>
      <c r="J981" s="1383"/>
      <c r="K981" s="1383"/>
      <c r="L981" s="1383"/>
      <c r="M981" s="1383"/>
      <c r="N981" s="1383"/>
      <c r="O981" s="1383"/>
      <c r="P981" s="1383"/>
      <c r="Q981" s="1383"/>
      <c r="R981" s="1383"/>
      <c r="S981" s="1383"/>
      <c r="T981" s="1383"/>
      <c r="U981" s="1383"/>
      <c r="V981" s="1383"/>
      <c r="W981" s="1383"/>
      <c r="X981" s="1383"/>
      <c r="Y981" s="1383"/>
      <c r="Z981" s="1383"/>
      <c r="AA981" s="1383"/>
      <c r="AB981" s="1383"/>
      <c r="AC981" s="1383"/>
      <c r="AD981" s="1383"/>
      <c r="AE981" s="1383"/>
      <c r="AF981" s="1383"/>
      <c r="AG981" s="1383"/>
    </row>
    <row r="982" spans="3:33" x14ac:dyDescent="0.25">
      <c r="C982" s="1383"/>
      <c r="D982" s="1383"/>
      <c r="E982" s="1383"/>
      <c r="F982" s="1383"/>
      <c r="G982" s="1383"/>
      <c r="H982" s="1383"/>
      <c r="I982" s="1383"/>
      <c r="J982" s="1383"/>
      <c r="K982" s="1383"/>
      <c r="L982" s="1383"/>
      <c r="M982" s="1383"/>
      <c r="N982" s="1383"/>
      <c r="O982" s="1383"/>
      <c r="P982" s="1383"/>
      <c r="Q982" s="1383"/>
      <c r="R982" s="1383"/>
      <c r="S982" s="1383"/>
      <c r="T982" s="1383"/>
      <c r="U982" s="1383"/>
      <c r="V982" s="1383"/>
      <c r="W982" s="1383"/>
      <c r="X982" s="1383"/>
      <c r="Y982" s="1383"/>
      <c r="Z982" s="1383"/>
      <c r="AA982" s="1383"/>
      <c r="AB982" s="1383"/>
      <c r="AC982" s="1383"/>
      <c r="AD982" s="1383"/>
      <c r="AE982" s="1383"/>
      <c r="AF982" s="1383"/>
      <c r="AG982" s="1383"/>
    </row>
    <row r="983" spans="3:33" x14ac:dyDescent="0.25">
      <c r="C983" s="1383"/>
      <c r="D983" s="1383"/>
      <c r="E983" s="1383"/>
      <c r="F983" s="1383"/>
      <c r="G983" s="1383"/>
      <c r="H983" s="1383"/>
      <c r="I983" s="1383"/>
      <c r="J983" s="1383"/>
      <c r="K983" s="1383"/>
      <c r="L983" s="1383"/>
      <c r="M983" s="1383"/>
      <c r="N983" s="1383"/>
      <c r="O983" s="1383"/>
      <c r="P983" s="1383"/>
      <c r="Q983" s="1383"/>
      <c r="R983" s="1383"/>
      <c r="S983" s="1383"/>
      <c r="T983" s="1383"/>
      <c r="U983" s="1383"/>
      <c r="V983" s="1383"/>
      <c r="W983" s="1383"/>
      <c r="X983" s="1383"/>
      <c r="Y983" s="1383"/>
      <c r="Z983" s="1383"/>
      <c r="AA983" s="1383"/>
      <c r="AB983" s="1383"/>
      <c r="AC983" s="1383"/>
      <c r="AD983" s="1383"/>
      <c r="AE983" s="1383"/>
      <c r="AF983" s="1383"/>
      <c r="AG983" s="1383"/>
    </row>
    <row r="984" spans="3:33" x14ac:dyDescent="0.25">
      <c r="C984" s="1383"/>
      <c r="D984" s="1383"/>
      <c r="E984" s="1383"/>
      <c r="F984" s="1383"/>
      <c r="G984" s="1383"/>
      <c r="H984" s="1383"/>
      <c r="I984" s="1383"/>
      <c r="J984" s="1383"/>
      <c r="K984" s="1383"/>
      <c r="L984" s="1383"/>
      <c r="M984" s="1383"/>
      <c r="N984" s="1383"/>
      <c r="O984" s="1383"/>
      <c r="P984" s="1383"/>
      <c r="Q984" s="1383"/>
      <c r="R984" s="1383"/>
      <c r="S984" s="1383"/>
      <c r="T984" s="1383"/>
      <c r="U984" s="1383"/>
      <c r="V984" s="1383"/>
      <c r="W984" s="1383"/>
      <c r="X984" s="1383"/>
      <c r="Y984" s="1383"/>
      <c r="Z984" s="1383"/>
      <c r="AA984" s="1383"/>
      <c r="AB984" s="1383"/>
      <c r="AC984" s="1383"/>
      <c r="AD984" s="1383"/>
      <c r="AE984" s="1383"/>
      <c r="AF984" s="1383"/>
      <c r="AG984" s="1383"/>
    </row>
    <row r="985" spans="3:33" x14ac:dyDescent="0.25">
      <c r="C985" s="1383"/>
      <c r="D985" s="1383"/>
      <c r="E985" s="1383"/>
      <c r="F985" s="1383"/>
      <c r="G985" s="1383"/>
      <c r="H985" s="1383"/>
      <c r="I985" s="1383"/>
      <c r="J985" s="1383"/>
      <c r="K985" s="1383"/>
      <c r="L985" s="1383"/>
      <c r="M985" s="1383"/>
      <c r="N985" s="1383"/>
      <c r="O985" s="1383"/>
      <c r="P985" s="1383"/>
      <c r="Q985" s="1383"/>
      <c r="R985" s="1383"/>
      <c r="S985" s="1383"/>
      <c r="T985" s="1383"/>
      <c r="U985" s="1383"/>
      <c r="V985" s="1383"/>
      <c r="W985" s="1383"/>
      <c r="X985" s="1383"/>
      <c r="Y985" s="1383"/>
      <c r="Z985" s="1383"/>
      <c r="AA985" s="1383"/>
      <c r="AB985" s="1383"/>
      <c r="AC985" s="1383"/>
      <c r="AD985" s="1383"/>
      <c r="AE985" s="1383"/>
      <c r="AF985" s="1383"/>
      <c r="AG985" s="1383"/>
    </row>
    <row r="986" spans="3:33" x14ac:dyDescent="0.25">
      <c r="C986" s="1383"/>
      <c r="D986" s="1383"/>
      <c r="E986" s="1383"/>
      <c r="F986" s="1383"/>
      <c r="G986" s="1383"/>
      <c r="H986" s="1383"/>
      <c r="I986" s="1383"/>
      <c r="J986" s="1383"/>
      <c r="K986" s="1383"/>
      <c r="L986" s="1383"/>
      <c r="M986" s="1383"/>
      <c r="N986" s="1383"/>
      <c r="O986" s="1383"/>
      <c r="P986" s="1383"/>
      <c r="Q986" s="1383"/>
      <c r="R986" s="1383"/>
      <c r="S986" s="1383"/>
      <c r="T986" s="1383"/>
      <c r="U986" s="1383"/>
      <c r="V986" s="1383"/>
      <c r="W986" s="1383"/>
      <c r="X986" s="1383"/>
      <c r="Y986" s="1383"/>
      <c r="Z986" s="1383"/>
      <c r="AA986" s="1383"/>
      <c r="AB986" s="1383"/>
      <c r="AC986" s="1383"/>
      <c r="AD986" s="1383"/>
      <c r="AE986" s="1383"/>
      <c r="AF986" s="1383"/>
      <c r="AG986" s="1383"/>
    </row>
    <row r="987" spans="3:33" x14ac:dyDescent="0.25">
      <c r="C987" s="1383"/>
      <c r="D987" s="1383"/>
      <c r="E987" s="1383"/>
      <c r="F987" s="1383"/>
      <c r="G987" s="1383"/>
      <c r="H987" s="1383"/>
      <c r="I987" s="1383"/>
      <c r="J987" s="1383"/>
      <c r="K987" s="1383"/>
      <c r="L987" s="1383"/>
      <c r="M987" s="1383"/>
      <c r="N987" s="1383"/>
      <c r="O987" s="1383"/>
      <c r="P987" s="1383"/>
      <c r="Q987" s="1383"/>
      <c r="R987" s="1383"/>
      <c r="S987" s="1383"/>
      <c r="T987" s="1383"/>
      <c r="U987" s="1383"/>
      <c r="V987" s="1383"/>
      <c r="W987" s="1383"/>
      <c r="X987" s="1383"/>
      <c r="Y987" s="1383"/>
      <c r="Z987" s="1383"/>
      <c r="AA987" s="1383"/>
      <c r="AB987" s="1383"/>
      <c r="AC987" s="1383"/>
      <c r="AD987" s="1383"/>
      <c r="AE987" s="1383"/>
      <c r="AF987" s="1383"/>
      <c r="AG987" s="1383"/>
    </row>
    <row r="988" spans="3:33" x14ac:dyDescent="0.25">
      <c r="C988" s="1383"/>
      <c r="D988" s="1383"/>
      <c r="E988" s="1383"/>
      <c r="F988" s="1383"/>
      <c r="G988" s="1383"/>
      <c r="H988" s="1383"/>
      <c r="I988" s="1383"/>
      <c r="J988" s="1383"/>
      <c r="K988" s="1383"/>
      <c r="L988" s="1383"/>
      <c r="M988" s="1383"/>
      <c r="N988" s="1383"/>
      <c r="O988" s="1383"/>
      <c r="P988" s="1383"/>
      <c r="Q988" s="1383"/>
      <c r="R988" s="1383"/>
      <c r="S988" s="1383"/>
      <c r="T988" s="1383"/>
      <c r="U988" s="1383"/>
      <c r="V988" s="1383"/>
      <c r="W988" s="1383"/>
      <c r="X988" s="1383"/>
      <c r="Y988" s="1383"/>
      <c r="Z988" s="1383"/>
      <c r="AA988" s="1383"/>
      <c r="AB988" s="1383"/>
      <c r="AC988" s="1383"/>
      <c r="AD988" s="1383"/>
      <c r="AE988" s="1383"/>
      <c r="AF988" s="1383"/>
      <c r="AG988" s="1383"/>
    </row>
    <row r="989" spans="3:33" x14ac:dyDescent="0.25">
      <c r="C989" s="1383"/>
      <c r="D989" s="1383"/>
      <c r="E989" s="1383"/>
      <c r="F989" s="1383"/>
      <c r="G989" s="1383"/>
      <c r="H989" s="1383"/>
      <c r="I989" s="1383"/>
      <c r="J989" s="1383"/>
      <c r="K989" s="1383"/>
      <c r="L989" s="1383"/>
      <c r="M989" s="1383"/>
      <c r="N989" s="1383"/>
      <c r="O989" s="1383"/>
      <c r="P989" s="1383"/>
      <c r="Q989" s="1383"/>
      <c r="R989" s="1383"/>
      <c r="S989" s="1383"/>
      <c r="T989" s="1383"/>
      <c r="U989" s="1383"/>
      <c r="V989" s="1383"/>
      <c r="W989" s="1383"/>
      <c r="X989" s="1383"/>
      <c r="Y989" s="1383"/>
      <c r="Z989" s="1383"/>
      <c r="AA989" s="1383"/>
      <c r="AB989" s="1383"/>
      <c r="AC989" s="1383"/>
      <c r="AD989" s="1383"/>
      <c r="AE989" s="1383"/>
      <c r="AF989" s="1383"/>
      <c r="AG989" s="1383"/>
    </row>
    <row r="990" spans="3:33" x14ac:dyDescent="0.25">
      <c r="C990" s="1383"/>
      <c r="D990" s="1383"/>
      <c r="E990" s="1383"/>
      <c r="F990" s="1383"/>
      <c r="G990" s="1383"/>
      <c r="H990" s="1383"/>
      <c r="I990" s="1383"/>
      <c r="J990" s="1383"/>
      <c r="K990" s="1383"/>
      <c r="L990" s="1383"/>
      <c r="M990" s="1383"/>
      <c r="N990" s="1383"/>
      <c r="O990" s="1383"/>
      <c r="P990" s="1383"/>
      <c r="Q990" s="1383"/>
      <c r="R990" s="1383"/>
      <c r="S990" s="1383"/>
      <c r="T990" s="1383"/>
      <c r="U990" s="1383"/>
      <c r="V990" s="1383"/>
      <c r="W990" s="1383"/>
      <c r="X990" s="1383"/>
      <c r="Y990" s="1383"/>
      <c r="Z990" s="1383"/>
      <c r="AA990" s="1383"/>
      <c r="AB990" s="1383"/>
      <c r="AC990" s="1383"/>
      <c r="AD990" s="1383"/>
      <c r="AE990" s="1383"/>
      <c r="AF990" s="1383"/>
      <c r="AG990" s="1383"/>
    </row>
    <row r="991" spans="3:33" x14ac:dyDescent="0.25">
      <c r="C991" s="1383"/>
      <c r="D991" s="1383"/>
      <c r="E991" s="1383"/>
      <c r="F991" s="1383"/>
      <c r="G991" s="1383"/>
      <c r="H991" s="1383"/>
      <c r="I991" s="1383"/>
      <c r="J991" s="1383"/>
      <c r="K991" s="1383"/>
      <c r="L991" s="1383"/>
      <c r="M991" s="1383"/>
      <c r="N991" s="1383"/>
      <c r="O991" s="1383"/>
      <c r="P991" s="1383"/>
      <c r="Q991" s="1383"/>
      <c r="R991" s="1383"/>
      <c r="S991" s="1383"/>
      <c r="T991" s="1383"/>
      <c r="U991" s="1383"/>
      <c r="V991" s="1383"/>
      <c r="W991" s="1383"/>
      <c r="X991" s="1383"/>
      <c r="Y991" s="1383"/>
      <c r="Z991" s="1383"/>
      <c r="AA991" s="1383"/>
      <c r="AB991" s="1383"/>
      <c r="AC991" s="1383"/>
      <c r="AD991" s="1383"/>
      <c r="AE991" s="1383"/>
      <c r="AF991" s="1383"/>
      <c r="AG991" s="1383"/>
    </row>
    <row r="992" spans="3:33" x14ac:dyDescent="0.25">
      <c r="C992" s="1383"/>
      <c r="D992" s="1383"/>
      <c r="E992" s="1383"/>
      <c r="F992" s="1383"/>
      <c r="G992" s="1383"/>
      <c r="H992" s="1383"/>
      <c r="I992" s="1383"/>
      <c r="J992" s="1383"/>
      <c r="K992" s="1383"/>
      <c r="L992" s="1383"/>
      <c r="M992" s="1383"/>
      <c r="N992" s="1383"/>
      <c r="O992" s="1383"/>
      <c r="P992" s="1383"/>
      <c r="Q992" s="1383"/>
      <c r="R992" s="1383"/>
      <c r="S992" s="1383"/>
      <c r="T992" s="1383"/>
      <c r="U992" s="1383"/>
      <c r="V992" s="1383"/>
      <c r="W992" s="1383"/>
      <c r="X992" s="1383"/>
      <c r="Y992" s="1383"/>
      <c r="Z992" s="1383"/>
      <c r="AA992" s="1383"/>
      <c r="AB992" s="1383"/>
      <c r="AC992" s="1383"/>
      <c r="AD992" s="1383"/>
      <c r="AE992" s="1383"/>
      <c r="AF992" s="1383"/>
      <c r="AG992" s="1383"/>
    </row>
    <row r="993" spans="3:33" x14ac:dyDescent="0.25">
      <c r="C993" s="1383"/>
      <c r="D993" s="1383"/>
      <c r="E993" s="1383"/>
      <c r="F993" s="1383"/>
      <c r="G993" s="1383"/>
      <c r="H993" s="1383"/>
      <c r="I993" s="1383"/>
      <c r="J993" s="1383"/>
      <c r="K993" s="1383"/>
      <c r="L993" s="1383"/>
      <c r="M993" s="1383"/>
      <c r="N993" s="1383"/>
      <c r="O993" s="1383"/>
      <c r="P993" s="1383"/>
      <c r="Q993" s="1383"/>
      <c r="R993" s="1383"/>
      <c r="S993" s="1383"/>
      <c r="T993" s="1383"/>
      <c r="U993" s="1383"/>
      <c r="V993" s="1383"/>
      <c r="W993" s="1383"/>
      <c r="X993" s="1383"/>
      <c r="Y993" s="1383"/>
      <c r="Z993" s="1383"/>
      <c r="AA993" s="1383"/>
      <c r="AB993" s="1383"/>
      <c r="AC993" s="1383"/>
      <c r="AD993" s="1383"/>
      <c r="AE993" s="1383"/>
      <c r="AF993" s="1383"/>
      <c r="AG993" s="1383"/>
    </row>
    <row r="994" spans="3:33" x14ac:dyDescent="0.25">
      <c r="C994" s="1383"/>
      <c r="D994" s="1383"/>
      <c r="E994" s="1383"/>
      <c r="F994" s="1383"/>
      <c r="G994" s="1383"/>
      <c r="H994" s="1383"/>
      <c r="I994" s="1383"/>
      <c r="J994" s="1383"/>
      <c r="K994" s="1383"/>
      <c r="L994" s="1383"/>
      <c r="M994" s="1383"/>
      <c r="N994" s="1383"/>
      <c r="O994" s="1383"/>
      <c r="P994" s="1383"/>
      <c r="Q994" s="1383"/>
      <c r="R994" s="1383"/>
      <c r="S994" s="1383"/>
      <c r="T994" s="1383"/>
      <c r="U994" s="1383"/>
      <c r="V994" s="1383"/>
      <c r="W994" s="1383"/>
      <c r="X994" s="1383"/>
      <c r="Y994" s="1383"/>
      <c r="Z994" s="1383"/>
      <c r="AA994" s="1383"/>
      <c r="AB994" s="1383"/>
      <c r="AC994" s="1383"/>
      <c r="AD994" s="1383"/>
      <c r="AE994" s="1383"/>
      <c r="AF994" s="1383"/>
      <c r="AG994" s="1383"/>
    </row>
    <row r="995" spans="3:33" x14ac:dyDescent="0.25">
      <c r="C995" s="1383"/>
      <c r="D995" s="1383"/>
      <c r="E995" s="1383"/>
      <c r="F995" s="1383"/>
      <c r="G995" s="1383"/>
      <c r="H995" s="1383"/>
      <c r="I995" s="1383"/>
      <c r="J995" s="1383"/>
      <c r="K995" s="1383"/>
      <c r="L995" s="1383"/>
      <c r="M995" s="1383"/>
      <c r="N995" s="1383"/>
      <c r="O995" s="1383"/>
      <c r="P995" s="1383"/>
      <c r="Q995" s="1383"/>
      <c r="R995" s="1383"/>
      <c r="S995" s="1383"/>
      <c r="T995" s="1383"/>
      <c r="U995" s="1383"/>
      <c r="V995" s="1383"/>
      <c r="W995" s="1383"/>
      <c r="X995" s="1383"/>
      <c r="Y995" s="1383"/>
      <c r="Z995" s="1383"/>
      <c r="AA995" s="1383"/>
      <c r="AB995" s="1383"/>
      <c r="AC995" s="1383"/>
      <c r="AD995" s="1383"/>
      <c r="AE995" s="1383"/>
      <c r="AF995" s="1383"/>
      <c r="AG995" s="1383"/>
    </row>
    <row r="996" spans="3:33" x14ac:dyDescent="0.25">
      <c r="C996" s="1383"/>
      <c r="D996" s="1383"/>
      <c r="E996" s="1383"/>
      <c r="F996" s="1383"/>
      <c r="G996" s="1383"/>
      <c r="H996" s="1383"/>
      <c r="I996" s="1383"/>
      <c r="J996" s="1383"/>
      <c r="K996" s="1383"/>
      <c r="L996" s="1383"/>
      <c r="M996" s="1383"/>
      <c r="N996" s="1383"/>
      <c r="O996" s="1383"/>
      <c r="P996" s="1383"/>
      <c r="Q996" s="1383"/>
      <c r="R996" s="1383"/>
      <c r="S996" s="1383"/>
      <c r="T996" s="1383"/>
      <c r="U996" s="1383"/>
      <c r="V996" s="1383"/>
      <c r="W996" s="1383"/>
      <c r="X996" s="1383"/>
      <c r="Y996" s="1383"/>
      <c r="Z996" s="1383"/>
      <c r="AA996" s="1383"/>
      <c r="AB996" s="1383"/>
      <c r="AC996" s="1383"/>
      <c r="AD996" s="1383"/>
      <c r="AE996" s="1383"/>
      <c r="AF996" s="1383"/>
      <c r="AG996" s="1383"/>
    </row>
    <row r="997" spans="3:33" x14ac:dyDescent="0.25">
      <c r="C997" s="1383"/>
      <c r="D997" s="1383"/>
      <c r="E997" s="1383"/>
      <c r="F997" s="1383"/>
      <c r="G997" s="1383"/>
      <c r="H997" s="1383"/>
      <c r="I997" s="1383"/>
      <c r="J997" s="1383"/>
      <c r="K997" s="1383"/>
      <c r="L997" s="1383"/>
      <c r="M997" s="1383"/>
      <c r="N997" s="1383"/>
      <c r="O997" s="1383"/>
      <c r="P997" s="1383"/>
      <c r="Q997" s="1383"/>
      <c r="R997" s="1383"/>
      <c r="S997" s="1383"/>
      <c r="T997" s="1383"/>
      <c r="U997" s="1383"/>
      <c r="V997" s="1383"/>
      <c r="W997" s="1383"/>
      <c r="X997" s="1383"/>
      <c r="Y997" s="1383"/>
      <c r="Z997" s="1383"/>
      <c r="AA997" s="1383"/>
      <c r="AB997" s="1383"/>
      <c r="AC997" s="1383"/>
      <c r="AD997" s="1383"/>
      <c r="AE997" s="1383"/>
      <c r="AF997" s="1383"/>
      <c r="AG997" s="1383"/>
    </row>
    <row r="998" spans="3:33" x14ac:dyDescent="0.25">
      <c r="C998" s="1383"/>
      <c r="D998" s="1383"/>
      <c r="E998" s="1383"/>
      <c r="F998" s="1383"/>
      <c r="G998" s="1383"/>
      <c r="H998" s="1383"/>
      <c r="I998" s="1383"/>
      <c r="J998" s="1383"/>
      <c r="K998" s="1383"/>
      <c r="L998" s="1383"/>
      <c r="M998" s="1383"/>
      <c r="N998" s="1383"/>
      <c r="O998" s="1383"/>
      <c r="P998" s="1383"/>
      <c r="Q998" s="1383"/>
      <c r="R998" s="1383"/>
      <c r="S998" s="1383"/>
      <c r="T998" s="1383"/>
      <c r="U998" s="1383"/>
      <c r="V998" s="1383"/>
      <c r="W998" s="1383"/>
      <c r="X998" s="1383"/>
      <c r="Y998" s="1383"/>
      <c r="Z998" s="1383"/>
      <c r="AA998" s="1383"/>
      <c r="AB998" s="1383"/>
      <c r="AC998" s="1383"/>
      <c r="AD998" s="1383"/>
      <c r="AE998" s="1383"/>
      <c r="AF998" s="1383"/>
      <c r="AG998" s="1383"/>
    </row>
    <row r="999" spans="3:33" x14ac:dyDescent="0.25">
      <c r="C999" s="1383"/>
      <c r="D999" s="1383"/>
      <c r="E999" s="1383"/>
      <c r="F999" s="1383"/>
      <c r="G999" s="1383"/>
      <c r="H999" s="1383"/>
      <c r="I999" s="1383"/>
      <c r="J999" s="1383"/>
      <c r="K999" s="1383"/>
      <c r="L999" s="1383"/>
      <c r="M999" s="1383"/>
      <c r="N999" s="1383"/>
      <c r="O999" s="1383"/>
      <c r="P999" s="1383"/>
      <c r="Q999" s="1383"/>
      <c r="R999" s="1383"/>
      <c r="S999" s="1383"/>
      <c r="T999" s="1383"/>
      <c r="U999" s="1383"/>
      <c r="V999" s="1383"/>
      <c r="W999" s="1383"/>
      <c r="X999" s="1383"/>
      <c r="Y999" s="1383"/>
      <c r="Z999" s="1383"/>
      <c r="AA999" s="1383"/>
      <c r="AB999" s="1383"/>
      <c r="AC999" s="1383"/>
      <c r="AD999" s="1383"/>
      <c r="AE999" s="1383"/>
      <c r="AF999" s="1383"/>
      <c r="AG999" s="1383"/>
    </row>
    <row r="1000" spans="3:33" x14ac:dyDescent="0.25">
      <c r="C1000" s="1383"/>
      <c r="D1000" s="1383"/>
      <c r="E1000" s="1383"/>
      <c r="F1000" s="1383"/>
      <c r="G1000" s="1383"/>
      <c r="H1000" s="1383"/>
      <c r="I1000" s="1383"/>
      <c r="J1000" s="1383"/>
      <c r="K1000" s="1383"/>
      <c r="L1000" s="1383"/>
      <c r="M1000" s="1383"/>
      <c r="N1000" s="1383"/>
      <c r="O1000" s="1383"/>
      <c r="P1000" s="1383"/>
      <c r="Q1000" s="1383"/>
      <c r="R1000" s="1383"/>
      <c r="S1000" s="1383"/>
      <c r="T1000" s="1383"/>
      <c r="U1000" s="1383"/>
      <c r="V1000" s="1383"/>
      <c r="W1000" s="1383"/>
      <c r="X1000" s="1383"/>
      <c r="Y1000" s="1383"/>
      <c r="Z1000" s="1383"/>
      <c r="AA1000" s="1383"/>
      <c r="AB1000" s="1383"/>
      <c r="AC1000" s="1383"/>
      <c r="AD1000" s="1383"/>
      <c r="AE1000" s="1383"/>
      <c r="AF1000" s="1383"/>
      <c r="AG1000" s="1383"/>
    </row>
    <row r="1001" spans="3:33" x14ac:dyDescent="0.25">
      <c r="C1001" s="1383"/>
      <c r="D1001" s="1383"/>
      <c r="E1001" s="1383"/>
      <c r="F1001" s="1383"/>
      <c r="G1001" s="1383"/>
      <c r="H1001" s="1383"/>
      <c r="I1001" s="1383"/>
      <c r="J1001" s="1383"/>
      <c r="K1001" s="1383"/>
      <c r="L1001" s="1383"/>
      <c r="M1001" s="1383"/>
      <c r="N1001" s="1383"/>
      <c r="O1001" s="1383"/>
      <c r="P1001" s="1383"/>
      <c r="Q1001" s="1383"/>
      <c r="R1001" s="1383"/>
      <c r="S1001" s="1383"/>
      <c r="T1001" s="1383"/>
      <c r="U1001" s="1383"/>
      <c r="V1001" s="1383"/>
      <c r="W1001" s="1383"/>
      <c r="X1001" s="1383"/>
      <c r="Y1001" s="1383"/>
      <c r="Z1001" s="1383"/>
      <c r="AA1001" s="1383"/>
      <c r="AB1001" s="1383"/>
      <c r="AC1001" s="1383"/>
      <c r="AD1001" s="1383"/>
      <c r="AE1001" s="1383"/>
      <c r="AF1001" s="1383"/>
      <c r="AG1001" s="1383"/>
    </row>
    <row r="1002" spans="3:33" x14ac:dyDescent="0.25">
      <c r="C1002" s="1383"/>
      <c r="D1002" s="1383"/>
      <c r="E1002" s="1383"/>
      <c r="F1002" s="1383"/>
      <c r="G1002" s="1383"/>
      <c r="H1002" s="1383"/>
      <c r="I1002" s="1383"/>
      <c r="J1002" s="1383"/>
      <c r="K1002" s="1383"/>
      <c r="L1002" s="1383"/>
      <c r="M1002" s="1383"/>
      <c r="N1002" s="1383"/>
      <c r="O1002" s="1383"/>
      <c r="P1002" s="1383"/>
      <c r="Q1002" s="1383"/>
      <c r="R1002" s="1383"/>
      <c r="S1002" s="1383"/>
      <c r="T1002" s="1383"/>
      <c r="U1002" s="1383"/>
      <c r="V1002" s="1383"/>
      <c r="W1002" s="1383"/>
      <c r="X1002" s="1383"/>
      <c r="Y1002" s="1383"/>
      <c r="Z1002" s="1383"/>
      <c r="AA1002" s="1383"/>
      <c r="AB1002" s="1383"/>
      <c r="AC1002" s="1383"/>
      <c r="AD1002" s="1383"/>
      <c r="AE1002" s="1383"/>
      <c r="AF1002" s="1383"/>
      <c r="AG1002" s="1383"/>
    </row>
    <row r="1003" spans="3:33" x14ac:dyDescent="0.25">
      <c r="C1003" s="1383"/>
      <c r="D1003" s="1383"/>
      <c r="E1003" s="1383"/>
      <c r="F1003" s="1383"/>
      <c r="G1003" s="1383"/>
      <c r="H1003" s="1383"/>
      <c r="I1003" s="1383"/>
      <c r="J1003" s="1383"/>
      <c r="K1003" s="1383"/>
      <c r="L1003" s="1383"/>
      <c r="M1003" s="1383"/>
      <c r="N1003" s="1383"/>
      <c r="O1003" s="1383"/>
      <c r="P1003" s="1383"/>
      <c r="Q1003" s="1383"/>
      <c r="R1003" s="1383"/>
      <c r="S1003" s="1383"/>
      <c r="T1003" s="1383"/>
      <c r="U1003" s="1383"/>
      <c r="V1003" s="1383"/>
      <c r="W1003" s="1383"/>
      <c r="X1003" s="1383"/>
      <c r="Y1003" s="1383"/>
      <c r="Z1003" s="1383"/>
      <c r="AA1003" s="1383"/>
      <c r="AB1003" s="1383"/>
      <c r="AC1003" s="1383"/>
      <c r="AD1003" s="1383"/>
      <c r="AE1003" s="1383"/>
      <c r="AF1003" s="1383"/>
      <c r="AG1003" s="1383"/>
    </row>
    <row r="1004" spans="3:33" x14ac:dyDescent="0.25">
      <c r="C1004" s="1383"/>
      <c r="D1004" s="1383"/>
      <c r="E1004" s="1383"/>
      <c r="F1004" s="1383"/>
      <c r="G1004" s="1383"/>
      <c r="H1004" s="1383"/>
      <c r="I1004" s="1383"/>
      <c r="J1004" s="1383"/>
      <c r="K1004" s="1383"/>
      <c r="L1004" s="1383"/>
      <c r="M1004" s="1383"/>
      <c r="N1004" s="1383"/>
      <c r="O1004" s="1383"/>
      <c r="P1004" s="1383"/>
      <c r="Q1004" s="1383"/>
      <c r="R1004" s="1383"/>
      <c r="S1004" s="1383"/>
      <c r="T1004" s="1383"/>
      <c r="U1004" s="1383"/>
      <c r="V1004" s="1383"/>
      <c r="W1004" s="1383"/>
      <c r="X1004" s="1383"/>
      <c r="Y1004" s="1383"/>
      <c r="Z1004" s="1383"/>
      <c r="AA1004" s="1383"/>
      <c r="AB1004" s="1383"/>
      <c r="AC1004" s="1383"/>
      <c r="AD1004" s="1383"/>
      <c r="AE1004" s="1383"/>
      <c r="AF1004" s="1383"/>
      <c r="AG1004" s="1383"/>
    </row>
    <row r="1005" spans="3:33" x14ac:dyDescent="0.25">
      <c r="C1005" s="1383"/>
      <c r="D1005" s="1383"/>
      <c r="E1005" s="1383"/>
      <c r="F1005" s="1383"/>
      <c r="G1005" s="1383"/>
      <c r="H1005" s="1383"/>
      <c r="I1005" s="1383"/>
      <c r="J1005" s="1383"/>
      <c r="K1005" s="1383"/>
      <c r="L1005" s="1383"/>
      <c r="M1005" s="1383"/>
      <c r="N1005" s="1383"/>
      <c r="O1005" s="1383"/>
      <c r="P1005" s="1383"/>
      <c r="Q1005" s="1383"/>
      <c r="R1005" s="1383"/>
      <c r="S1005" s="1383"/>
      <c r="T1005" s="1383"/>
      <c r="U1005" s="1383"/>
      <c r="V1005" s="1383"/>
      <c r="W1005" s="1383"/>
      <c r="X1005" s="1383"/>
      <c r="Y1005" s="1383"/>
      <c r="Z1005" s="1383"/>
      <c r="AA1005" s="1383"/>
      <c r="AB1005" s="1383"/>
      <c r="AC1005" s="1383"/>
      <c r="AD1005" s="1383"/>
      <c r="AE1005" s="1383"/>
      <c r="AF1005" s="1383"/>
      <c r="AG1005" s="1383"/>
    </row>
    <row r="1006" spans="3:33" x14ac:dyDescent="0.25">
      <c r="C1006" s="1383"/>
      <c r="D1006" s="1383"/>
      <c r="E1006" s="1383"/>
      <c r="F1006" s="1383"/>
      <c r="G1006" s="1383"/>
      <c r="H1006" s="1383"/>
      <c r="I1006" s="1383"/>
      <c r="J1006" s="1383"/>
      <c r="K1006" s="1383"/>
      <c r="L1006" s="1383"/>
      <c r="M1006" s="1383"/>
      <c r="N1006" s="1383"/>
      <c r="O1006" s="1383"/>
      <c r="P1006" s="1383"/>
      <c r="Q1006" s="1383"/>
      <c r="R1006" s="1383"/>
      <c r="S1006" s="1383"/>
      <c r="T1006" s="1383"/>
      <c r="U1006" s="1383"/>
      <c r="V1006" s="1383"/>
      <c r="W1006" s="1383"/>
      <c r="X1006" s="1383"/>
      <c r="Y1006" s="1383"/>
      <c r="Z1006" s="1383"/>
      <c r="AA1006" s="1383"/>
      <c r="AB1006" s="1383"/>
      <c r="AC1006" s="1383"/>
      <c r="AD1006" s="1383"/>
      <c r="AE1006" s="1383"/>
      <c r="AF1006" s="1383"/>
      <c r="AG1006" s="1383"/>
    </row>
    <row r="1007" spans="3:33" x14ac:dyDescent="0.25">
      <c r="C1007" s="1383"/>
      <c r="D1007" s="1383"/>
      <c r="E1007" s="1383"/>
      <c r="F1007" s="1383"/>
      <c r="G1007" s="1383"/>
      <c r="H1007" s="1383"/>
      <c r="I1007" s="1383"/>
      <c r="J1007" s="1383"/>
      <c r="K1007" s="1383"/>
      <c r="L1007" s="1383"/>
      <c r="M1007" s="1383"/>
      <c r="N1007" s="1383"/>
      <c r="O1007" s="1383"/>
      <c r="P1007" s="1383"/>
      <c r="Q1007" s="1383"/>
      <c r="R1007" s="1383"/>
      <c r="S1007" s="1383"/>
      <c r="T1007" s="1383"/>
      <c r="U1007" s="1383"/>
      <c r="V1007" s="1383"/>
      <c r="W1007" s="1383"/>
      <c r="X1007" s="1383"/>
      <c r="Y1007" s="1383"/>
      <c r="Z1007" s="1383"/>
      <c r="AA1007" s="1383"/>
      <c r="AB1007" s="1383"/>
      <c r="AC1007" s="1383"/>
      <c r="AD1007" s="1383"/>
      <c r="AE1007" s="1383"/>
      <c r="AF1007" s="1383"/>
      <c r="AG1007" s="1383"/>
    </row>
    <row r="1008" spans="3:33" x14ac:dyDescent="0.25">
      <c r="C1008" s="1383"/>
      <c r="D1008" s="1383"/>
      <c r="E1008" s="1383"/>
      <c r="F1008" s="1383"/>
      <c r="G1008" s="1383"/>
      <c r="H1008" s="1383"/>
      <c r="I1008" s="1383"/>
      <c r="J1008" s="1383"/>
      <c r="K1008" s="1383"/>
      <c r="L1008" s="1383"/>
      <c r="M1008" s="1383"/>
      <c r="N1008" s="1383"/>
      <c r="O1008" s="1383"/>
      <c r="P1008" s="1383"/>
      <c r="Q1008" s="1383"/>
      <c r="R1008" s="1383"/>
      <c r="S1008" s="1383"/>
      <c r="T1008" s="1383"/>
      <c r="U1008" s="1383"/>
      <c r="V1008" s="1383"/>
      <c r="W1008" s="1383"/>
      <c r="X1008" s="1383"/>
      <c r="Y1008" s="1383"/>
      <c r="Z1008" s="1383"/>
      <c r="AA1008" s="1383"/>
      <c r="AB1008" s="1383"/>
      <c r="AC1008" s="1383"/>
      <c r="AD1008" s="1383"/>
      <c r="AE1008" s="1383"/>
      <c r="AF1008" s="1383"/>
      <c r="AG1008" s="1383"/>
    </row>
    <row r="1009" spans="3:33" x14ac:dyDescent="0.25">
      <c r="C1009" s="1383"/>
      <c r="D1009" s="1383"/>
      <c r="E1009" s="1383"/>
      <c r="F1009" s="1383"/>
      <c r="G1009" s="1383"/>
      <c r="H1009" s="1383"/>
      <c r="I1009" s="1383"/>
      <c r="J1009" s="1383"/>
      <c r="K1009" s="1383"/>
      <c r="L1009" s="1383"/>
      <c r="M1009" s="1383"/>
      <c r="N1009" s="1383"/>
      <c r="O1009" s="1383"/>
      <c r="P1009" s="1383"/>
      <c r="Q1009" s="1383"/>
      <c r="R1009" s="1383"/>
      <c r="S1009" s="1383"/>
      <c r="T1009" s="1383"/>
      <c r="U1009" s="1383"/>
      <c r="V1009" s="1383"/>
      <c r="W1009" s="1383"/>
      <c r="X1009" s="1383"/>
      <c r="Y1009" s="1383"/>
      <c r="Z1009" s="1383"/>
      <c r="AA1009" s="1383"/>
      <c r="AB1009" s="1383"/>
      <c r="AC1009" s="1383"/>
      <c r="AD1009" s="1383"/>
      <c r="AE1009" s="1383"/>
      <c r="AF1009" s="1383"/>
      <c r="AG1009" s="1383"/>
    </row>
    <row r="1010" spans="3:33" x14ac:dyDescent="0.25">
      <c r="C1010" s="1383"/>
      <c r="D1010" s="1383"/>
      <c r="E1010" s="1383"/>
      <c r="F1010" s="1383"/>
      <c r="G1010" s="1383"/>
      <c r="H1010" s="1383"/>
      <c r="I1010" s="1383"/>
      <c r="J1010" s="1383"/>
      <c r="K1010" s="1383"/>
      <c r="L1010" s="1383"/>
      <c r="M1010" s="1383"/>
      <c r="N1010" s="1383"/>
      <c r="O1010" s="1383"/>
      <c r="P1010" s="1383"/>
      <c r="Q1010" s="1383"/>
      <c r="R1010" s="1383"/>
      <c r="S1010" s="1383"/>
      <c r="T1010" s="1383"/>
      <c r="U1010" s="1383"/>
      <c r="V1010" s="1383"/>
      <c r="W1010" s="1383"/>
      <c r="X1010" s="1383"/>
      <c r="Y1010" s="1383"/>
      <c r="Z1010" s="1383"/>
      <c r="AA1010" s="1383"/>
      <c r="AB1010" s="1383"/>
      <c r="AC1010" s="1383"/>
      <c r="AD1010" s="1383"/>
      <c r="AE1010" s="1383"/>
      <c r="AF1010" s="1383"/>
      <c r="AG1010" s="1383"/>
    </row>
    <row r="1011" spans="3:33" x14ac:dyDescent="0.25">
      <c r="C1011" s="1383"/>
      <c r="D1011" s="1383"/>
      <c r="E1011" s="1383"/>
      <c r="F1011" s="1383"/>
      <c r="G1011" s="1383"/>
      <c r="H1011" s="1383"/>
      <c r="I1011" s="1383"/>
      <c r="J1011" s="1383"/>
      <c r="K1011" s="1383"/>
      <c r="L1011" s="1383"/>
      <c r="M1011" s="1383"/>
      <c r="N1011" s="1383"/>
      <c r="O1011" s="1383"/>
      <c r="P1011" s="1383"/>
      <c r="Q1011" s="1383"/>
      <c r="R1011" s="1383"/>
      <c r="S1011" s="1383"/>
      <c r="T1011" s="1383"/>
      <c r="U1011" s="1383"/>
      <c r="V1011" s="1383"/>
      <c r="W1011" s="1383"/>
      <c r="X1011" s="1383"/>
      <c r="Y1011" s="1383"/>
      <c r="Z1011" s="1383"/>
      <c r="AA1011" s="1383"/>
      <c r="AB1011" s="1383"/>
      <c r="AC1011" s="1383"/>
      <c r="AD1011" s="1383"/>
      <c r="AE1011" s="1383"/>
      <c r="AF1011" s="1383"/>
      <c r="AG1011" s="1383"/>
    </row>
    <row r="1012" spans="3:33" x14ac:dyDescent="0.25">
      <c r="C1012" s="1383"/>
      <c r="D1012" s="1383"/>
      <c r="E1012" s="1383"/>
      <c r="F1012" s="1383"/>
      <c r="G1012" s="1383"/>
      <c r="H1012" s="1383"/>
      <c r="I1012" s="1383"/>
      <c r="J1012" s="1383"/>
      <c r="K1012" s="1383"/>
      <c r="L1012" s="1383"/>
      <c r="M1012" s="1383"/>
      <c r="N1012" s="1383"/>
      <c r="O1012" s="1383"/>
      <c r="P1012" s="1383"/>
      <c r="Q1012" s="1383"/>
      <c r="R1012" s="1383"/>
      <c r="S1012" s="1383"/>
      <c r="T1012" s="1383"/>
      <c r="U1012" s="1383"/>
      <c r="V1012" s="1383"/>
      <c r="W1012" s="1383"/>
      <c r="X1012" s="1383"/>
      <c r="Y1012" s="1383"/>
      <c r="Z1012" s="1383"/>
      <c r="AA1012" s="1383"/>
      <c r="AB1012" s="1383"/>
      <c r="AC1012" s="1383"/>
      <c r="AD1012" s="1383"/>
      <c r="AE1012" s="1383"/>
      <c r="AF1012" s="1383"/>
      <c r="AG1012" s="1383"/>
    </row>
    <row r="1013" spans="3:33" x14ac:dyDescent="0.25">
      <c r="C1013" s="1383"/>
      <c r="D1013" s="1383"/>
      <c r="E1013" s="1383"/>
      <c r="F1013" s="1383"/>
      <c r="G1013" s="1383"/>
      <c r="H1013" s="1383"/>
      <c r="I1013" s="1383"/>
      <c r="J1013" s="1383"/>
      <c r="K1013" s="1383"/>
      <c r="L1013" s="1383"/>
      <c r="M1013" s="1383"/>
      <c r="N1013" s="1383"/>
      <c r="O1013" s="1383"/>
      <c r="P1013" s="1383"/>
      <c r="Q1013" s="1383"/>
      <c r="R1013" s="1383"/>
      <c r="S1013" s="1383"/>
      <c r="T1013" s="1383"/>
      <c r="U1013" s="1383"/>
      <c r="V1013" s="1383"/>
      <c r="W1013" s="1383"/>
      <c r="X1013" s="1383"/>
      <c r="Y1013" s="1383"/>
      <c r="Z1013" s="1383"/>
      <c r="AA1013" s="1383"/>
      <c r="AB1013" s="1383"/>
      <c r="AC1013" s="1383"/>
      <c r="AD1013" s="1383"/>
      <c r="AE1013" s="1383"/>
      <c r="AF1013" s="1383"/>
      <c r="AG1013" s="1383"/>
    </row>
    <row r="1014" spans="3:33" x14ac:dyDescent="0.25">
      <c r="C1014" s="1383"/>
      <c r="D1014" s="1383"/>
      <c r="E1014" s="1383"/>
      <c r="F1014" s="1383"/>
      <c r="G1014" s="1383"/>
      <c r="H1014" s="1383"/>
      <c r="I1014" s="1383"/>
      <c r="J1014" s="1383"/>
      <c r="K1014" s="1383"/>
      <c r="L1014" s="1383"/>
      <c r="M1014" s="1383"/>
      <c r="N1014" s="1383"/>
      <c r="O1014" s="1383"/>
      <c r="P1014" s="1383"/>
      <c r="Q1014" s="1383"/>
      <c r="R1014" s="1383"/>
      <c r="S1014" s="1383"/>
      <c r="T1014" s="1383"/>
      <c r="U1014" s="1383"/>
      <c r="V1014" s="1383"/>
      <c r="W1014" s="1383"/>
      <c r="X1014" s="1383"/>
      <c r="Y1014" s="1383"/>
      <c r="Z1014" s="1383"/>
      <c r="AA1014" s="1383"/>
      <c r="AB1014" s="1383"/>
      <c r="AC1014" s="1383"/>
      <c r="AD1014" s="1383"/>
      <c r="AE1014" s="1383"/>
      <c r="AF1014" s="1383"/>
      <c r="AG1014" s="1383"/>
    </row>
    <row r="1015" spans="3:33" x14ac:dyDescent="0.25">
      <c r="C1015" s="1383"/>
      <c r="D1015" s="1383"/>
      <c r="E1015" s="1383"/>
      <c r="F1015" s="1383"/>
      <c r="G1015" s="1383"/>
      <c r="H1015" s="1383"/>
      <c r="I1015" s="1383"/>
      <c r="J1015" s="1383"/>
      <c r="K1015" s="1383"/>
      <c r="L1015" s="1383"/>
      <c r="M1015" s="1383"/>
      <c r="N1015" s="1383"/>
      <c r="O1015" s="1383"/>
      <c r="P1015" s="1383"/>
      <c r="Q1015" s="1383"/>
      <c r="R1015" s="1383"/>
      <c r="S1015" s="1383"/>
      <c r="T1015" s="1383"/>
      <c r="U1015" s="1383"/>
      <c r="V1015" s="1383"/>
      <c r="W1015" s="1383"/>
      <c r="X1015" s="1383"/>
      <c r="Y1015" s="1383"/>
      <c r="Z1015" s="1383"/>
      <c r="AA1015" s="1383"/>
      <c r="AB1015" s="1383"/>
      <c r="AC1015" s="1383"/>
      <c r="AD1015" s="1383"/>
      <c r="AE1015" s="1383"/>
      <c r="AF1015" s="1383"/>
      <c r="AG1015" s="1383"/>
    </row>
    <row r="1016" spans="3:33" x14ac:dyDescent="0.25">
      <c r="C1016" s="1383"/>
      <c r="D1016" s="1383"/>
      <c r="E1016" s="1383"/>
      <c r="F1016" s="1383"/>
      <c r="G1016" s="1383"/>
      <c r="H1016" s="1383"/>
      <c r="I1016" s="1383"/>
      <c r="J1016" s="1383"/>
      <c r="K1016" s="1383"/>
      <c r="L1016" s="1383"/>
      <c r="M1016" s="1383"/>
      <c r="N1016" s="1383"/>
      <c r="O1016" s="1383"/>
      <c r="P1016" s="1383"/>
      <c r="Q1016" s="1383"/>
      <c r="R1016" s="1383"/>
      <c r="S1016" s="1383"/>
      <c r="T1016" s="1383"/>
      <c r="U1016" s="1383"/>
      <c r="V1016" s="1383"/>
      <c r="W1016" s="1383"/>
      <c r="X1016" s="1383"/>
      <c r="Y1016" s="1383"/>
      <c r="Z1016" s="1383"/>
      <c r="AA1016" s="1383"/>
      <c r="AB1016" s="1383"/>
      <c r="AC1016" s="1383"/>
      <c r="AD1016" s="1383"/>
      <c r="AE1016" s="1383"/>
      <c r="AF1016" s="1383"/>
      <c r="AG1016" s="1383"/>
    </row>
    <row r="1017" spans="3:33" x14ac:dyDescent="0.25">
      <c r="C1017" s="1383"/>
      <c r="D1017" s="1383"/>
      <c r="E1017" s="1383"/>
      <c r="F1017" s="1383"/>
      <c r="G1017" s="1383"/>
      <c r="H1017" s="1383"/>
      <c r="I1017" s="1383"/>
      <c r="J1017" s="1383"/>
      <c r="K1017" s="1383"/>
      <c r="L1017" s="1383"/>
      <c r="M1017" s="1383"/>
      <c r="N1017" s="1383"/>
      <c r="O1017" s="1383"/>
      <c r="P1017" s="1383"/>
      <c r="Q1017" s="1383"/>
      <c r="R1017" s="1383"/>
      <c r="S1017" s="1383"/>
      <c r="T1017" s="1383"/>
      <c r="U1017" s="1383"/>
      <c r="V1017" s="1383"/>
      <c r="W1017" s="1383"/>
      <c r="X1017" s="1383"/>
      <c r="Y1017" s="1383"/>
      <c r="Z1017" s="1383"/>
      <c r="AA1017" s="1383"/>
      <c r="AB1017" s="1383"/>
      <c r="AC1017" s="1383"/>
      <c r="AD1017" s="1383"/>
      <c r="AE1017" s="1383"/>
      <c r="AF1017" s="1383"/>
      <c r="AG1017" s="1383"/>
    </row>
    <row r="1018" spans="3:33" x14ac:dyDescent="0.25">
      <c r="C1018" s="1383"/>
      <c r="D1018" s="1383"/>
      <c r="E1018" s="1383"/>
      <c r="F1018" s="1383"/>
      <c r="G1018" s="1383"/>
      <c r="H1018" s="1383"/>
      <c r="I1018" s="1383"/>
      <c r="J1018" s="1383"/>
      <c r="K1018" s="1383"/>
      <c r="L1018" s="1383"/>
      <c r="M1018" s="1383"/>
      <c r="N1018" s="1383"/>
      <c r="O1018" s="1383"/>
      <c r="P1018" s="1383"/>
      <c r="Q1018" s="1383"/>
      <c r="R1018" s="1383"/>
      <c r="S1018" s="1383"/>
      <c r="T1018" s="1383"/>
      <c r="U1018" s="1383"/>
      <c r="V1018" s="1383"/>
      <c r="W1018" s="1383"/>
      <c r="X1018" s="1383"/>
      <c r="Y1018" s="1383"/>
      <c r="Z1018" s="1383"/>
      <c r="AA1018" s="1383"/>
      <c r="AB1018" s="1383"/>
      <c r="AC1018" s="1383"/>
      <c r="AD1018" s="1383"/>
      <c r="AE1018" s="1383"/>
      <c r="AF1018" s="1383"/>
      <c r="AG1018" s="1383"/>
    </row>
    <row r="1019" spans="3:33" x14ac:dyDescent="0.25">
      <c r="C1019" s="1383"/>
      <c r="D1019" s="1383"/>
      <c r="E1019" s="1383"/>
      <c r="F1019" s="1383"/>
      <c r="G1019" s="1383"/>
      <c r="H1019" s="1383"/>
      <c r="I1019" s="1383"/>
      <c r="J1019" s="1383"/>
      <c r="K1019" s="1383"/>
      <c r="L1019" s="1383"/>
      <c r="M1019" s="1383"/>
      <c r="N1019" s="1383"/>
      <c r="O1019" s="1383"/>
      <c r="P1019" s="1383"/>
      <c r="Q1019" s="1383"/>
      <c r="R1019" s="1383"/>
      <c r="S1019" s="1383"/>
      <c r="T1019" s="1383"/>
      <c r="U1019" s="1383"/>
      <c r="V1019" s="1383"/>
      <c r="W1019" s="1383"/>
      <c r="X1019" s="1383"/>
      <c r="Y1019" s="1383"/>
      <c r="Z1019" s="1383"/>
      <c r="AA1019" s="1383"/>
      <c r="AB1019" s="1383"/>
      <c r="AC1019" s="1383"/>
      <c r="AD1019" s="1383"/>
      <c r="AE1019" s="1383"/>
      <c r="AF1019" s="1383"/>
      <c r="AG1019" s="1383"/>
    </row>
    <row r="1020" spans="3:33" x14ac:dyDescent="0.25">
      <c r="C1020" s="1383"/>
      <c r="D1020" s="1383"/>
      <c r="E1020" s="1383"/>
      <c r="F1020" s="1383"/>
      <c r="G1020" s="1383"/>
      <c r="H1020" s="1383"/>
      <c r="I1020" s="1383"/>
      <c r="J1020" s="1383"/>
      <c r="K1020" s="1383"/>
      <c r="L1020" s="1383"/>
      <c r="M1020" s="1383"/>
      <c r="N1020" s="1383"/>
      <c r="O1020" s="1383"/>
      <c r="P1020" s="1383"/>
      <c r="Q1020" s="1383"/>
      <c r="R1020" s="1383"/>
      <c r="S1020" s="1383"/>
      <c r="T1020" s="1383"/>
      <c r="U1020" s="1383"/>
      <c r="V1020" s="1383"/>
      <c r="W1020" s="1383"/>
      <c r="X1020" s="1383"/>
      <c r="Y1020" s="1383"/>
      <c r="Z1020" s="1383"/>
      <c r="AA1020" s="1383"/>
      <c r="AB1020" s="1383"/>
      <c r="AC1020" s="1383"/>
      <c r="AD1020" s="1383"/>
      <c r="AE1020" s="1383"/>
      <c r="AF1020" s="1383"/>
      <c r="AG1020" s="1383"/>
    </row>
    <row r="1021" spans="3:33" x14ac:dyDescent="0.25">
      <c r="C1021" s="1383"/>
      <c r="D1021" s="1383"/>
      <c r="E1021" s="1383"/>
      <c r="F1021" s="1383"/>
      <c r="G1021" s="1383"/>
      <c r="H1021" s="1383"/>
      <c r="I1021" s="1383"/>
      <c r="J1021" s="1383"/>
      <c r="K1021" s="1383"/>
      <c r="L1021" s="1383"/>
      <c r="M1021" s="1383"/>
      <c r="N1021" s="1383"/>
      <c r="O1021" s="1383"/>
      <c r="P1021" s="1383"/>
      <c r="Q1021" s="1383"/>
      <c r="R1021" s="1383"/>
      <c r="S1021" s="1383"/>
      <c r="T1021" s="1383"/>
      <c r="U1021" s="1383"/>
      <c r="V1021" s="1383"/>
      <c r="W1021" s="1383"/>
      <c r="X1021" s="1383"/>
      <c r="Y1021" s="1383"/>
      <c r="Z1021" s="1383"/>
      <c r="AA1021" s="1383"/>
      <c r="AB1021" s="1383"/>
      <c r="AC1021" s="1383"/>
      <c r="AD1021" s="1383"/>
      <c r="AE1021" s="1383"/>
      <c r="AF1021" s="1383"/>
      <c r="AG1021" s="1383"/>
    </row>
    <row r="1022" spans="3:33" x14ac:dyDescent="0.25">
      <c r="C1022" s="1383"/>
      <c r="D1022" s="1383"/>
      <c r="E1022" s="1383"/>
      <c r="F1022" s="1383"/>
      <c r="G1022" s="1383"/>
      <c r="H1022" s="1383"/>
      <c r="I1022" s="1383"/>
      <c r="J1022" s="1383"/>
      <c r="K1022" s="1383"/>
      <c r="L1022" s="1383"/>
      <c r="M1022" s="1383"/>
      <c r="N1022" s="1383"/>
      <c r="O1022" s="1383"/>
      <c r="P1022" s="1383"/>
      <c r="Q1022" s="1383"/>
      <c r="R1022" s="1383"/>
      <c r="S1022" s="1383"/>
      <c r="T1022" s="1383"/>
      <c r="U1022" s="1383"/>
      <c r="V1022" s="1383"/>
      <c r="W1022" s="1383"/>
      <c r="X1022" s="1383"/>
      <c r="Y1022" s="1383"/>
      <c r="Z1022" s="1383"/>
      <c r="AA1022" s="1383"/>
      <c r="AB1022" s="1383"/>
      <c r="AC1022" s="1383"/>
      <c r="AD1022" s="1383"/>
      <c r="AE1022" s="1383"/>
      <c r="AF1022" s="1383"/>
      <c r="AG1022" s="1383"/>
    </row>
    <row r="1023" spans="3:33" x14ac:dyDescent="0.25">
      <c r="C1023" s="1383"/>
      <c r="D1023" s="1383"/>
      <c r="E1023" s="1383"/>
      <c r="F1023" s="1383"/>
      <c r="G1023" s="1383"/>
      <c r="H1023" s="1383"/>
      <c r="I1023" s="1383"/>
      <c r="J1023" s="1383"/>
      <c r="K1023" s="1383"/>
      <c r="L1023" s="1383"/>
      <c r="M1023" s="1383"/>
      <c r="N1023" s="1383"/>
      <c r="O1023" s="1383"/>
      <c r="P1023" s="1383"/>
      <c r="Q1023" s="1383"/>
      <c r="R1023" s="1383"/>
      <c r="S1023" s="1383"/>
      <c r="T1023" s="1383"/>
      <c r="U1023" s="1383"/>
      <c r="V1023" s="1383"/>
      <c r="W1023" s="1383"/>
      <c r="X1023" s="1383"/>
      <c r="Y1023" s="1383"/>
      <c r="Z1023" s="1383"/>
      <c r="AA1023" s="1383"/>
      <c r="AB1023" s="1383"/>
      <c r="AC1023" s="1383"/>
      <c r="AD1023" s="1383"/>
      <c r="AE1023" s="1383"/>
      <c r="AF1023" s="1383"/>
      <c r="AG1023" s="1383"/>
    </row>
    <row r="1024" spans="3:33" x14ac:dyDescent="0.25">
      <c r="C1024" s="1383"/>
      <c r="D1024" s="1383"/>
      <c r="E1024" s="1383"/>
      <c r="F1024" s="1383"/>
      <c r="G1024" s="1383"/>
      <c r="H1024" s="1383"/>
      <c r="I1024" s="1383"/>
      <c r="J1024" s="1383"/>
      <c r="K1024" s="1383"/>
      <c r="L1024" s="1383"/>
      <c r="M1024" s="1383"/>
      <c r="N1024" s="1383"/>
      <c r="O1024" s="1383"/>
      <c r="P1024" s="1383"/>
      <c r="Q1024" s="1383"/>
      <c r="R1024" s="1383"/>
      <c r="S1024" s="1383"/>
      <c r="T1024" s="1383"/>
      <c r="U1024" s="1383"/>
      <c r="V1024" s="1383"/>
      <c r="W1024" s="1383"/>
      <c r="X1024" s="1383"/>
      <c r="Y1024" s="1383"/>
      <c r="Z1024" s="1383"/>
      <c r="AA1024" s="1383"/>
      <c r="AB1024" s="1383"/>
      <c r="AC1024" s="1383"/>
      <c r="AD1024" s="1383"/>
      <c r="AE1024" s="1383"/>
      <c r="AF1024" s="1383"/>
      <c r="AG1024" s="1383"/>
    </row>
    <row r="1025" spans="3:33" x14ac:dyDescent="0.25">
      <c r="C1025" s="1383"/>
      <c r="D1025" s="1383"/>
      <c r="E1025" s="1383"/>
      <c r="F1025" s="1383"/>
      <c r="G1025" s="1383"/>
      <c r="H1025" s="1383"/>
      <c r="I1025" s="1383"/>
      <c r="J1025" s="1383"/>
      <c r="K1025" s="1383"/>
      <c r="L1025" s="1383"/>
      <c r="M1025" s="1383"/>
      <c r="N1025" s="1383"/>
      <c r="O1025" s="1383"/>
      <c r="P1025" s="1383"/>
      <c r="Q1025" s="1383"/>
      <c r="R1025" s="1383"/>
      <c r="S1025" s="1383"/>
      <c r="T1025" s="1383"/>
      <c r="U1025" s="1383"/>
      <c r="V1025" s="1383"/>
      <c r="W1025" s="1383"/>
      <c r="X1025" s="1383"/>
      <c r="Y1025" s="1383"/>
      <c r="Z1025" s="1383"/>
      <c r="AA1025" s="1383"/>
      <c r="AB1025" s="1383"/>
      <c r="AC1025" s="1383"/>
      <c r="AD1025" s="1383"/>
      <c r="AE1025" s="1383"/>
      <c r="AF1025" s="1383"/>
      <c r="AG1025" s="1383"/>
    </row>
    <row r="1026" spans="3:33" x14ac:dyDescent="0.25">
      <c r="C1026" s="1383"/>
      <c r="D1026" s="1383"/>
      <c r="E1026" s="1383"/>
      <c r="F1026" s="1383"/>
      <c r="G1026" s="1383"/>
      <c r="H1026" s="1383"/>
      <c r="I1026" s="1383"/>
      <c r="J1026" s="1383"/>
      <c r="K1026" s="1383"/>
      <c r="L1026" s="1383"/>
      <c r="M1026" s="1383"/>
      <c r="N1026" s="1383"/>
      <c r="O1026" s="1383"/>
      <c r="P1026" s="1383"/>
      <c r="Q1026" s="1383"/>
      <c r="R1026" s="1383"/>
      <c r="S1026" s="1383"/>
      <c r="T1026" s="1383"/>
      <c r="U1026" s="1383"/>
      <c r="V1026" s="1383"/>
      <c r="W1026" s="1383"/>
      <c r="X1026" s="1383"/>
      <c r="Y1026" s="1383"/>
      <c r="Z1026" s="1383"/>
      <c r="AA1026" s="1383"/>
      <c r="AB1026" s="1383"/>
      <c r="AC1026" s="1383"/>
      <c r="AD1026" s="1383"/>
      <c r="AE1026" s="1383"/>
      <c r="AF1026" s="1383"/>
      <c r="AG1026" s="1383"/>
    </row>
    <row r="1027" spans="3:33" x14ac:dyDescent="0.25">
      <c r="C1027" s="1383"/>
      <c r="D1027" s="1383"/>
      <c r="E1027" s="1383"/>
      <c r="F1027" s="1383"/>
      <c r="G1027" s="1383"/>
      <c r="H1027" s="1383"/>
      <c r="I1027" s="1383"/>
      <c r="J1027" s="1383"/>
      <c r="K1027" s="1383"/>
      <c r="L1027" s="1383"/>
      <c r="M1027" s="1383"/>
      <c r="N1027" s="1383"/>
      <c r="O1027" s="1383"/>
      <c r="P1027" s="1383"/>
      <c r="Q1027" s="1383"/>
      <c r="R1027" s="1383"/>
      <c r="S1027" s="1383"/>
      <c r="T1027" s="1383"/>
      <c r="U1027" s="1383"/>
      <c r="V1027" s="1383"/>
      <c r="W1027" s="1383"/>
      <c r="X1027" s="1383"/>
      <c r="Y1027" s="1383"/>
      <c r="Z1027" s="1383"/>
      <c r="AA1027" s="1383"/>
      <c r="AB1027" s="1383"/>
      <c r="AC1027" s="1383"/>
      <c r="AD1027" s="1383"/>
      <c r="AE1027" s="1383"/>
      <c r="AF1027" s="1383"/>
      <c r="AG1027" s="1383"/>
    </row>
    <row r="1028" spans="3:33" x14ac:dyDescent="0.25">
      <c r="C1028" s="1383"/>
      <c r="D1028" s="1383"/>
      <c r="E1028" s="1383"/>
      <c r="F1028" s="1383"/>
      <c r="G1028" s="1383"/>
      <c r="H1028" s="1383"/>
      <c r="I1028" s="1383"/>
      <c r="J1028" s="1383"/>
      <c r="K1028" s="1383"/>
      <c r="L1028" s="1383"/>
      <c r="M1028" s="1383"/>
      <c r="N1028" s="1383"/>
      <c r="O1028" s="1383"/>
      <c r="P1028" s="1383"/>
      <c r="Q1028" s="1383"/>
      <c r="R1028" s="1383"/>
      <c r="S1028" s="1383"/>
      <c r="T1028" s="1383"/>
      <c r="U1028" s="1383"/>
      <c r="V1028" s="1383"/>
      <c r="W1028" s="1383"/>
      <c r="X1028" s="1383"/>
      <c r="Y1028" s="1383"/>
      <c r="Z1028" s="1383"/>
      <c r="AA1028" s="1383"/>
      <c r="AB1028" s="1383"/>
      <c r="AC1028" s="1383"/>
      <c r="AD1028" s="1383"/>
      <c r="AE1028" s="1383"/>
      <c r="AF1028" s="1383"/>
      <c r="AG1028" s="1383"/>
    </row>
    <row r="1029" spans="3:33" x14ac:dyDescent="0.25">
      <c r="C1029" s="1383"/>
      <c r="D1029" s="1383"/>
      <c r="E1029" s="1383"/>
      <c r="F1029" s="1383"/>
      <c r="G1029" s="1383"/>
      <c r="H1029" s="1383"/>
      <c r="I1029" s="1383"/>
      <c r="J1029" s="1383"/>
      <c r="K1029" s="1383"/>
      <c r="L1029" s="1383"/>
      <c r="M1029" s="1383"/>
      <c r="N1029" s="1383"/>
      <c r="O1029" s="1383"/>
      <c r="P1029" s="1383"/>
      <c r="Q1029" s="1383"/>
      <c r="R1029" s="1383"/>
      <c r="S1029" s="1383"/>
      <c r="T1029" s="1383"/>
      <c r="U1029" s="1383"/>
      <c r="V1029" s="1383"/>
      <c r="W1029" s="1383"/>
      <c r="X1029" s="1383"/>
      <c r="Y1029" s="1383"/>
      <c r="Z1029" s="1383"/>
      <c r="AA1029" s="1383"/>
      <c r="AB1029" s="1383"/>
      <c r="AC1029" s="1383"/>
      <c r="AD1029" s="1383"/>
      <c r="AE1029" s="1383"/>
      <c r="AF1029" s="1383"/>
      <c r="AG1029" s="1383"/>
    </row>
    <row r="1030" spans="3:33" x14ac:dyDescent="0.25">
      <c r="C1030" s="1383"/>
      <c r="D1030" s="1383"/>
      <c r="E1030" s="1383"/>
      <c r="F1030" s="1383"/>
      <c r="G1030" s="1383"/>
      <c r="H1030" s="1383"/>
      <c r="I1030" s="1383"/>
      <c r="J1030" s="1383"/>
      <c r="K1030" s="1383"/>
      <c r="L1030" s="1383"/>
      <c r="M1030" s="1383"/>
      <c r="N1030" s="1383"/>
      <c r="O1030" s="1383"/>
      <c r="P1030" s="1383"/>
      <c r="Q1030" s="1383"/>
      <c r="R1030" s="1383"/>
      <c r="S1030" s="1383"/>
      <c r="T1030" s="1383"/>
      <c r="U1030" s="1383"/>
      <c r="V1030" s="1383"/>
      <c r="W1030" s="1383"/>
      <c r="X1030" s="1383"/>
      <c r="Y1030" s="1383"/>
      <c r="Z1030" s="1383"/>
      <c r="AA1030" s="1383"/>
      <c r="AB1030" s="1383"/>
      <c r="AC1030" s="1383"/>
      <c r="AD1030" s="1383"/>
      <c r="AE1030" s="1383"/>
      <c r="AF1030" s="1383"/>
      <c r="AG1030" s="1383"/>
    </row>
    <row r="1031" spans="3:33" x14ac:dyDescent="0.25">
      <c r="C1031" s="1383"/>
      <c r="D1031" s="1383"/>
      <c r="E1031" s="1383"/>
      <c r="F1031" s="1383"/>
      <c r="G1031" s="1383"/>
      <c r="H1031" s="1383"/>
      <c r="I1031" s="1383"/>
      <c r="J1031" s="1383"/>
      <c r="K1031" s="1383"/>
      <c r="L1031" s="1383"/>
      <c r="M1031" s="1383"/>
      <c r="N1031" s="1383"/>
      <c r="O1031" s="1383"/>
      <c r="P1031" s="1383"/>
      <c r="Q1031" s="1383"/>
      <c r="R1031" s="1383"/>
      <c r="S1031" s="1383"/>
      <c r="T1031" s="1383"/>
      <c r="U1031" s="1383"/>
      <c r="V1031" s="1383"/>
      <c r="W1031" s="1383"/>
      <c r="X1031" s="1383"/>
      <c r="Y1031" s="1383"/>
      <c r="Z1031" s="1383"/>
      <c r="AA1031" s="1383"/>
      <c r="AB1031" s="1383"/>
      <c r="AC1031" s="1383"/>
      <c r="AD1031" s="1383"/>
      <c r="AE1031" s="1383"/>
      <c r="AF1031" s="1383"/>
      <c r="AG1031" s="1383"/>
    </row>
    <row r="1032" spans="3:33" x14ac:dyDescent="0.25">
      <c r="C1032" s="1383"/>
      <c r="D1032" s="1383"/>
      <c r="E1032" s="1383"/>
      <c r="F1032" s="1383"/>
      <c r="G1032" s="1383"/>
      <c r="H1032" s="1383"/>
      <c r="I1032" s="1383"/>
      <c r="J1032" s="1383"/>
      <c r="K1032" s="1383"/>
      <c r="L1032" s="1383"/>
      <c r="M1032" s="1383"/>
      <c r="N1032" s="1383"/>
      <c r="O1032" s="1383"/>
      <c r="P1032" s="1383"/>
      <c r="Q1032" s="1383"/>
      <c r="R1032" s="1383"/>
      <c r="S1032" s="1383"/>
      <c r="T1032" s="1383"/>
      <c r="U1032" s="1383"/>
      <c r="V1032" s="1383"/>
      <c r="W1032" s="1383"/>
      <c r="X1032" s="1383"/>
      <c r="Y1032" s="1383"/>
      <c r="Z1032" s="1383"/>
      <c r="AA1032" s="1383"/>
      <c r="AB1032" s="1383"/>
      <c r="AC1032" s="1383"/>
      <c r="AD1032" s="1383"/>
      <c r="AE1032" s="1383"/>
      <c r="AF1032" s="1383"/>
      <c r="AG1032" s="1383"/>
    </row>
    <row r="1033" spans="3:33" x14ac:dyDescent="0.25">
      <c r="C1033" s="1383"/>
      <c r="D1033" s="1383"/>
      <c r="E1033" s="1383"/>
      <c r="F1033" s="1383"/>
      <c r="G1033" s="1383"/>
      <c r="H1033" s="1383"/>
      <c r="I1033" s="1383"/>
      <c r="J1033" s="1383"/>
      <c r="K1033" s="1383"/>
      <c r="L1033" s="1383"/>
      <c r="M1033" s="1383"/>
      <c r="N1033" s="1383"/>
      <c r="O1033" s="1383"/>
      <c r="P1033" s="1383"/>
      <c r="Q1033" s="1383"/>
      <c r="R1033" s="1383"/>
      <c r="S1033" s="1383"/>
      <c r="T1033" s="1383"/>
      <c r="U1033" s="1383"/>
      <c r="V1033" s="1383"/>
      <c r="W1033" s="1383"/>
      <c r="X1033" s="1383"/>
      <c r="Y1033" s="1383"/>
      <c r="Z1033" s="1383"/>
      <c r="AA1033" s="1383"/>
      <c r="AB1033" s="1383"/>
      <c r="AC1033" s="1383"/>
      <c r="AD1033" s="1383"/>
      <c r="AE1033" s="1383"/>
      <c r="AF1033" s="1383"/>
      <c r="AG1033" s="1383"/>
    </row>
    <row r="1034" spans="3:33" x14ac:dyDescent="0.25">
      <c r="C1034" s="1383"/>
      <c r="D1034" s="1383"/>
      <c r="E1034" s="1383"/>
      <c r="F1034" s="1383"/>
      <c r="G1034" s="1383"/>
      <c r="H1034" s="1383"/>
      <c r="I1034" s="1383"/>
      <c r="J1034" s="1383"/>
      <c r="K1034" s="1383"/>
      <c r="L1034" s="1383"/>
      <c r="M1034" s="1383"/>
      <c r="N1034" s="1383"/>
      <c r="O1034" s="1383"/>
      <c r="P1034" s="1383"/>
      <c r="Q1034" s="1383"/>
      <c r="R1034" s="1383"/>
      <c r="S1034" s="1383"/>
      <c r="T1034" s="1383"/>
      <c r="U1034" s="1383"/>
      <c r="V1034" s="1383"/>
      <c r="W1034" s="1383"/>
      <c r="X1034" s="1383"/>
      <c r="Y1034" s="1383"/>
      <c r="Z1034" s="1383"/>
      <c r="AA1034" s="1383"/>
      <c r="AB1034" s="1383"/>
      <c r="AC1034" s="1383"/>
      <c r="AD1034" s="1383"/>
      <c r="AE1034" s="1383"/>
      <c r="AF1034" s="1383"/>
      <c r="AG1034" s="1383"/>
    </row>
    <row r="1035" spans="3:33" x14ac:dyDescent="0.25">
      <c r="C1035" s="1383"/>
      <c r="D1035" s="1383"/>
      <c r="E1035" s="1383"/>
      <c r="F1035" s="1383"/>
      <c r="G1035" s="1383"/>
      <c r="H1035" s="1383"/>
      <c r="I1035" s="1383"/>
      <c r="J1035" s="1383"/>
      <c r="K1035" s="1383"/>
      <c r="L1035" s="1383"/>
      <c r="M1035" s="1383"/>
      <c r="N1035" s="1383"/>
      <c r="O1035" s="1383"/>
      <c r="P1035" s="1383"/>
      <c r="Q1035" s="1383"/>
      <c r="R1035" s="1383"/>
      <c r="S1035" s="1383"/>
      <c r="T1035" s="1383"/>
      <c r="U1035" s="1383"/>
      <c r="V1035" s="1383"/>
      <c r="W1035" s="1383"/>
      <c r="X1035" s="1383"/>
      <c r="Y1035" s="1383"/>
      <c r="Z1035" s="1383"/>
      <c r="AA1035" s="1383"/>
      <c r="AB1035" s="1383"/>
      <c r="AC1035" s="1383"/>
      <c r="AD1035" s="1383"/>
      <c r="AE1035" s="1383"/>
      <c r="AF1035" s="1383"/>
      <c r="AG1035" s="1383"/>
    </row>
    <row r="1036" spans="3:33" x14ac:dyDescent="0.25">
      <c r="C1036" s="1383"/>
      <c r="D1036" s="1383"/>
      <c r="E1036" s="1383"/>
      <c r="F1036" s="1383"/>
      <c r="G1036" s="1383"/>
      <c r="H1036" s="1383"/>
      <c r="I1036" s="1383"/>
      <c r="J1036" s="1383"/>
      <c r="K1036" s="1383"/>
      <c r="L1036" s="1383"/>
      <c r="M1036" s="1383"/>
      <c r="N1036" s="1383"/>
      <c r="O1036" s="1383"/>
      <c r="P1036" s="1383"/>
      <c r="Q1036" s="1383"/>
      <c r="R1036" s="1383"/>
      <c r="S1036" s="1383"/>
      <c r="T1036" s="1383"/>
      <c r="U1036" s="1383"/>
      <c r="V1036" s="1383"/>
      <c r="W1036" s="1383"/>
      <c r="X1036" s="1383"/>
      <c r="Y1036" s="1383"/>
      <c r="Z1036" s="1383"/>
      <c r="AA1036" s="1383"/>
      <c r="AB1036" s="1383"/>
      <c r="AC1036" s="1383"/>
      <c r="AD1036" s="1383"/>
      <c r="AE1036" s="1383"/>
      <c r="AF1036" s="1383"/>
      <c r="AG1036" s="1383"/>
    </row>
    <row r="1037" spans="3:33" x14ac:dyDescent="0.25">
      <c r="C1037" s="1383"/>
      <c r="D1037" s="1383"/>
      <c r="E1037" s="1383"/>
      <c r="F1037" s="1383"/>
      <c r="G1037" s="1383"/>
      <c r="H1037" s="1383"/>
      <c r="I1037" s="1383"/>
      <c r="J1037" s="1383"/>
      <c r="K1037" s="1383"/>
      <c r="L1037" s="1383"/>
      <c r="M1037" s="1383"/>
      <c r="N1037" s="1383"/>
      <c r="O1037" s="1383"/>
      <c r="P1037" s="1383"/>
      <c r="Q1037" s="1383"/>
      <c r="R1037" s="1383"/>
      <c r="S1037" s="1383"/>
      <c r="T1037" s="1383"/>
      <c r="U1037" s="1383"/>
      <c r="V1037" s="1383"/>
      <c r="W1037" s="1383"/>
      <c r="X1037" s="1383"/>
      <c r="Y1037" s="1383"/>
      <c r="Z1037" s="1383"/>
      <c r="AA1037" s="1383"/>
      <c r="AB1037" s="1383"/>
      <c r="AC1037" s="1383"/>
      <c r="AD1037" s="1383"/>
      <c r="AE1037" s="1383"/>
      <c r="AF1037" s="1383"/>
      <c r="AG1037" s="1383"/>
    </row>
    <row r="1038" spans="3:33" x14ac:dyDescent="0.25">
      <c r="C1038" s="1383"/>
      <c r="D1038" s="1383"/>
      <c r="E1038" s="1383"/>
      <c r="F1038" s="1383"/>
      <c r="G1038" s="1383"/>
      <c r="H1038" s="1383"/>
      <c r="I1038" s="1383"/>
      <c r="J1038" s="1383"/>
      <c r="K1038" s="1383"/>
      <c r="L1038" s="1383"/>
      <c r="M1038" s="1383"/>
      <c r="N1038" s="1383"/>
      <c r="O1038" s="1383"/>
      <c r="P1038" s="1383"/>
      <c r="Q1038" s="1383"/>
      <c r="R1038" s="1383"/>
      <c r="S1038" s="1383"/>
      <c r="T1038" s="1383"/>
      <c r="U1038" s="1383"/>
      <c r="V1038" s="1383"/>
      <c r="W1038" s="1383"/>
      <c r="X1038" s="1383"/>
      <c r="Y1038" s="1383"/>
      <c r="Z1038" s="1383"/>
      <c r="AA1038" s="1383"/>
      <c r="AB1038" s="1383"/>
      <c r="AC1038" s="1383"/>
      <c r="AD1038" s="1383"/>
      <c r="AE1038" s="1383"/>
      <c r="AF1038" s="1383"/>
      <c r="AG1038" s="1383"/>
    </row>
    <row r="1039" spans="3:33" x14ac:dyDescent="0.25">
      <c r="C1039" s="1383"/>
      <c r="D1039" s="1383"/>
      <c r="E1039" s="1383"/>
      <c r="F1039" s="1383"/>
      <c r="G1039" s="1383"/>
      <c r="H1039" s="1383"/>
      <c r="I1039" s="1383"/>
      <c r="J1039" s="1383"/>
      <c r="K1039" s="1383"/>
      <c r="L1039" s="1383"/>
      <c r="M1039" s="1383"/>
      <c r="N1039" s="1383"/>
      <c r="O1039" s="1383"/>
      <c r="P1039" s="1383"/>
      <c r="Q1039" s="1383"/>
      <c r="R1039" s="1383"/>
      <c r="S1039" s="1383"/>
      <c r="T1039" s="1383"/>
      <c r="U1039" s="1383"/>
      <c r="V1039" s="1383"/>
      <c r="W1039" s="1383"/>
      <c r="X1039" s="1383"/>
      <c r="Y1039" s="1383"/>
      <c r="Z1039" s="1383"/>
      <c r="AA1039" s="1383"/>
      <c r="AB1039" s="1383"/>
      <c r="AC1039" s="1383"/>
      <c r="AD1039" s="1383"/>
      <c r="AE1039" s="1383"/>
      <c r="AF1039" s="1383"/>
      <c r="AG1039" s="1383"/>
    </row>
    <row r="1040" spans="3:33" x14ac:dyDescent="0.25">
      <c r="C1040" s="1383"/>
      <c r="D1040" s="1383"/>
      <c r="E1040" s="1383"/>
      <c r="F1040" s="1383"/>
      <c r="G1040" s="1383"/>
      <c r="H1040" s="1383"/>
      <c r="I1040" s="1383"/>
      <c r="J1040" s="1383"/>
      <c r="K1040" s="1383"/>
      <c r="L1040" s="1383"/>
      <c r="M1040" s="1383"/>
      <c r="N1040" s="1383"/>
      <c r="O1040" s="1383"/>
      <c r="P1040" s="1383"/>
      <c r="Q1040" s="1383"/>
      <c r="R1040" s="1383"/>
      <c r="S1040" s="1383"/>
      <c r="T1040" s="1383"/>
      <c r="U1040" s="1383"/>
      <c r="V1040" s="1383"/>
      <c r="W1040" s="1383"/>
      <c r="X1040" s="1383"/>
      <c r="Y1040" s="1383"/>
      <c r="Z1040" s="1383"/>
      <c r="AA1040" s="1383"/>
      <c r="AB1040" s="1383"/>
      <c r="AC1040" s="1383"/>
      <c r="AD1040" s="1383"/>
      <c r="AE1040" s="1383"/>
      <c r="AF1040" s="1383"/>
      <c r="AG1040" s="1383"/>
    </row>
    <row r="1041" spans="3:33" x14ac:dyDescent="0.25">
      <c r="C1041" s="1383"/>
      <c r="D1041" s="1383"/>
      <c r="E1041" s="1383"/>
      <c r="F1041" s="1383"/>
      <c r="G1041" s="1383"/>
      <c r="H1041" s="1383"/>
      <c r="I1041" s="1383"/>
      <c r="J1041" s="1383"/>
      <c r="K1041" s="1383"/>
      <c r="L1041" s="1383"/>
      <c r="M1041" s="1383"/>
      <c r="N1041" s="1383"/>
      <c r="O1041" s="1383"/>
      <c r="P1041" s="1383"/>
      <c r="Q1041" s="1383"/>
      <c r="R1041" s="1383"/>
      <c r="S1041" s="1383"/>
      <c r="T1041" s="1383"/>
      <c r="U1041" s="1383"/>
      <c r="V1041" s="1383"/>
      <c r="W1041" s="1383"/>
      <c r="X1041" s="1383"/>
      <c r="Y1041" s="1383"/>
      <c r="Z1041" s="1383"/>
      <c r="AA1041" s="1383"/>
      <c r="AB1041" s="1383"/>
      <c r="AC1041" s="1383"/>
      <c r="AD1041" s="1383"/>
      <c r="AE1041" s="1383"/>
      <c r="AF1041" s="1383"/>
      <c r="AG1041" s="1383"/>
    </row>
    <row r="1042" spans="3:33" x14ac:dyDescent="0.25">
      <c r="C1042" s="1383"/>
      <c r="D1042" s="1383"/>
      <c r="E1042" s="1383"/>
      <c r="F1042" s="1383"/>
      <c r="G1042" s="1383"/>
      <c r="H1042" s="1383"/>
      <c r="I1042" s="1383"/>
      <c r="J1042" s="1383"/>
      <c r="K1042" s="1383"/>
      <c r="L1042" s="1383"/>
      <c r="M1042" s="1383"/>
      <c r="N1042" s="1383"/>
      <c r="O1042" s="1383"/>
      <c r="P1042" s="1383"/>
      <c r="Q1042" s="1383"/>
      <c r="R1042" s="1383"/>
      <c r="S1042" s="1383"/>
      <c r="T1042" s="1383"/>
      <c r="U1042" s="1383"/>
      <c r="V1042" s="1383"/>
      <c r="W1042" s="1383"/>
      <c r="X1042" s="1383"/>
      <c r="Y1042" s="1383"/>
      <c r="Z1042" s="1383"/>
      <c r="AA1042" s="1383"/>
      <c r="AB1042" s="1383"/>
      <c r="AC1042" s="1383"/>
      <c r="AD1042" s="1383"/>
      <c r="AE1042" s="1383"/>
      <c r="AF1042" s="1383"/>
      <c r="AG1042" s="1383"/>
    </row>
    <row r="1043" spans="3:33" x14ac:dyDescent="0.25">
      <c r="C1043" s="1383"/>
      <c r="D1043" s="1383"/>
      <c r="E1043" s="1383"/>
      <c r="F1043" s="1383"/>
      <c r="G1043" s="1383"/>
      <c r="H1043" s="1383"/>
      <c r="I1043" s="1383"/>
      <c r="J1043" s="1383"/>
      <c r="K1043" s="1383"/>
      <c r="L1043" s="1383"/>
      <c r="M1043" s="1383"/>
      <c r="N1043" s="1383"/>
      <c r="O1043" s="1383"/>
      <c r="P1043" s="1383"/>
      <c r="Q1043" s="1383"/>
      <c r="R1043" s="1383"/>
      <c r="S1043" s="1383"/>
      <c r="T1043" s="1383"/>
      <c r="U1043" s="1383"/>
      <c r="V1043" s="1383"/>
      <c r="W1043" s="1383"/>
      <c r="X1043" s="1383"/>
      <c r="Y1043" s="1383"/>
      <c r="Z1043" s="1383"/>
      <c r="AA1043" s="1383"/>
      <c r="AB1043" s="1383"/>
      <c r="AC1043" s="1383"/>
      <c r="AD1043" s="1383"/>
      <c r="AE1043" s="1383"/>
      <c r="AF1043" s="1383"/>
      <c r="AG1043" s="1383"/>
    </row>
    <row r="1044" spans="3:33" x14ac:dyDescent="0.25">
      <c r="C1044" s="1383"/>
      <c r="D1044" s="1383"/>
      <c r="E1044" s="1383"/>
      <c r="F1044" s="1383"/>
      <c r="G1044" s="1383"/>
      <c r="H1044" s="1383"/>
      <c r="I1044" s="1383"/>
      <c r="J1044" s="1383"/>
      <c r="K1044" s="1383"/>
      <c r="L1044" s="1383"/>
      <c r="M1044" s="1383"/>
      <c r="N1044" s="1383"/>
      <c r="O1044" s="1383"/>
      <c r="P1044" s="1383"/>
      <c r="Q1044" s="1383"/>
      <c r="R1044" s="1383"/>
      <c r="S1044" s="1383"/>
      <c r="T1044" s="1383"/>
      <c r="U1044" s="1383"/>
      <c r="V1044" s="1383"/>
      <c r="W1044" s="1383"/>
      <c r="X1044" s="1383"/>
      <c r="Y1044" s="1383"/>
      <c r="Z1044" s="1383"/>
      <c r="AA1044" s="1383"/>
      <c r="AB1044" s="1383"/>
      <c r="AC1044" s="1383"/>
      <c r="AD1044" s="1383"/>
      <c r="AE1044" s="1383"/>
      <c r="AF1044" s="1383"/>
      <c r="AG1044" s="1383"/>
    </row>
    <row r="1045" spans="3:33" x14ac:dyDescent="0.25">
      <c r="C1045" s="1383"/>
      <c r="D1045" s="1383"/>
      <c r="E1045" s="1383"/>
      <c r="F1045" s="1383"/>
      <c r="G1045" s="1383"/>
      <c r="H1045" s="1383"/>
      <c r="I1045" s="1383"/>
      <c r="J1045" s="1383"/>
      <c r="K1045" s="1383"/>
      <c r="L1045" s="1383"/>
      <c r="M1045" s="1383"/>
      <c r="N1045" s="1383"/>
      <c r="O1045" s="1383"/>
      <c r="P1045" s="1383"/>
      <c r="Q1045" s="1383"/>
      <c r="R1045" s="1383"/>
      <c r="S1045" s="1383"/>
      <c r="T1045" s="1383"/>
      <c r="U1045" s="1383"/>
      <c r="V1045" s="1383"/>
      <c r="W1045" s="1383"/>
      <c r="X1045" s="1383"/>
      <c r="Y1045" s="1383"/>
      <c r="Z1045" s="1383"/>
      <c r="AA1045" s="1383"/>
      <c r="AB1045" s="1383"/>
      <c r="AC1045" s="1383"/>
      <c r="AD1045" s="1383"/>
      <c r="AE1045" s="1383"/>
      <c r="AF1045" s="1383"/>
      <c r="AG1045" s="1383"/>
    </row>
    <row r="1046" spans="3:33" x14ac:dyDescent="0.25">
      <c r="C1046" s="1383"/>
      <c r="D1046" s="1383"/>
      <c r="E1046" s="1383"/>
      <c r="F1046" s="1383"/>
      <c r="G1046" s="1383"/>
      <c r="H1046" s="1383"/>
      <c r="I1046" s="1383"/>
      <c r="J1046" s="1383"/>
      <c r="K1046" s="1383"/>
      <c r="L1046" s="1383"/>
      <c r="M1046" s="1383"/>
      <c r="N1046" s="1383"/>
      <c r="O1046" s="1383"/>
      <c r="P1046" s="1383"/>
      <c r="Q1046" s="1383"/>
      <c r="R1046" s="1383"/>
      <c r="S1046" s="1383"/>
      <c r="T1046" s="1383"/>
      <c r="U1046" s="1383"/>
      <c r="V1046" s="1383"/>
      <c r="W1046" s="1383"/>
      <c r="X1046" s="1383"/>
      <c r="Y1046" s="1383"/>
      <c r="Z1046" s="1383"/>
      <c r="AA1046" s="1383"/>
      <c r="AB1046" s="1383"/>
      <c r="AC1046" s="1383"/>
      <c r="AD1046" s="1383"/>
      <c r="AE1046" s="1383"/>
      <c r="AF1046" s="1383"/>
      <c r="AG1046" s="1383"/>
    </row>
    <row r="1047" spans="3:33" x14ac:dyDescent="0.25">
      <c r="C1047" s="1383"/>
      <c r="D1047" s="1383"/>
      <c r="E1047" s="1383"/>
      <c r="F1047" s="1383"/>
      <c r="G1047" s="1383"/>
      <c r="H1047" s="1383"/>
      <c r="I1047" s="1383"/>
      <c r="J1047" s="1383"/>
      <c r="K1047" s="1383"/>
      <c r="L1047" s="1383"/>
      <c r="M1047" s="1383"/>
      <c r="N1047" s="1383"/>
      <c r="O1047" s="1383"/>
      <c r="P1047" s="1383"/>
      <c r="Q1047" s="1383"/>
      <c r="R1047" s="1383"/>
      <c r="S1047" s="1383"/>
      <c r="T1047" s="1383"/>
      <c r="U1047" s="1383"/>
      <c r="V1047" s="1383"/>
      <c r="W1047" s="1383"/>
      <c r="X1047" s="1383"/>
      <c r="Y1047" s="1383"/>
      <c r="Z1047" s="1383"/>
      <c r="AA1047" s="1383"/>
      <c r="AB1047" s="1383"/>
      <c r="AC1047" s="1383"/>
      <c r="AD1047" s="1383"/>
      <c r="AE1047" s="1383"/>
      <c r="AF1047" s="1383"/>
      <c r="AG1047" s="1383"/>
    </row>
    <row r="1048" spans="3:33" x14ac:dyDescent="0.25">
      <c r="C1048" s="1383"/>
      <c r="D1048" s="1383"/>
      <c r="E1048" s="1383"/>
      <c r="F1048" s="1383"/>
      <c r="G1048" s="1383"/>
      <c r="H1048" s="1383"/>
      <c r="I1048" s="1383"/>
      <c r="J1048" s="1383"/>
      <c r="K1048" s="1383"/>
      <c r="L1048" s="1383"/>
      <c r="M1048" s="1383"/>
      <c r="N1048" s="1383"/>
      <c r="O1048" s="1383"/>
      <c r="P1048" s="1383"/>
      <c r="Q1048" s="1383"/>
      <c r="R1048" s="1383"/>
      <c r="S1048" s="1383"/>
      <c r="T1048" s="1383"/>
      <c r="U1048" s="1383"/>
      <c r="V1048" s="1383"/>
      <c r="W1048" s="1383"/>
      <c r="X1048" s="1383"/>
      <c r="Y1048" s="1383"/>
      <c r="Z1048" s="1383"/>
      <c r="AA1048" s="1383"/>
      <c r="AB1048" s="1383"/>
      <c r="AC1048" s="1383"/>
      <c r="AD1048" s="1383"/>
      <c r="AE1048" s="1383"/>
      <c r="AF1048" s="1383"/>
      <c r="AG1048" s="1383"/>
    </row>
    <row r="1049" spans="3:33" x14ac:dyDescent="0.25">
      <c r="C1049" s="1383"/>
      <c r="D1049" s="1383"/>
      <c r="E1049" s="1383"/>
      <c r="F1049" s="1383"/>
      <c r="G1049" s="1383"/>
      <c r="H1049" s="1383"/>
      <c r="I1049" s="1383"/>
      <c r="J1049" s="1383"/>
      <c r="K1049" s="1383"/>
      <c r="L1049" s="1383"/>
      <c r="M1049" s="1383"/>
      <c r="N1049" s="1383"/>
      <c r="O1049" s="1383"/>
      <c r="P1049" s="1383"/>
      <c r="Q1049" s="1383"/>
      <c r="R1049" s="1383"/>
      <c r="S1049" s="1383"/>
      <c r="T1049" s="1383"/>
      <c r="U1049" s="1383"/>
      <c r="V1049" s="1383"/>
      <c r="W1049" s="1383"/>
      <c r="X1049" s="1383"/>
      <c r="Y1049" s="1383"/>
      <c r="Z1049" s="1383"/>
      <c r="AA1049" s="1383"/>
      <c r="AB1049" s="1383"/>
      <c r="AC1049" s="1383"/>
      <c r="AD1049" s="1383"/>
      <c r="AE1049" s="1383"/>
      <c r="AF1049" s="1383"/>
      <c r="AG1049" s="1383"/>
    </row>
    <row r="1050" spans="3:33" x14ac:dyDescent="0.25">
      <c r="C1050" s="1383"/>
      <c r="D1050" s="1383"/>
      <c r="E1050" s="1383"/>
      <c r="F1050" s="1383"/>
      <c r="G1050" s="1383"/>
      <c r="H1050" s="1383"/>
      <c r="I1050" s="1383"/>
      <c r="J1050" s="1383"/>
      <c r="K1050" s="1383"/>
      <c r="L1050" s="1383"/>
      <c r="M1050" s="1383"/>
      <c r="N1050" s="1383"/>
      <c r="O1050" s="1383"/>
      <c r="P1050" s="1383"/>
      <c r="Q1050" s="1383"/>
      <c r="R1050" s="1383"/>
      <c r="S1050" s="1383"/>
      <c r="T1050" s="1383"/>
      <c r="U1050" s="1383"/>
      <c r="V1050" s="1383"/>
      <c r="W1050" s="1383"/>
      <c r="X1050" s="1383"/>
      <c r="Y1050" s="1383"/>
      <c r="Z1050" s="1383"/>
      <c r="AA1050" s="1383"/>
      <c r="AB1050" s="1383"/>
      <c r="AC1050" s="1383"/>
      <c r="AD1050" s="1383"/>
      <c r="AE1050" s="1383"/>
      <c r="AF1050" s="1383"/>
      <c r="AG1050" s="1383"/>
    </row>
    <row r="1051" spans="3:33" x14ac:dyDescent="0.25">
      <c r="C1051" s="1383"/>
      <c r="D1051" s="1383"/>
      <c r="E1051" s="1383"/>
      <c r="F1051" s="1383"/>
      <c r="G1051" s="1383"/>
      <c r="H1051" s="1383"/>
      <c r="I1051" s="1383"/>
      <c r="J1051" s="1383"/>
      <c r="K1051" s="1383"/>
      <c r="L1051" s="1383"/>
      <c r="M1051" s="1383"/>
      <c r="N1051" s="1383"/>
      <c r="O1051" s="1383"/>
      <c r="P1051" s="1383"/>
      <c r="Q1051" s="1383"/>
      <c r="R1051" s="1383"/>
      <c r="S1051" s="1383"/>
      <c r="T1051" s="1383"/>
      <c r="U1051" s="1383"/>
      <c r="V1051" s="1383"/>
      <c r="W1051" s="1383"/>
      <c r="X1051" s="1383"/>
      <c r="Y1051" s="1383"/>
      <c r="Z1051" s="1383"/>
      <c r="AA1051" s="1383"/>
      <c r="AB1051" s="1383"/>
      <c r="AC1051" s="1383"/>
      <c r="AD1051" s="1383"/>
      <c r="AE1051" s="1383"/>
      <c r="AF1051" s="1383"/>
      <c r="AG1051" s="1383"/>
    </row>
    <row r="1052" spans="3:33" x14ac:dyDescent="0.25">
      <c r="C1052" s="1383"/>
      <c r="D1052" s="1383"/>
      <c r="E1052" s="1383"/>
      <c r="F1052" s="1383"/>
      <c r="G1052" s="1383"/>
      <c r="H1052" s="1383"/>
      <c r="I1052" s="1383"/>
      <c r="J1052" s="1383"/>
      <c r="K1052" s="1383"/>
      <c r="L1052" s="1383"/>
      <c r="M1052" s="1383"/>
      <c r="N1052" s="1383"/>
      <c r="O1052" s="1383"/>
      <c r="P1052" s="1383"/>
      <c r="Q1052" s="1383"/>
      <c r="R1052" s="1383"/>
      <c r="S1052" s="1383"/>
      <c r="T1052" s="1383"/>
      <c r="U1052" s="1383"/>
      <c r="V1052" s="1383"/>
      <c r="W1052" s="1383"/>
      <c r="X1052" s="1383"/>
      <c r="Y1052" s="1383"/>
      <c r="Z1052" s="1383"/>
      <c r="AA1052" s="1383"/>
      <c r="AB1052" s="1383"/>
      <c r="AC1052" s="1383"/>
      <c r="AD1052" s="1383"/>
      <c r="AE1052" s="1383"/>
      <c r="AF1052" s="1383"/>
      <c r="AG1052" s="1383"/>
    </row>
    <row r="1053" spans="3:33" x14ac:dyDescent="0.25">
      <c r="C1053" s="1383"/>
      <c r="D1053" s="1383"/>
      <c r="E1053" s="1383"/>
      <c r="F1053" s="1383"/>
      <c r="G1053" s="1383"/>
      <c r="H1053" s="1383"/>
      <c r="I1053" s="1383"/>
      <c r="J1053" s="1383"/>
      <c r="K1053" s="1383"/>
      <c r="L1053" s="1383"/>
      <c r="M1053" s="1383"/>
      <c r="N1053" s="1383"/>
      <c r="O1053" s="1383"/>
      <c r="P1053" s="1383"/>
      <c r="Q1053" s="1383"/>
      <c r="R1053" s="1383"/>
      <c r="S1053" s="1383"/>
      <c r="T1053" s="1383"/>
      <c r="U1053" s="1383"/>
      <c r="V1053" s="1383"/>
      <c r="W1053" s="1383"/>
      <c r="X1053" s="1383"/>
      <c r="Y1053" s="1383"/>
      <c r="Z1053" s="1383"/>
      <c r="AA1053" s="1383"/>
      <c r="AB1053" s="1383"/>
      <c r="AC1053" s="1383"/>
      <c r="AD1053" s="1383"/>
      <c r="AE1053" s="1383"/>
      <c r="AF1053" s="1383"/>
      <c r="AG1053" s="1383"/>
    </row>
    <row r="1054" spans="3:33" x14ac:dyDescent="0.25">
      <c r="C1054" s="1383"/>
      <c r="D1054" s="1383"/>
      <c r="E1054" s="1383"/>
      <c r="F1054" s="1383"/>
      <c r="G1054" s="1383"/>
      <c r="H1054" s="1383"/>
      <c r="I1054" s="1383"/>
      <c r="J1054" s="1383"/>
      <c r="K1054" s="1383"/>
      <c r="L1054" s="1383"/>
      <c r="M1054" s="1383"/>
      <c r="N1054" s="1383"/>
      <c r="O1054" s="1383"/>
      <c r="P1054" s="1383"/>
      <c r="Q1054" s="1383"/>
      <c r="R1054" s="1383"/>
      <c r="S1054" s="1383"/>
      <c r="T1054" s="1383"/>
      <c r="U1054" s="1383"/>
      <c r="V1054" s="1383"/>
      <c r="W1054" s="1383"/>
      <c r="X1054" s="1383"/>
      <c r="Y1054" s="1383"/>
      <c r="Z1054" s="1383"/>
      <c r="AA1054" s="1383"/>
      <c r="AB1054" s="1383"/>
      <c r="AC1054" s="1383"/>
      <c r="AD1054" s="1383"/>
      <c r="AE1054" s="1383"/>
      <c r="AF1054" s="1383"/>
      <c r="AG1054" s="1383"/>
    </row>
    <row r="1055" spans="3:33" x14ac:dyDescent="0.25">
      <c r="C1055" s="1383"/>
      <c r="D1055" s="1383"/>
      <c r="E1055" s="1383"/>
      <c r="F1055" s="1383"/>
      <c r="G1055" s="1383"/>
      <c r="H1055" s="1383"/>
      <c r="I1055" s="1383"/>
      <c r="J1055" s="1383"/>
      <c r="K1055" s="1383"/>
      <c r="L1055" s="1383"/>
      <c r="M1055" s="1383"/>
      <c r="N1055" s="1383"/>
      <c r="O1055" s="1383"/>
      <c r="P1055" s="1383"/>
      <c r="Q1055" s="1383"/>
      <c r="R1055" s="1383"/>
      <c r="S1055" s="1383"/>
      <c r="T1055" s="1383"/>
      <c r="U1055" s="1383"/>
      <c r="V1055" s="1383"/>
      <c r="W1055" s="1383"/>
      <c r="X1055" s="1383"/>
      <c r="Y1055" s="1383"/>
      <c r="Z1055" s="1383"/>
      <c r="AA1055" s="1383"/>
      <c r="AB1055" s="1383"/>
      <c r="AC1055" s="1383"/>
      <c r="AD1055" s="1383"/>
      <c r="AE1055" s="1383"/>
      <c r="AF1055" s="1383"/>
      <c r="AG1055" s="1383"/>
    </row>
    <row r="1056" spans="3:33" x14ac:dyDescent="0.25">
      <c r="C1056" s="1383"/>
      <c r="D1056" s="1383"/>
      <c r="E1056" s="1383"/>
      <c r="F1056" s="1383"/>
      <c r="G1056" s="1383"/>
      <c r="H1056" s="1383"/>
      <c r="I1056" s="1383"/>
      <c r="J1056" s="1383"/>
      <c r="K1056" s="1383"/>
      <c r="L1056" s="1383"/>
      <c r="M1056" s="1383"/>
      <c r="N1056" s="1383"/>
      <c r="O1056" s="1383"/>
      <c r="P1056" s="1383"/>
      <c r="Q1056" s="1383"/>
      <c r="R1056" s="1383"/>
      <c r="S1056" s="1383"/>
      <c r="T1056" s="1383"/>
      <c r="U1056" s="1383"/>
      <c r="V1056" s="1383"/>
      <c r="W1056" s="1383"/>
      <c r="X1056" s="1383"/>
      <c r="Y1056" s="1383"/>
      <c r="Z1056" s="1383"/>
      <c r="AA1056" s="1383"/>
      <c r="AB1056" s="1383"/>
      <c r="AC1056" s="1383"/>
      <c r="AD1056" s="1383"/>
      <c r="AE1056" s="1383"/>
      <c r="AF1056" s="1383"/>
      <c r="AG1056" s="1383"/>
    </row>
    <row r="1057" spans="3:33" x14ac:dyDescent="0.25">
      <c r="C1057" s="1383"/>
      <c r="D1057" s="1383"/>
      <c r="E1057" s="1383"/>
      <c r="F1057" s="1383"/>
      <c r="G1057" s="1383"/>
      <c r="H1057" s="1383"/>
      <c r="I1057" s="1383"/>
      <c r="J1057" s="1383"/>
      <c r="K1057" s="1383"/>
      <c r="L1057" s="1383"/>
      <c r="M1057" s="1383"/>
      <c r="N1057" s="1383"/>
      <c r="O1057" s="1383"/>
      <c r="P1057" s="1383"/>
      <c r="Q1057" s="1383"/>
      <c r="R1057" s="1383"/>
      <c r="S1057" s="1383"/>
      <c r="T1057" s="1383"/>
      <c r="U1057" s="1383"/>
      <c r="V1057" s="1383"/>
      <c r="W1057" s="1383"/>
      <c r="X1057" s="1383"/>
      <c r="Y1057" s="1383"/>
      <c r="Z1057" s="1383"/>
      <c r="AA1057" s="1383"/>
      <c r="AB1057" s="1383"/>
      <c r="AC1057" s="1383"/>
      <c r="AD1057" s="1383"/>
      <c r="AE1057" s="1383"/>
      <c r="AF1057" s="1383"/>
      <c r="AG1057" s="1383"/>
    </row>
    <row r="1058" spans="3:33" x14ac:dyDescent="0.25">
      <c r="C1058" s="1383"/>
      <c r="D1058" s="1383"/>
      <c r="E1058" s="1383"/>
      <c r="F1058" s="1383"/>
      <c r="G1058" s="1383"/>
      <c r="H1058" s="1383"/>
      <c r="I1058" s="1383"/>
      <c r="J1058" s="1383"/>
      <c r="K1058" s="1383"/>
      <c r="L1058" s="1383"/>
      <c r="M1058" s="1383"/>
      <c r="N1058" s="1383"/>
      <c r="O1058" s="1383"/>
      <c r="P1058" s="1383"/>
      <c r="Q1058" s="1383"/>
      <c r="R1058" s="1383"/>
      <c r="S1058" s="1383"/>
      <c r="T1058" s="1383"/>
      <c r="U1058" s="1383"/>
      <c r="V1058" s="1383"/>
      <c r="W1058" s="1383"/>
      <c r="X1058" s="1383"/>
      <c r="Y1058" s="1383"/>
      <c r="Z1058" s="1383"/>
      <c r="AA1058" s="1383"/>
      <c r="AB1058" s="1383"/>
      <c r="AC1058" s="1383"/>
      <c r="AD1058" s="1383"/>
      <c r="AE1058" s="1383"/>
      <c r="AF1058" s="1383"/>
      <c r="AG1058" s="1383"/>
    </row>
    <row r="1059" spans="3:33" x14ac:dyDescent="0.25">
      <c r="C1059" s="1383"/>
      <c r="D1059" s="1383"/>
      <c r="E1059" s="1383"/>
      <c r="F1059" s="1383"/>
      <c r="G1059" s="1383"/>
      <c r="H1059" s="1383"/>
      <c r="I1059" s="1383"/>
      <c r="J1059" s="1383"/>
      <c r="K1059" s="1383"/>
      <c r="L1059" s="1383"/>
      <c r="M1059" s="1383"/>
      <c r="N1059" s="1383"/>
      <c r="O1059" s="1383"/>
      <c r="P1059" s="1383"/>
      <c r="Q1059" s="1383"/>
      <c r="R1059" s="1383"/>
      <c r="S1059" s="1383"/>
      <c r="T1059" s="1383"/>
      <c r="U1059" s="1383"/>
      <c r="V1059" s="1383"/>
      <c r="W1059" s="1383"/>
      <c r="X1059" s="1383"/>
      <c r="Y1059" s="1383"/>
      <c r="Z1059" s="1383"/>
      <c r="AA1059" s="1383"/>
      <c r="AB1059" s="1383"/>
      <c r="AC1059" s="1383"/>
      <c r="AD1059" s="1383"/>
      <c r="AE1059" s="1383"/>
      <c r="AF1059" s="1383"/>
      <c r="AG1059" s="1383"/>
    </row>
    <row r="1060" spans="3:33" x14ac:dyDescent="0.25">
      <c r="C1060" s="1383"/>
      <c r="D1060" s="1383"/>
      <c r="E1060" s="1383"/>
      <c r="F1060" s="1383"/>
      <c r="G1060" s="1383"/>
      <c r="H1060" s="1383"/>
      <c r="I1060" s="1383"/>
      <c r="J1060" s="1383"/>
      <c r="K1060" s="1383"/>
      <c r="L1060" s="1383"/>
      <c r="M1060" s="1383"/>
      <c r="N1060" s="1383"/>
      <c r="O1060" s="1383"/>
      <c r="P1060" s="1383"/>
      <c r="Q1060" s="1383"/>
      <c r="R1060" s="1383"/>
      <c r="S1060" s="1383"/>
      <c r="T1060" s="1383"/>
      <c r="U1060" s="1383"/>
      <c r="V1060" s="1383"/>
      <c r="W1060" s="1383"/>
      <c r="X1060" s="1383"/>
      <c r="Y1060" s="1383"/>
      <c r="Z1060" s="1383"/>
      <c r="AA1060" s="1383"/>
      <c r="AB1060" s="1383"/>
      <c r="AC1060" s="1383"/>
      <c r="AD1060" s="1383"/>
      <c r="AE1060" s="1383"/>
      <c r="AF1060" s="1383"/>
      <c r="AG1060" s="1383"/>
    </row>
    <row r="1061" spans="3:33" x14ac:dyDescent="0.25">
      <c r="C1061" s="1383"/>
      <c r="D1061" s="1383"/>
      <c r="E1061" s="1383"/>
      <c r="F1061" s="1383"/>
      <c r="G1061" s="1383"/>
      <c r="H1061" s="1383"/>
      <c r="I1061" s="1383"/>
      <c r="J1061" s="1383"/>
      <c r="K1061" s="1383"/>
      <c r="L1061" s="1383"/>
      <c r="M1061" s="1383"/>
      <c r="N1061" s="1383"/>
      <c r="O1061" s="1383"/>
      <c r="P1061" s="1383"/>
      <c r="Q1061" s="1383"/>
      <c r="R1061" s="1383"/>
      <c r="S1061" s="1383"/>
      <c r="T1061" s="1383"/>
      <c r="U1061" s="1383"/>
      <c r="V1061" s="1383"/>
      <c r="W1061" s="1383"/>
      <c r="X1061" s="1383"/>
      <c r="Y1061" s="1383"/>
      <c r="Z1061" s="1383"/>
      <c r="AA1061" s="1383"/>
      <c r="AB1061" s="1383"/>
      <c r="AC1061" s="1383"/>
      <c r="AD1061" s="1383"/>
      <c r="AE1061" s="1383"/>
      <c r="AF1061" s="1383"/>
      <c r="AG1061" s="1383"/>
    </row>
    <row r="1062" spans="3:33" x14ac:dyDescent="0.25">
      <c r="C1062" s="1383"/>
      <c r="D1062" s="1383"/>
      <c r="E1062" s="1383"/>
      <c r="F1062" s="1383"/>
      <c r="G1062" s="1383"/>
      <c r="H1062" s="1383"/>
      <c r="I1062" s="1383"/>
      <c r="J1062" s="1383"/>
      <c r="K1062" s="1383"/>
      <c r="L1062" s="1383"/>
      <c r="M1062" s="1383"/>
      <c r="N1062" s="1383"/>
      <c r="O1062" s="1383"/>
      <c r="P1062" s="1383"/>
      <c r="Q1062" s="1383"/>
      <c r="R1062" s="1383"/>
      <c r="S1062" s="1383"/>
      <c r="T1062" s="1383"/>
      <c r="U1062" s="1383"/>
      <c r="V1062" s="1383"/>
      <c r="W1062" s="1383"/>
      <c r="X1062" s="1383"/>
      <c r="Y1062" s="1383"/>
      <c r="Z1062" s="1383"/>
      <c r="AA1062" s="1383"/>
      <c r="AB1062" s="1383"/>
      <c r="AC1062" s="1383"/>
      <c r="AD1062" s="1383"/>
      <c r="AE1062" s="1383"/>
      <c r="AF1062" s="1383"/>
      <c r="AG1062" s="1383"/>
    </row>
    <row r="1063" spans="3:33" x14ac:dyDescent="0.25">
      <c r="C1063" s="1383"/>
      <c r="D1063" s="1383"/>
      <c r="E1063" s="1383"/>
      <c r="F1063" s="1383"/>
      <c r="G1063" s="1383"/>
      <c r="H1063" s="1383"/>
      <c r="I1063" s="1383"/>
      <c r="J1063" s="1383"/>
      <c r="K1063" s="1383"/>
      <c r="L1063" s="1383"/>
      <c r="M1063" s="1383"/>
      <c r="N1063" s="1383"/>
      <c r="O1063" s="1383"/>
      <c r="P1063" s="1383"/>
      <c r="Q1063" s="1383"/>
      <c r="R1063" s="1383"/>
      <c r="S1063" s="1383"/>
      <c r="T1063" s="1383"/>
      <c r="U1063" s="1383"/>
      <c r="V1063" s="1383"/>
      <c r="W1063" s="1383"/>
      <c r="X1063" s="1383"/>
      <c r="Y1063" s="1383"/>
      <c r="Z1063" s="1383"/>
      <c r="AA1063" s="1383"/>
      <c r="AB1063" s="1383"/>
      <c r="AC1063" s="1383"/>
      <c r="AD1063" s="1383"/>
      <c r="AE1063" s="1383"/>
      <c r="AF1063" s="1383"/>
      <c r="AG1063" s="1383"/>
    </row>
    <row r="1064" spans="3:33" x14ac:dyDescent="0.25">
      <c r="C1064" s="1383"/>
      <c r="D1064" s="1383"/>
      <c r="E1064" s="1383"/>
      <c r="F1064" s="1383"/>
      <c r="G1064" s="1383"/>
      <c r="H1064" s="1383"/>
      <c r="I1064" s="1383"/>
      <c r="J1064" s="1383"/>
      <c r="K1064" s="1383"/>
      <c r="L1064" s="1383"/>
      <c r="M1064" s="1383"/>
      <c r="N1064" s="1383"/>
      <c r="O1064" s="1383"/>
      <c r="P1064" s="1383"/>
      <c r="Q1064" s="1383"/>
      <c r="R1064" s="1383"/>
      <c r="S1064" s="1383"/>
      <c r="T1064" s="1383"/>
      <c r="U1064" s="1383"/>
      <c r="V1064" s="1383"/>
      <c r="W1064" s="1383"/>
      <c r="X1064" s="1383"/>
      <c r="Y1064" s="1383"/>
      <c r="Z1064" s="1383"/>
      <c r="AA1064" s="1383"/>
      <c r="AB1064" s="1383"/>
      <c r="AC1064" s="1383"/>
      <c r="AD1064" s="1383"/>
      <c r="AE1064" s="1383"/>
      <c r="AF1064" s="1383"/>
      <c r="AG1064" s="1383"/>
    </row>
    <row r="1065" spans="3:33" x14ac:dyDescent="0.25">
      <c r="C1065" s="1383"/>
      <c r="D1065" s="1383"/>
      <c r="E1065" s="1383"/>
      <c r="F1065" s="1383"/>
      <c r="G1065" s="1383"/>
      <c r="H1065" s="1383"/>
      <c r="I1065" s="1383"/>
      <c r="J1065" s="1383"/>
      <c r="K1065" s="1383"/>
      <c r="L1065" s="1383"/>
      <c r="M1065" s="1383"/>
      <c r="N1065" s="1383"/>
      <c r="O1065" s="1383"/>
      <c r="P1065" s="1383"/>
      <c r="Q1065" s="1383"/>
      <c r="R1065" s="1383"/>
      <c r="S1065" s="1383"/>
      <c r="T1065" s="1383"/>
      <c r="U1065" s="1383"/>
      <c r="V1065" s="1383"/>
      <c r="W1065" s="1383"/>
      <c r="X1065" s="1383"/>
      <c r="Y1065" s="1383"/>
      <c r="Z1065" s="1383"/>
      <c r="AA1065" s="1383"/>
      <c r="AB1065" s="1383"/>
      <c r="AC1065" s="1383"/>
      <c r="AD1065" s="1383"/>
      <c r="AE1065" s="1383"/>
      <c r="AF1065" s="1383"/>
      <c r="AG1065" s="1383"/>
    </row>
    <row r="1066" spans="3:33" x14ac:dyDescent="0.25">
      <c r="C1066" s="1383"/>
      <c r="D1066" s="1383"/>
      <c r="E1066" s="1383"/>
      <c r="F1066" s="1383"/>
      <c r="G1066" s="1383"/>
      <c r="H1066" s="1383"/>
      <c r="I1066" s="1383"/>
      <c r="J1066" s="1383"/>
      <c r="K1066" s="1383"/>
      <c r="L1066" s="1383"/>
      <c r="M1066" s="1383"/>
      <c r="N1066" s="1383"/>
      <c r="O1066" s="1383"/>
      <c r="P1066" s="1383"/>
      <c r="Q1066" s="1383"/>
      <c r="R1066" s="1383"/>
      <c r="S1066" s="1383"/>
      <c r="T1066" s="1383"/>
      <c r="U1066" s="1383"/>
      <c r="V1066" s="1383"/>
      <c r="W1066" s="1383"/>
      <c r="X1066" s="1383"/>
      <c r="Y1066" s="1383"/>
      <c r="Z1066" s="1383"/>
      <c r="AA1066" s="1383"/>
      <c r="AB1066" s="1383"/>
      <c r="AC1066" s="1383"/>
      <c r="AD1066" s="1383"/>
      <c r="AE1066" s="1383"/>
      <c r="AF1066" s="1383"/>
      <c r="AG1066" s="1383"/>
    </row>
    <row r="1067" spans="3:33" x14ac:dyDescent="0.25">
      <c r="C1067" s="1383"/>
      <c r="D1067" s="1383"/>
      <c r="E1067" s="1383"/>
      <c r="F1067" s="1383"/>
      <c r="G1067" s="1383"/>
      <c r="H1067" s="1383"/>
      <c r="I1067" s="1383"/>
      <c r="J1067" s="1383"/>
      <c r="K1067" s="1383"/>
      <c r="L1067" s="1383"/>
      <c r="M1067" s="1383"/>
      <c r="N1067" s="1383"/>
      <c r="O1067" s="1383"/>
      <c r="P1067" s="1383"/>
      <c r="Q1067" s="1383"/>
      <c r="R1067" s="1383"/>
      <c r="S1067" s="1383"/>
      <c r="T1067" s="1383"/>
      <c r="U1067" s="1383"/>
      <c r="V1067" s="1383"/>
      <c r="W1067" s="1383"/>
      <c r="X1067" s="1383"/>
      <c r="Y1067" s="1383"/>
      <c r="Z1067" s="1383"/>
      <c r="AA1067" s="1383"/>
      <c r="AB1067" s="1383"/>
      <c r="AC1067" s="1383"/>
      <c r="AD1067" s="1383"/>
      <c r="AE1067" s="1383"/>
      <c r="AF1067" s="1383"/>
      <c r="AG1067" s="1383"/>
    </row>
    <row r="1068" spans="3:33" x14ac:dyDescent="0.25">
      <c r="C1068" s="1383"/>
      <c r="D1068" s="1383"/>
      <c r="E1068" s="1383"/>
      <c r="F1068" s="1383"/>
      <c r="G1068" s="1383"/>
      <c r="H1068" s="1383"/>
      <c r="I1068" s="1383"/>
      <c r="J1068" s="1383"/>
      <c r="K1068" s="1383"/>
      <c r="L1068" s="1383"/>
      <c r="M1068" s="1383"/>
      <c r="N1068" s="1383"/>
      <c r="O1068" s="1383"/>
      <c r="P1068" s="1383"/>
      <c r="Q1068" s="1383"/>
      <c r="R1068" s="1383"/>
      <c r="S1068" s="1383"/>
      <c r="T1068" s="1383"/>
      <c r="U1068" s="1383"/>
      <c r="V1068" s="1383"/>
      <c r="W1068" s="1383"/>
      <c r="X1068" s="1383"/>
      <c r="Y1068" s="1383"/>
      <c r="Z1068" s="1383"/>
      <c r="AA1068" s="1383"/>
      <c r="AB1068" s="1383"/>
      <c r="AC1068" s="1383"/>
      <c r="AD1068" s="1383"/>
      <c r="AE1068" s="1383"/>
      <c r="AF1068" s="1383"/>
      <c r="AG1068" s="1383"/>
    </row>
    <row r="1069" spans="3:33" x14ac:dyDescent="0.25">
      <c r="C1069" s="1383"/>
      <c r="D1069" s="1383"/>
      <c r="E1069" s="1383"/>
      <c r="F1069" s="1383"/>
      <c r="G1069" s="1383"/>
      <c r="H1069" s="1383"/>
      <c r="I1069" s="1383"/>
      <c r="J1069" s="1383"/>
      <c r="K1069" s="1383"/>
      <c r="L1069" s="1383"/>
      <c r="M1069" s="1383"/>
      <c r="N1069" s="1383"/>
      <c r="O1069" s="1383"/>
      <c r="P1069" s="1383"/>
      <c r="Q1069" s="1383"/>
      <c r="R1069" s="1383"/>
      <c r="S1069" s="1383"/>
      <c r="T1069" s="1383"/>
      <c r="U1069" s="1383"/>
      <c r="V1069" s="1383"/>
      <c r="W1069" s="1383"/>
      <c r="X1069" s="1383"/>
      <c r="Y1069" s="1383"/>
      <c r="Z1069" s="1383"/>
      <c r="AA1069" s="1383"/>
      <c r="AB1069" s="1383"/>
      <c r="AC1069" s="1383"/>
      <c r="AD1069" s="1383"/>
      <c r="AE1069" s="1383"/>
      <c r="AF1069" s="1383"/>
      <c r="AG1069" s="1383"/>
    </row>
    <row r="1070" spans="3:33" x14ac:dyDescent="0.25">
      <c r="C1070" s="1383"/>
      <c r="D1070" s="1383"/>
      <c r="E1070" s="1383"/>
      <c r="F1070" s="1383"/>
      <c r="G1070" s="1383"/>
      <c r="H1070" s="1383"/>
      <c r="I1070" s="1383"/>
      <c r="J1070" s="1383"/>
      <c r="K1070" s="1383"/>
      <c r="L1070" s="1383"/>
      <c r="M1070" s="1383"/>
      <c r="N1070" s="1383"/>
      <c r="O1070" s="1383"/>
      <c r="P1070" s="1383"/>
      <c r="Q1070" s="1383"/>
      <c r="R1070" s="1383"/>
      <c r="S1070" s="1383"/>
      <c r="T1070" s="1383"/>
      <c r="U1070" s="1383"/>
      <c r="V1070" s="1383"/>
      <c r="W1070" s="1383"/>
      <c r="X1070" s="1383"/>
      <c r="Y1070" s="1383"/>
      <c r="Z1070" s="1383"/>
      <c r="AA1070" s="1383"/>
      <c r="AB1070" s="1383"/>
      <c r="AC1070" s="1383"/>
      <c r="AD1070" s="1383"/>
      <c r="AE1070" s="1383"/>
      <c r="AF1070" s="1383"/>
      <c r="AG1070" s="1383"/>
    </row>
    <row r="1071" spans="3:33" x14ac:dyDescent="0.25">
      <c r="C1071" s="1383"/>
      <c r="D1071" s="1383"/>
      <c r="E1071" s="1383"/>
      <c r="F1071" s="1383"/>
      <c r="G1071" s="1383"/>
      <c r="H1071" s="1383"/>
      <c r="I1071" s="1383"/>
      <c r="J1071" s="1383"/>
      <c r="K1071" s="1383"/>
      <c r="L1071" s="1383"/>
      <c r="M1071" s="1383"/>
      <c r="N1071" s="1383"/>
      <c r="O1071" s="1383"/>
      <c r="P1071" s="1383"/>
      <c r="Q1071" s="1383"/>
      <c r="R1071" s="1383"/>
      <c r="S1071" s="1383"/>
      <c r="T1071" s="1383"/>
      <c r="U1071" s="1383"/>
      <c r="V1071" s="1383"/>
      <c r="W1071" s="1383"/>
      <c r="X1071" s="1383"/>
      <c r="Y1071" s="1383"/>
      <c r="Z1071" s="1383"/>
      <c r="AA1071" s="1383"/>
      <c r="AB1071" s="1383"/>
      <c r="AC1071" s="1383"/>
      <c r="AD1071" s="1383"/>
      <c r="AE1071" s="1383"/>
      <c r="AF1071" s="1383"/>
      <c r="AG1071" s="1383"/>
    </row>
    <row r="1072" spans="3:33" x14ac:dyDescent="0.25">
      <c r="C1072" s="1383"/>
      <c r="D1072" s="1383"/>
      <c r="E1072" s="1383"/>
      <c r="F1072" s="1383"/>
      <c r="G1072" s="1383"/>
      <c r="H1072" s="1383"/>
      <c r="I1072" s="1383"/>
      <c r="J1072" s="1383"/>
      <c r="K1072" s="1383"/>
      <c r="L1072" s="1383"/>
      <c r="M1072" s="1383"/>
      <c r="N1072" s="1383"/>
      <c r="O1072" s="1383"/>
      <c r="P1072" s="1383"/>
      <c r="Q1072" s="1383"/>
      <c r="R1072" s="1383"/>
      <c r="S1072" s="1383"/>
      <c r="T1072" s="1383"/>
      <c r="U1072" s="1383"/>
      <c r="V1072" s="1383"/>
      <c r="W1072" s="1383"/>
      <c r="X1072" s="1383"/>
      <c r="Y1072" s="1383"/>
      <c r="Z1072" s="1383"/>
      <c r="AA1072" s="1383"/>
      <c r="AB1072" s="1383"/>
      <c r="AC1072" s="1383"/>
      <c r="AD1072" s="1383"/>
      <c r="AE1072" s="1383"/>
      <c r="AF1072" s="1383"/>
      <c r="AG1072" s="1383"/>
    </row>
    <row r="1073" spans="3:33" x14ac:dyDescent="0.25">
      <c r="C1073" s="1383"/>
      <c r="D1073" s="1383"/>
      <c r="E1073" s="1383"/>
      <c r="F1073" s="1383"/>
      <c r="G1073" s="1383"/>
      <c r="H1073" s="1383"/>
      <c r="I1073" s="1383"/>
      <c r="J1073" s="1383"/>
      <c r="K1073" s="1383"/>
      <c r="L1073" s="1383"/>
      <c r="M1073" s="1383"/>
      <c r="N1073" s="1383"/>
      <c r="O1073" s="1383"/>
      <c r="P1073" s="1383"/>
      <c r="Q1073" s="1383"/>
      <c r="R1073" s="1383"/>
      <c r="S1073" s="1383"/>
      <c r="T1073" s="1383"/>
      <c r="U1073" s="1383"/>
      <c r="V1073" s="1383"/>
      <c r="W1073" s="1383"/>
      <c r="X1073" s="1383"/>
      <c r="Y1073" s="1383"/>
      <c r="Z1073" s="1383"/>
      <c r="AA1073" s="1383"/>
      <c r="AB1073" s="1383"/>
      <c r="AC1073" s="1383"/>
      <c r="AD1073" s="1383"/>
      <c r="AE1073" s="1383"/>
      <c r="AF1073" s="1383"/>
      <c r="AG1073" s="1383"/>
    </row>
    <row r="1074" spans="3:33" x14ac:dyDescent="0.25">
      <c r="C1074" s="1383"/>
      <c r="D1074" s="1383"/>
      <c r="E1074" s="1383"/>
      <c r="F1074" s="1383"/>
      <c r="G1074" s="1383"/>
      <c r="H1074" s="1383"/>
      <c r="I1074" s="1383"/>
      <c r="J1074" s="1383"/>
      <c r="K1074" s="1383"/>
      <c r="L1074" s="1383"/>
      <c r="M1074" s="1383"/>
      <c r="N1074" s="1383"/>
      <c r="O1074" s="1383"/>
      <c r="P1074" s="1383"/>
      <c r="Q1074" s="1383"/>
      <c r="R1074" s="1383"/>
      <c r="S1074" s="1383"/>
      <c r="T1074" s="1383"/>
      <c r="U1074" s="1383"/>
      <c r="V1074" s="1383"/>
      <c r="W1074" s="1383"/>
      <c r="X1074" s="1383"/>
      <c r="Y1074" s="1383"/>
      <c r="Z1074" s="1383"/>
      <c r="AA1074" s="1383"/>
      <c r="AB1074" s="1383"/>
      <c r="AC1074" s="1383"/>
      <c r="AD1074" s="1383"/>
      <c r="AE1074" s="1383"/>
      <c r="AF1074" s="1383"/>
      <c r="AG1074" s="1383"/>
    </row>
    <row r="1075" spans="3:33" x14ac:dyDescent="0.25">
      <c r="C1075" s="1383"/>
      <c r="D1075" s="1383"/>
      <c r="E1075" s="1383"/>
      <c r="F1075" s="1383"/>
      <c r="G1075" s="1383"/>
      <c r="H1075" s="1383"/>
      <c r="I1075" s="1383"/>
      <c r="J1075" s="1383"/>
      <c r="K1075" s="1383"/>
      <c r="L1075" s="1383"/>
      <c r="M1075" s="1383"/>
      <c r="N1075" s="1383"/>
      <c r="O1075" s="1383"/>
      <c r="P1075" s="1383"/>
      <c r="Q1075" s="1383"/>
      <c r="R1075" s="1383"/>
      <c r="S1075" s="1383"/>
      <c r="T1075" s="1383"/>
      <c r="U1075" s="1383"/>
      <c r="V1075" s="1383"/>
      <c r="W1075" s="1383"/>
      <c r="X1075" s="1383"/>
      <c r="Y1075" s="1383"/>
      <c r="Z1075" s="1383"/>
      <c r="AA1075" s="1383"/>
      <c r="AB1075" s="1383"/>
      <c r="AC1075" s="1383"/>
      <c r="AD1075" s="1383"/>
      <c r="AE1075" s="1383"/>
      <c r="AF1075" s="1383"/>
      <c r="AG1075" s="1383"/>
    </row>
    <row r="1076" spans="3:33" x14ac:dyDescent="0.25">
      <c r="C1076" s="1383"/>
      <c r="D1076" s="1383"/>
      <c r="E1076" s="1383"/>
      <c r="F1076" s="1383"/>
      <c r="G1076" s="1383"/>
      <c r="H1076" s="1383"/>
      <c r="I1076" s="1383"/>
      <c r="J1076" s="1383"/>
      <c r="K1076" s="1383"/>
      <c r="L1076" s="1383"/>
      <c r="M1076" s="1383"/>
      <c r="N1076" s="1383"/>
      <c r="O1076" s="1383"/>
      <c r="P1076" s="1383"/>
      <c r="Q1076" s="1383"/>
      <c r="R1076" s="1383"/>
      <c r="S1076" s="1383"/>
      <c r="T1076" s="1383"/>
      <c r="U1076" s="1383"/>
      <c r="V1076" s="1383"/>
      <c r="W1076" s="1383"/>
      <c r="X1076" s="1383"/>
      <c r="Y1076" s="1383"/>
      <c r="Z1076" s="1383"/>
      <c r="AA1076" s="1383"/>
      <c r="AB1076" s="1383"/>
      <c r="AC1076" s="1383"/>
      <c r="AD1076" s="1383"/>
      <c r="AE1076" s="1383"/>
      <c r="AF1076" s="1383"/>
      <c r="AG1076" s="1383"/>
    </row>
    <row r="1077" spans="3:33" x14ac:dyDescent="0.25">
      <c r="C1077" s="1383"/>
      <c r="D1077" s="1383"/>
      <c r="E1077" s="1383"/>
      <c r="F1077" s="1383"/>
      <c r="G1077" s="1383"/>
      <c r="H1077" s="1383"/>
      <c r="I1077" s="1383"/>
      <c r="J1077" s="1383"/>
      <c r="K1077" s="1383"/>
      <c r="L1077" s="1383"/>
      <c r="M1077" s="1383"/>
      <c r="N1077" s="1383"/>
      <c r="O1077" s="1383"/>
      <c r="P1077" s="1383"/>
      <c r="Q1077" s="1383"/>
      <c r="R1077" s="1383"/>
      <c r="S1077" s="1383"/>
      <c r="T1077" s="1383"/>
      <c r="U1077" s="1383"/>
      <c r="V1077" s="1383"/>
      <c r="W1077" s="1383"/>
      <c r="X1077" s="1383"/>
      <c r="Y1077" s="1383"/>
      <c r="Z1077" s="1383"/>
      <c r="AA1077" s="1383"/>
      <c r="AB1077" s="1383"/>
      <c r="AC1077" s="1383"/>
      <c r="AD1077" s="1383"/>
      <c r="AE1077" s="1383"/>
      <c r="AF1077" s="1383"/>
      <c r="AG1077" s="1383"/>
    </row>
    <row r="1078" spans="3:33" x14ac:dyDescent="0.25">
      <c r="C1078" s="1383"/>
      <c r="D1078" s="1383"/>
      <c r="E1078" s="1383"/>
      <c r="F1078" s="1383"/>
      <c r="G1078" s="1383"/>
      <c r="H1078" s="1383"/>
      <c r="I1078" s="1383"/>
      <c r="J1078" s="1383"/>
      <c r="K1078" s="1383"/>
      <c r="L1078" s="1383"/>
      <c r="M1078" s="1383"/>
      <c r="N1078" s="1383"/>
      <c r="O1078" s="1383"/>
      <c r="P1078" s="1383"/>
      <c r="Q1078" s="1383"/>
      <c r="R1078" s="1383"/>
      <c r="S1078" s="1383"/>
      <c r="T1078" s="1383"/>
      <c r="U1078" s="1383"/>
      <c r="V1078" s="1383"/>
      <c r="W1078" s="1383"/>
      <c r="X1078" s="1383"/>
      <c r="Y1078" s="1383"/>
      <c r="Z1078" s="1383"/>
      <c r="AA1078" s="1383"/>
      <c r="AB1078" s="1383"/>
      <c r="AC1078" s="1383"/>
      <c r="AD1078" s="1383"/>
      <c r="AE1078" s="1383"/>
      <c r="AF1078" s="1383"/>
      <c r="AG1078" s="1383"/>
    </row>
    <row r="1079" spans="3:33" x14ac:dyDescent="0.25">
      <c r="C1079" s="1383"/>
      <c r="D1079" s="1383"/>
      <c r="E1079" s="1383"/>
      <c r="F1079" s="1383"/>
      <c r="G1079" s="1383"/>
      <c r="H1079" s="1383"/>
      <c r="I1079" s="1383"/>
      <c r="J1079" s="1383"/>
      <c r="K1079" s="1383"/>
      <c r="L1079" s="1383"/>
      <c r="M1079" s="1383"/>
      <c r="N1079" s="1383"/>
      <c r="O1079" s="1383"/>
      <c r="P1079" s="1383"/>
      <c r="Q1079" s="1383"/>
      <c r="R1079" s="1383"/>
      <c r="S1079" s="1383"/>
      <c r="T1079" s="1383"/>
      <c r="U1079" s="1383"/>
      <c r="V1079" s="1383"/>
      <c r="W1079" s="1383"/>
      <c r="X1079" s="1383"/>
      <c r="Y1079" s="1383"/>
      <c r="Z1079" s="1383"/>
      <c r="AA1079" s="1383"/>
      <c r="AB1079" s="1383"/>
      <c r="AC1079" s="1383"/>
      <c r="AD1079" s="1383"/>
      <c r="AE1079" s="1383"/>
      <c r="AF1079" s="1383"/>
      <c r="AG1079" s="1383"/>
    </row>
    <row r="1080" spans="3:33" x14ac:dyDescent="0.25">
      <c r="C1080" s="1383"/>
      <c r="D1080" s="1383"/>
      <c r="E1080" s="1383"/>
      <c r="F1080" s="1383"/>
      <c r="G1080" s="1383"/>
      <c r="H1080" s="1383"/>
      <c r="I1080" s="1383"/>
      <c r="J1080" s="1383"/>
      <c r="K1080" s="1383"/>
      <c r="L1080" s="1383"/>
      <c r="M1080" s="1383"/>
      <c r="N1080" s="1383"/>
      <c r="O1080" s="1383"/>
      <c r="P1080" s="1383"/>
      <c r="Q1080" s="1383"/>
      <c r="R1080" s="1383"/>
      <c r="S1080" s="1383"/>
      <c r="T1080" s="1383"/>
      <c r="U1080" s="1383"/>
      <c r="V1080" s="1383"/>
      <c r="W1080" s="1383"/>
      <c r="X1080" s="1383"/>
      <c r="Y1080" s="1383"/>
      <c r="Z1080" s="1383"/>
      <c r="AA1080" s="1383"/>
      <c r="AB1080" s="1383"/>
      <c r="AC1080" s="1383"/>
      <c r="AD1080" s="1383"/>
      <c r="AE1080" s="1383"/>
      <c r="AF1080" s="1383"/>
      <c r="AG1080" s="1383"/>
    </row>
    <row r="1081" spans="3:33" x14ac:dyDescent="0.25">
      <c r="C1081" s="1383"/>
      <c r="D1081" s="1383"/>
      <c r="E1081" s="1383"/>
      <c r="F1081" s="1383"/>
      <c r="G1081" s="1383"/>
      <c r="H1081" s="1383"/>
      <c r="I1081" s="1383"/>
      <c r="J1081" s="1383"/>
      <c r="K1081" s="1383"/>
      <c r="L1081" s="1383"/>
      <c r="M1081" s="1383"/>
      <c r="N1081" s="1383"/>
      <c r="O1081" s="1383"/>
      <c r="P1081" s="1383"/>
      <c r="Q1081" s="1383"/>
      <c r="R1081" s="1383"/>
      <c r="S1081" s="1383"/>
      <c r="T1081" s="1383"/>
      <c r="U1081" s="1383"/>
      <c r="V1081" s="1383"/>
      <c r="W1081" s="1383"/>
      <c r="X1081" s="1383"/>
      <c r="Y1081" s="1383"/>
      <c r="Z1081" s="1383"/>
      <c r="AA1081" s="1383"/>
      <c r="AB1081" s="1383"/>
      <c r="AC1081" s="1383"/>
      <c r="AD1081" s="1383"/>
      <c r="AE1081" s="1383"/>
      <c r="AF1081" s="1383"/>
      <c r="AG1081" s="1383"/>
    </row>
    <row r="1082" spans="3:33" x14ac:dyDescent="0.25">
      <c r="C1082" s="1383"/>
      <c r="D1082" s="1383"/>
      <c r="E1082" s="1383"/>
      <c r="F1082" s="1383"/>
      <c r="G1082" s="1383"/>
      <c r="H1082" s="1383"/>
      <c r="I1082" s="1383"/>
      <c r="J1082" s="1383"/>
      <c r="K1082" s="1383"/>
      <c r="L1082" s="1383"/>
      <c r="M1082" s="1383"/>
      <c r="N1082" s="1383"/>
      <c r="O1082" s="1383"/>
      <c r="P1082" s="1383"/>
      <c r="Q1082" s="1383"/>
      <c r="R1082" s="1383"/>
      <c r="S1082" s="1383"/>
      <c r="T1082" s="1383"/>
      <c r="U1082" s="1383"/>
      <c r="V1082" s="1383"/>
      <c r="W1082" s="1383"/>
      <c r="X1082" s="1383"/>
      <c r="Y1082" s="1383"/>
      <c r="Z1082" s="1383"/>
      <c r="AA1082" s="1383"/>
      <c r="AB1082" s="1383"/>
      <c r="AC1082" s="1383"/>
      <c r="AD1082" s="1383"/>
      <c r="AE1082" s="1383"/>
      <c r="AF1082" s="1383"/>
      <c r="AG1082" s="1383"/>
    </row>
    <row r="1083" spans="3:33" x14ac:dyDescent="0.25">
      <c r="C1083" s="1383"/>
      <c r="D1083" s="1383"/>
      <c r="E1083" s="1383"/>
      <c r="F1083" s="1383"/>
      <c r="G1083" s="1383"/>
      <c r="H1083" s="1383"/>
      <c r="I1083" s="1383"/>
      <c r="J1083" s="1383"/>
      <c r="K1083" s="1383"/>
      <c r="L1083" s="1383"/>
      <c r="M1083" s="1383"/>
      <c r="N1083" s="1383"/>
      <c r="O1083" s="1383"/>
      <c r="P1083" s="1383"/>
      <c r="Q1083" s="1383"/>
      <c r="R1083" s="1383"/>
      <c r="S1083" s="1383"/>
      <c r="T1083" s="1383"/>
      <c r="U1083" s="1383"/>
      <c r="V1083" s="1383"/>
      <c r="W1083" s="1383"/>
      <c r="X1083" s="1383"/>
      <c r="Y1083" s="1383"/>
      <c r="Z1083" s="1383"/>
      <c r="AA1083" s="1383"/>
      <c r="AB1083" s="1383"/>
      <c r="AC1083" s="1383"/>
      <c r="AD1083" s="1383"/>
      <c r="AE1083" s="1383"/>
      <c r="AF1083" s="1383"/>
      <c r="AG1083" s="1383"/>
    </row>
    <row r="1084" spans="3:33" x14ac:dyDescent="0.25">
      <c r="C1084" s="1383"/>
      <c r="D1084" s="1383"/>
      <c r="E1084" s="1383"/>
      <c r="F1084" s="1383"/>
      <c r="G1084" s="1383"/>
      <c r="H1084" s="1383"/>
      <c r="I1084" s="1383"/>
      <c r="J1084" s="1383"/>
      <c r="K1084" s="1383"/>
      <c r="L1084" s="1383"/>
      <c r="M1084" s="1383"/>
      <c r="N1084" s="1383"/>
      <c r="O1084" s="1383"/>
      <c r="P1084" s="1383"/>
      <c r="Q1084" s="1383"/>
      <c r="R1084" s="1383"/>
      <c r="S1084" s="1383"/>
      <c r="T1084" s="1383"/>
      <c r="U1084" s="1383"/>
      <c r="V1084" s="1383"/>
      <c r="W1084" s="1383"/>
      <c r="X1084" s="1383"/>
      <c r="Y1084" s="1383"/>
      <c r="Z1084" s="1383"/>
      <c r="AA1084" s="1383"/>
      <c r="AB1084" s="1383"/>
      <c r="AC1084" s="1383"/>
      <c r="AD1084" s="1383"/>
      <c r="AE1084" s="1383"/>
      <c r="AF1084" s="1383"/>
      <c r="AG1084" s="1383"/>
    </row>
    <row r="1085" spans="3:33" x14ac:dyDescent="0.25">
      <c r="C1085" s="1383"/>
      <c r="D1085" s="1383"/>
      <c r="E1085" s="1383"/>
      <c r="F1085" s="1383"/>
      <c r="G1085" s="1383"/>
      <c r="H1085" s="1383"/>
      <c r="I1085" s="1383"/>
      <c r="J1085" s="1383"/>
      <c r="K1085" s="1383"/>
      <c r="L1085" s="1383"/>
      <c r="M1085" s="1383"/>
      <c r="N1085" s="1383"/>
      <c r="O1085" s="1383"/>
      <c r="P1085" s="1383"/>
      <c r="Q1085" s="1383"/>
      <c r="R1085" s="1383"/>
      <c r="S1085" s="1383"/>
      <c r="T1085" s="1383"/>
      <c r="U1085" s="1383"/>
      <c r="V1085" s="1383"/>
      <c r="W1085" s="1383"/>
      <c r="X1085" s="1383"/>
      <c r="Y1085" s="1383"/>
      <c r="Z1085" s="1383"/>
      <c r="AA1085" s="1383"/>
      <c r="AB1085" s="1383"/>
      <c r="AC1085" s="1383"/>
      <c r="AD1085" s="1383"/>
      <c r="AE1085" s="1383"/>
      <c r="AF1085" s="1383"/>
      <c r="AG1085" s="1383"/>
    </row>
    <row r="1086" spans="3:33" x14ac:dyDescent="0.25">
      <c r="C1086" s="1383"/>
      <c r="D1086" s="1383"/>
      <c r="E1086" s="1383"/>
      <c r="F1086" s="1383"/>
      <c r="G1086" s="1383"/>
      <c r="H1086" s="1383"/>
      <c r="I1086" s="1383"/>
      <c r="J1086" s="1383"/>
      <c r="K1086" s="1383"/>
      <c r="L1086" s="1383"/>
      <c r="M1086" s="1383"/>
      <c r="N1086" s="1383"/>
      <c r="O1086" s="1383"/>
      <c r="P1086" s="1383"/>
      <c r="Q1086" s="1383"/>
      <c r="R1086" s="1383"/>
      <c r="S1086" s="1383"/>
      <c r="T1086" s="1383"/>
      <c r="U1086" s="1383"/>
      <c r="V1086" s="1383"/>
      <c r="W1086" s="1383"/>
      <c r="X1086" s="1383"/>
      <c r="Y1086" s="1383"/>
      <c r="Z1086" s="1383"/>
      <c r="AA1086" s="1383"/>
      <c r="AB1086" s="1383"/>
      <c r="AC1086" s="1383"/>
      <c r="AD1086" s="1383"/>
      <c r="AE1086" s="1383"/>
      <c r="AF1086" s="1383"/>
      <c r="AG1086" s="1383"/>
    </row>
    <row r="1087" spans="3:33" x14ac:dyDescent="0.25">
      <c r="C1087" s="1383"/>
      <c r="D1087" s="1383"/>
      <c r="E1087" s="1383"/>
      <c r="F1087" s="1383"/>
      <c r="G1087" s="1383"/>
      <c r="H1087" s="1383"/>
      <c r="I1087" s="1383"/>
      <c r="J1087" s="1383"/>
      <c r="K1087" s="1383"/>
      <c r="L1087" s="1383"/>
      <c r="M1087" s="1383"/>
      <c r="N1087" s="1383"/>
      <c r="O1087" s="1383"/>
      <c r="P1087" s="1383"/>
      <c r="Q1087" s="1383"/>
      <c r="R1087" s="1383"/>
      <c r="S1087" s="1383"/>
      <c r="T1087" s="1383"/>
      <c r="U1087" s="1383"/>
      <c r="V1087" s="1383"/>
      <c r="W1087" s="1383"/>
      <c r="X1087" s="1383"/>
      <c r="Y1087" s="1383"/>
      <c r="Z1087" s="1383"/>
      <c r="AA1087" s="1383"/>
      <c r="AB1087" s="1383"/>
      <c r="AC1087" s="1383"/>
      <c r="AD1087" s="1383"/>
      <c r="AE1087" s="1383"/>
      <c r="AF1087" s="1383"/>
      <c r="AG1087" s="1383"/>
    </row>
    <row r="1088" spans="3:33" x14ac:dyDescent="0.25">
      <c r="C1088" s="1383"/>
      <c r="D1088" s="1383"/>
      <c r="E1088" s="1383"/>
      <c r="F1088" s="1383"/>
      <c r="G1088" s="1383"/>
      <c r="H1088" s="1383"/>
      <c r="I1088" s="1383"/>
      <c r="J1088" s="1383"/>
      <c r="K1088" s="1383"/>
      <c r="L1088" s="1383"/>
      <c r="M1088" s="1383"/>
      <c r="N1088" s="1383"/>
      <c r="O1088" s="1383"/>
      <c r="P1088" s="1383"/>
      <c r="Q1088" s="1383"/>
      <c r="R1088" s="1383"/>
      <c r="S1088" s="1383"/>
      <c r="T1088" s="1383"/>
      <c r="U1088" s="1383"/>
      <c r="V1088" s="1383"/>
      <c r="W1088" s="1383"/>
      <c r="X1088" s="1383"/>
      <c r="Y1088" s="1383"/>
      <c r="Z1088" s="1383"/>
      <c r="AA1088" s="1383"/>
      <c r="AB1088" s="1383"/>
      <c r="AC1088" s="1383"/>
      <c r="AD1088" s="1383"/>
      <c r="AE1088" s="1383"/>
      <c r="AF1088" s="1383"/>
      <c r="AG1088" s="1383"/>
    </row>
    <row r="1089" spans="3:33" x14ac:dyDescent="0.25">
      <c r="C1089" s="1383"/>
      <c r="D1089" s="1383"/>
      <c r="E1089" s="1383"/>
      <c r="F1089" s="1383"/>
      <c r="G1089" s="1383"/>
      <c r="H1089" s="1383"/>
      <c r="I1089" s="1383"/>
      <c r="J1089" s="1383"/>
      <c r="K1089" s="1383"/>
      <c r="L1089" s="1383"/>
      <c r="M1089" s="1383"/>
      <c r="N1089" s="1383"/>
      <c r="O1089" s="1383"/>
      <c r="P1089" s="1383"/>
      <c r="Q1089" s="1383"/>
      <c r="R1089" s="1383"/>
      <c r="S1089" s="1383"/>
      <c r="T1089" s="1383"/>
      <c r="U1089" s="1383"/>
      <c r="V1089" s="1383"/>
      <c r="W1089" s="1383"/>
      <c r="X1089" s="1383"/>
      <c r="Y1089" s="1383"/>
      <c r="Z1089" s="1383"/>
      <c r="AA1089" s="1383"/>
      <c r="AB1089" s="1383"/>
      <c r="AC1089" s="1383"/>
      <c r="AD1089" s="1383"/>
      <c r="AE1089" s="1383"/>
      <c r="AF1089" s="1383"/>
      <c r="AG1089" s="1383"/>
    </row>
    <row r="1090" spans="3:33" x14ac:dyDescent="0.25">
      <c r="C1090" s="1383"/>
      <c r="D1090" s="1383"/>
      <c r="E1090" s="1383"/>
      <c r="F1090" s="1383"/>
      <c r="G1090" s="1383"/>
      <c r="H1090" s="1383"/>
      <c r="I1090" s="1383"/>
      <c r="J1090" s="1383"/>
      <c r="K1090" s="1383"/>
      <c r="L1090" s="1383"/>
      <c r="M1090" s="1383"/>
      <c r="N1090" s="1383"/>
      <c r="O1090" s="1383"/>
      <c r="P1090" s="1383"/>
      <c r="Q1090" s="1383"/>
      <c r="R1090" s="1383"/>
      <c r="S1090" s="1383"/>
      <c r="T1090" s="1383"/>
      <c r="U1090" s="1383"/>
      <c r="V1090" s="1383"/>
      <c r="W1090" s="1383"/>
      <c r="X1090" s="1383"/>
      <c r="Y1090" s="1383"/>
      <c r="Z1090" s="1383"/>
      <c r="AA1090" s="1383"/>
      <c r="AB1090" s="1383"/>
      <c r="AC1090" s="1383"/>
      <c r="AD1090" s="1383"/>
      <c r="AE1090" s="1383"/>
      <c r="AF1090" s="1383"/>
      <c r="AG1090" s="1383"/>
    </row>
    <row r="1091" spans="3:33" x14ac:dyDescent="0.25">
      <c r="C1091" s="1383"/>
      <c r="D1091" s="1383"/>
      <c r="E1091" s="1383"/>
      <c r="F1091" s="1383"/>
      <c r="G1091" s="1383"/>
      <c r="H1091" s="1383"/>
      <c r="I1091" s="1383"/>
      <c r="J1091" s="1383"/>
      <c r="K1091" s="1383"/>
      <c r="L1091" s="1383"/>
      <c r="M1091" s="1383"/>
      <c r="N1091" s="1383"/>
      <c r="O1091" s="1383"/>
      <c r="P1091" s="1383"/>
      <c r="Q1091" s="1383"/>
      <c r="R1091" s="1383"/>
      <c r="S1091" s="1383"/>
      <c r="T1091" s="1383"/>
      <c r="U1091" s="1383"/>
      <c r="V1091" s="1383"/>
      <c r="W1091" s="1383"/>
      <c r="X1091" s="1383"/>
      <c r="Y1091" s="1383"/>
      <c r="Z1091" s="1383"/>
      <c r="AA1091" s="1383"/>
      <c r="AB1091" s="1383"/>
      <c r="AC1091" s="1383"/>
      <c r="AD1091" s="1383"/>
      <c r="AE1091" s="1383"/>
      <c r="AF1091" s="1383"/>
      <c r="AG1091" s="1383"/>
    </row>
    <row r="1092" spans="3:33" x14ac:dyDescent="0.25">
      <c r="C1092" s="1383"/>
      <c r="D1092" s="1383"/>
      <c r="E1092" s="1383"/>
      <c r="F1092" s="1383"/>
      <c r="G1092" s="1383"/>
      <c r="H1092" s="1383"/>
      <c r="I1092" s="1383"/>
      <c r="J1092" s="1383"/>
      <c r="K1092" s="1383"/>
      <c r="L1092" s="1383"/>
      <c r="M1092" s="1383"/>
      <c r="N1092" s="1383"/>
      <c r="O1092" s="1383"/>
      <c r="P1092" s="1383"/>
      <c r="Q1092" s="1383"/>
      <c r="R1092" s="1383"/>
      <c r="S1092" s="1383"/>
      <c r="T1092" s="1383"/>
      <c r="U1092" s="1383"/>
      <c r="V1092" s="1383"/>
      <c r="W1092" s="1383"/>
      <c r="X1092" s="1383"/>
      <c r="Y1092" s="1383"/>
      <c r="Z1092" s="1383"/>
      <c r="AA1092" s="1383"/>
      <c r="AB1092" s="1383"/>
      <c r="AC1092" s="1383"/>
      <c r="AD1092" s="1383"/>
      <c r="AE1092" s="1383"/>
      <c r="AF1092" s="1383"/>
      <c r="AG1092" s="1383"/>
    </row>
    <row r="1093" spans="3:33" x14ac:dyDescent="0.25">
      <c r="C1093" s="1383"/>
      <c r="D1093" s="1383"/>
      <c r="E1093" s="1383"/>
      <c r="F1093" s="1383"/>
      <c r="G1093" s="1383"/>
      <c r="H1093" s="1383"/>
      <c r="I1093" s="1383"/>
      <c r="J1093" s="1383"/>
      <c r="K1093" s="1383"/>
      <c r="L1093" s="1383"/>
      <c r="M1093" s="1383"/>
      <c r="N1093" s="1383"/>
      <c r="O1093" s="1383"/>
      <c r="P1093" s="1383"/>
      <c r="Q1093" s="1383"/>
      <c r="R1093" s="1383"/>
      <c r="S1093" s="1383"/>
      <c r="T1093" s="1383"/>
      <c r="U1093" s="1383"/>
      <c r="V1093" s="1383"/>
      <c r="W1093" s="1383"/>
      <c r="X1093" s="1383"/>
      <c r="Y1093" s="1383"/>
      <c r="Z1093" s="1383"/>
      <c r="AA1093" s="1383"/>
      <c r="AB1093" s="1383"/>
      <c r="AC1093" s="1383"/>
      <c r="AD1093" s="1383"/>
      <c r="AE1093" s="1383"/>
      <c r="AF1093" s="1383"/>
      <c r="AG1093" s="1383"/>
    </row>
    <row r="1094" spans="3:33" x14ac:dyDescent="0.25">
      <c r="C1094" s="1383"/>
      <c r="D1094" s="1383"/>
      <c r="E1094" s="1383"/>
      <c r="F1094" s="1383"/>
      <c r="G1094" s="1383"/>
      <c r="H1094" s="1383"/>
      <c r="I1094" s="1383"/>
      <c r="J1094" s="1383"/>
      <c r="K1094" s="1383"/>
      <c r="L1094" s="1383"/>
      <c r="M1094" s="1383"/>
      <c r="N1094" s="1383"/>
      <c r="O1094" s="1383"/>
      <c r="P1094" s="1383"/>
      <c r="Q1094" s="1383"/>
      <c r="R1094" s="1383"/>
      <c r="S1094" s="1383"/>
      <c r="T1094" s="1383"/>
      <c r="U1094" s="1383"/>
      <c r="V1094" s="1383"/>
      <c r="W1094" s="1383"/>
      <c r="X1094" s="1383"/>
      <c r="Y1094" s="1383"/>
      <c r="Z1094" s="1383"/>
      <c r="AA1094" s="1383"/>
      <c r="AB1094" s="1383"/>
      <c r="AC1094" s="1383"/>
      <c r="AD1094" s="1383"/>
      <c r="AE1094" s="1383"/>
      <c r="AF1094" s="1383"/>
      <c r="AG1094" s="1383"/>
    </row>
    <row r="1095" spans="3:33" x14ac:dyDescent="0.25">
      <c r="C1095" s="1383"/>
      <c r="D1095" s="1383"/>
      <c r="E1095" s="1383"/>
      <c r="F1095" s="1383"/>
      <c r="G1095" s="1383"/>
      <c r="H1095" s="1383"/>
      <c r="I1095" s="1383"/>
      <c r="J1095" s="1383"/>
      <c r="K1095" s="1383"/>
      <c r="L1095" s="1383"/>
      <c r="M1095" s="1383"/>
      <c r="N1095" s="1383"/>
      <c r="O1095" s="1383"/>
      <c r="P1095" s="1383"/>
      <c r="Q1095" s="1383"/>
      <c r="R1095" s="1383"/>
      <c r="S1095" s="1383"/>
      <c r="T1095" s="1383"/>
      <c r="U1095" s="1383"/>
      <c r="V1095" s="1383"/>
      <c r="W1095" s="1383"/>
      <c r="X1095" s="1383"/>
      <c r="Y1095" s="1383"/>
      <c r="Z1095" s="1383"/>
      <c r="AA1095" s="1383"/>
      <c r="AB1095" s="1383"/>
      <c r="AC1095" s="1383"/>
      <c r="AD1095" s="1383"/>
      <c r="AE1095" s="1383"/>
      <c r="AF1095" s="1383"/>
      <c r="AG1095" s="1383"/>
    </row>
    <row r="1096" spans="3:33" x14ac:dyDescent="0.25">
      <c r="C1096" s="1383"/>
      <c r="D1096" s="1383"/>
      <c r="E1096" s="1383"/>
      <c r="F1096" s="1383"/>
      <c r="G1096" s="1383"/>
      <c r="H1096" s="1383"/>
      <c r="I1096" s="1383"/>
      <c r="J1096" s="1383"/>
      <c r="K1096" s="1383"/>
      <c r="L1096" s="1383"/>
      <c r="M1096" s="1383"/>
      <c r="N1096" s="1383"/>
      <c r="O1096" s="1383"/>
      <c r="P1096" s="1383"/>
      <c r="Q1096" s="1383"/>
      <c r="R1096" s="1383"/>
      <c r="S1096" s="1383"/>
      <c r="T1096" s="1383"/>
      <c r="U1096" s="1383"/>
      <c r="V1096" s="1383"/>
      <c r="W1096" s="1383"/>
      <c r="X1096" s="1383"/>
      <c r="Y1096" s="1383"/>
      <c r="Z1096" s="1383"/>
      <c r="AA1096" s="1383"/>
      <c r="AB1096" s="1383"/>
      <c r="AC1096" s="1383"/>
      <c r="AD1096" s="1383"/>
      <c r="AE1096" s="1383"/>
      <c r="AF1096" s="1383"/>
      <c r="AG1096" s="1383"/>
    </row>
    <row r="1097" spans="3:33" x14ac:dyDescent="0.25">
      <c r="C1097" s="1383"/>
      <c r="D1097" s="1383"/>
      <c r="E1097" s="1383"/>
      <c r="F1097" s="1383"/>
      <c r="G1097" s="1383"/>
      <c r="H1097" s="1383"/>
      <c r="I1097" s="1383"/>
      <c r="J1097" s="1383"/>
      <c r="K1097" s="1383"/>
      <c r="L1097" s="1383"/>
      <c r="M1097" s="1383"/>
      <c r="N1097" s="1383"/>
      <c r="O1097" s="1383"/>
      <c r="P1097" s="1383"/>
      <c r="Q1097" s="1383"/>
      <c r="R1097" s="1383"/>
      <c r="S1097" s="1383"/>
      <c r="T1097" s="1383"/>
      <c r="U1097" s="1383"/>
      <c r="V1097" s="1383"/>
      <c r="W1097" s="1383"/>
      <c r="X1097" s="1383"/>
      <c r="Y1097" s="1383"/>
      <c r="Z1097" s="1383"/>
      <c r="AA1097" s="1383"/>
      <c r="AB1097" s="1383"/>
      <c r="AC1097" s="1383"/>
      <c r="AD1097" s="1383"/>
      <c r="AE1097" s="1383"/>
      <c r="AF1097" s="1383"/>
      <c r="AG1097" s="1383"/>
    </row>
    <row r="1098" spans="3:33" x14ac:dyDescent="0.25">
      <c r="C1098" s="1383"/>
      <c r="D1098" s="1383"/>
      <c r="E1098" s="1383"/>
      <c r="F1098" s="1383"/>
      <c r="G1098" s="1383"/>
      <c r="H1098" s="1383"/>
      <c r="I1098" s="1383"/>
      <c r="J1098" s="1383"/>
      <c r="K1098" s="1383"/>
      <c r="L1098" s="1383"/>
      <c r="M1098" s="1383"/>
      <c r="N1098" s="1383"/>
      <c r="O1098" s="1383"/>
      <c r="P1098" s="1383"/>
      <c r="Q1098" s="1383"/>
      <c r="R1098" s="1383"/>
      <c r="S1098" s="1383"/>
      <c r="T1098" s="1383"/>
      <c r="U1098" s="1383"/>
      <c r="V1098" s="1383"/>
      <c r="W1098" s="1383"/>
      <c r="X1098" s="1383"/>
      <c r="Y1098" s="1383"/>
      <c r="Z1098" s="1383"/>
      <c r="AA1098" s="1383"/>
      <c r="AB1098" s="1383"/>
      <c r="AC1098" s="1383"/>
      <c r="AD1098" s="1383"/>
      <c r="AE1098" s="1383"/>
      <c r="AF1098" s="1383"/>
      <c r="AG1098" s="1383"/>
    </row>
    <row r="1099" spans="3:33" x14ac:dyDescent="0.25">
      <c r="C1099" s="1383"/>
      <c r="D1099" s="1383"/>
      <c r="E1099" s="1383"/>
      <c r="F1099" s="1383"/>
      <c r="G1099" s="1383"/>
      <c r="H1099" s="1383"/>
      <c r="I1099" s="1383"/>
      <c r="J1099" s="1383"/>
      <c r="K1099" s="1383"/>
      <c r="L1099" s="1383"/>
      <c r="M1099" s="1383"/>
      <c r="N1099" s="1383"/>
      <c r="O1099" s="1383"/>
      <c r="P1099" s="1383"/>
      <c r="Q1099" s="1383"/>
      <c r="R1099" s="1383"/>
      <c r="S1099" s="1383"/>
      <c r="T1099" s="1383"/>
      <c r="U1099" s="1383"/>
      <c r="V1099" s="1383"/>
      <c r="W1099" s="1383"/>
      <c r="X1099" s="1383"/>
      <c r="Y1099" s="1383"/>
      <c r="Z1099" s="1383"/>
      <c r="AA1099" s="1383"/>
      <c r="AB1099" s="1383"/>
      <c r="AC1099" s="1383"/>
      <c r="AD1099" s="1383"/>
      <c r="AE1099" s="1383"/>
      <c r="AF1099" s="1383"/>
      <c r="AG1099" s="1383"/>
    </row>
    <row r="1100" spans="3:33" x14ac:dyDescent="0.25">
      <c r="C1100" s="1383"/>
      <c r="D1100" s="1383"/>
      <c r="E1100" s="1383"/>
      <c r="F1100" s="1383"/>
      <c r="G1100" s="1383"/>
      <c r="H1100" s="1383"/>
      <c r="I1100" s="1383"/>
      <c r="J1100" s="1383"/>
      <c r="K1100" s="1383"/>
      <c r="L1100" s="1383"/>
      <c r="M1100" s="1383"/>
      <c r="N1100" s="1383"/>
      <c r="O1100" s="1383"/>
      <c r="P1100" s="1383"/>
      <c r="Q1100" s="1383"/>
      <c r="R1100" s="1383"/>
      <c r="S1100" s="1383"/>
      <c r="T1100" s="1383"/>
      <c r="U1100" s="1383"/>
      <c r="V1100" s="1383"/>
      <c r="W1100" s="1383"/>
      <c r="X1100" s="1383"/>
      <c r="Y1100" s="1383"/>
      <c r="Z1100" s="1383"/>
      <c r="AA1100" s="1383"/>
      <c r="AB1100" s="1383"/>
      <c r="AC1100" s="1383"/>
      <c r="AD1100" s="1383"/>
      <c r="AE1100" s="1383"/>
      <c r="AF1100" s="1383"/>
      <c r="AG1100" s="1383"/>
    </row>
    <row r="1101" spans="3:33" x14ac:dyDescent="0.25">
      <c r="C1101" s="1383"/>
      <c r="D1101" s="1383"/>
      <c r="E1101" s="1383"/>
      <c r="F1101" s="1383"/>
      <c r="G1101" s="1383"/>
      <c r="H1101" s="1383"/>
      <c r="I1101" s="1383"/>
      <c r="J1101" s="1383"/>
      <c r="K1101" s="1383"/>
      <c r="L1101" s="1383"/>
      <c r="M1101" s="1383"/>
      <c r="N1101" s="1383"/>
      <c r="O1101" s="1383"/>
      <c r="P1101" s="1383"/>
      <c r="Q1101" s="1383"/>
      <c r="R1101" s="1383"/>
      <c r="S1101" s="1383"/>
      <c r="T1101" s="1383"/>
      <c r="U1101" s="1383"/>
      <c r="V1101" s="1383"/>
      <c r="W1101" s="1383"/>
      <c r="X1101" s="1383"/>
      <c r="Y1101" s="1383"/>
      <c r="Z1101" s="1383"/>
      <c r="AA1101" s="1383"/>
      <c r="AB1101" s="1383"/>
      <c r="AC1101" s="1383"/>
      <c r="AD1101" s="1383"/>
      <c r="AE1101" s="1383"/>
      <c r="AF1101" s="1383"/>
      <c r="AG1101" s="1383"/>
    </row>
    <row r="1102" spans="3:33" x14ac:dyDescent="0.25">
      <c r="C1102" s="1383"/>
      <c r="D1102" s="1383"/>
      <c r="E1102" s="1383"/>
      <c r="F1102" s="1383"/>
      <c r="G1102" s="1383"/>
      <c r="H1102" s="1383"/>
      <c r="I1102" s="1383"/>
      <c r="J1102" s="1383"/>
      <c r="K1102" s="1383"/>
      <c r="L1102" s="1383"/>
      <c r="M1102" s="1383"/>
      <c r="N1102" s="1383"/>
      <c r="O1102" s="1383"/>
      <c r="P1102" s="1383"/>
      <c r="Q1102" s="1383"/>
      <c r="R1102" s="1383"/>
      <c r="S1102" s="1383"/>
      <c r="T1102" s="1383"/>
      <c r="U1102" s="1383"/>
      <c r="V1102" s="1383"/>
      <c r="W1102" s="1383"/>
      <c r="X1102" s="1383"/>
      <c r="Y1102" s="1383"/>
      <c r="Z1102" s="1383"/>
      <c r="AA1102" s="1383"/>
      <c r="AB1102" s="1383"/>
      <c r="AC1102" s="1383"/>
      <c r="AD1102" s="1383"/>
      <c r="AE1102" s="1383"/>
      <c r="AF1102" s="1383"/>
      <c r="AG1102" s="1383"/>
    </row>
    <row r="1103" spans="3:33" x14ac:dyDescent="0.25">
      <c r="C1103" s="1383"/>
      <c r="D1103" s="1383"/>
      <c r="E1103" s="1383"/>
      <c r="F1103" s="1383"/>
      <c r="G1103" s="1383"/>
      <c r="H1103" s="1383"/>
      <c r="I1103" s="1383"/>
      <c r="J1103" s="1383"/>
      <c r="K1103" s="1383"/>
      <c r="L1103" s="1383"/>
      <c r="M1103" s="1383"/>
      <c r="N1103" s="1383"/>
      <c r="O1103" s="1383"/>
      <c r="P1103" s="1383"/>
      <c r="Q1103" s="1383"/>
      <c r="R1103" s="1383"/>
      <c r="S1103" s="1383"/>
      <c r="T1103" s="1383"/>
      <c r="U1103" s="1383"/>
      <c r="V1103" s="1383"/>
      <c r="W1103" s="1383"/>
      <c r="X1103" s="1383"/>
      <c r="Y1103" s="1383"/>
      <c r="Z1103" s="1383"/>
      <c r="AA1103" s="1383"/>
      <c r="AB1103" s="1383"/>
      <c r="AC1103" s="1383"/>
      <c r="AD1103" s="1383"/>
      <c r="AE1103" s="1383"/>
      <c r="AF1103" s="1383"/>
      <c r="AG1103" s="1383"/>
    </row>
    <row r="1104" spans="3:33" x14ac:dyDescent="0.25">
      <c r="C1104" s="1383"/>
      <c r="D1104" s="1383"/>
      <c r="E1104" s="1383"/>
      <c r="F1104" s="1383"/>
      <c r="G1104" s="1383"/>
      <c r="H1104" s="1383"/>
      <c r="I1104" s="1383"/>
      <c r="J1104" s="1383"/>
      <c r="K1104" s="1383"/>
      <c r="L1104" s="1383"/>
      <c r="M1104" s="1383"/>
      <c r="N1104" s="1383"/>
      <c r="O1104" s="1383"/>
      <c r="P1104" s="1383"/>
      <c r="Q1104" s="1383"/>
      <c r="R1104" s="1383"/>
      <c r="S1104" s="1383"/>
      <c r="T1104" s="1383"/>
      <c r="U1104" s="1383"/>
      <c r="V1104" s="1383"/>
      <c r="W1104" s="1383"/>
      <c r="X1104" s="1383"/>
      <c r="Y1104" s="1383"/>
      <c r="Z1104" s="1383"/>
      <c r="AA1104" s="1383"/>
      <c r="AB1104" s="1383"/>
      <c r="AC1104" s="1383"/>
      <c r="AD1104" s="1383"/>
      <c r="AE1104" s="1383"/>
      <c r="AF1104" s="1383"/>
      <c r="AG1104" s="1383"/>
    </row>
    <row r="1105" spans="3:33" x14ac:dyDescent="0.25">
      <c r="C1105" s="1383"/>
      <c r="D1105" s="1383"/>
      <c r="E1105" s="1383"/>
      <c r="F1105" s="1383"/>
      <c r="G1105" s="1383"/>
      <c r="H1105" s="1383"/>
      <c r="I1105" s="1383"/>
      <c r="J1105" s="1383"/>
      <c r="K1105" s="1383"/>
      <c r="L1105" s="1383"/>
      <c r="M1105" s="1383"/>
      <c r="N1105" s="1383"/>
      <c r="O1105" s="1383"/>
      <c r="P1105" s="1383"/>
      <c r="Q1105" s="1383"/>
      <c r="R1105" s="1383"/>
      <c r="S1105" s="1383"/>
      <c r="T1105" s="1383"/>
      <c r="U1105" s="1383"/>
      <c r="V1105" s="1383"/>
      <c r="W1105" s="1383"/>
      <c r="X1105" s="1383"/>
      <c r="Y1105" s="1383"/>
      <c r="Z1105" s="1383"/>
      <c r="AA1105" s="1383"/>
      <c r="AB1105" s="1383"/>
      <c r="AC1105" s="1383"/>
      <c r="AD1105" s="1383"/>
      <c r="AE1105" s="1383"/>
      <c r="AF1105" s="1383"/>
      <c r="AG1105" s="1383"/>
    </row>
    <row r="1106" spans="3:33" x14ac:dyDescent="0.25">
      <c r="C1106" s="1383"/>
      <c r="D1106" s="1383"/>
      <c r="E1106" s="1383"/>
      <c r="F1106" s="1383"/>
      <c r="G1106" s="1383"/>
      <c r="H1106" s="1383"/>
      <c r="I1106" s="1383"/>
      <c r="J1106" s="1383"/>
      <c r="K1106" s="1383"/>
      <c r="L1106" s="1383"/>
      <c r="M1106" s="1383"/>
      <c r="N1106" s="1383"/>
      <c r="O1106" s="1383"/>
      <c r="P1106" s="1383"/>
      <c r="Q1106" s="1383"/>
      <c r="R1106" s="1383"/>
      <c r="S1106" s="1383"/>
      <c r="T1106" s="1383"/>
      <c r="U1106" s="1383"/>
      <c r="V1106" s="1383"/>
      <c r="W1106" s="1383"/>
      <c r="X1106" s="1383"/>
      <c r="Y1106" s="1383"/>
      <c r="Z1106" s="1383"/>
      <c r="AA1106" s="1383"/>
      <c r="AB1106" s="1383"/>
      <c r="AC1106" s="1383"/>
      <c r="AD1106" s="1383"/>
      <c r="AE1106" s="1383"/>
      <c r="AF1106" s="1383"/>
      <c r="AG1106" s="1383"/>
    </row>
    <row r="1107" spans="3:33" x14ac:dyDescent="0.25">
      <c r="C1107" s="1383"/>
      <c r="D1107" s="1383"/>
      <c r="E1107" s="1383"/>
      <c r="F1107" s="1383"/>
      <c r="G1107" s="1383"/>
      <c r="H1107" s="1383"/>
      <c r="I1107" s="1383"/>
      <c r="J1107" s="1383"/>
      <c r="K1107" s="1383"/>
      <c r="L1107" s="1383"/>
      <c r="M1107" s="1383"/>
      <c r="N1107" s="1383"/>
      <c r="O1107" s="1383"/>
      <c r="P1107" s="1383"/>
      <c r="Q1107" s="1383"/>
      <c r="R1107" s="1383"/>
      <c r="S1107" s="1383"/>
      <c r="T1107" s="1383"/>
      <c r="U1107" s="1383"/>
      <c r="V1107" s="1383"/>
      <c r="W1107" s="1383"/>
      <c r="X1107" s="1383"/>
      <c r="Y1107" s="1383"/>
      <c r="Z1107" s="1383"/>
      <c r="AA1107" s="1383"/>
      <c r="AB1107" s="1383"/>
      <c r="AC1107" s="1383"/>
      <c r="AD1107" s="1383"/>
      <c r="AE1107" s="1383"/>
      <c r="AF1107" s="1383"/>
      <c r="AG1107" s="1383"/>
    </row>
    <row r="1108" spans="3:33" x14ac:dyDescent="0.25">
      <c r="C1108" s="1383"/>
      <c r="D1108" s="1383"/>
      <c r="E1108" s="1383"/>
      <c r="F1108" s="1383"/>
      <c r="G1108" s="1383"/>
      <c r="H1108" s="1383"/>
      <c r="I1108" s="1383"/>
      <c r="J1108" s="1383"/>
      <c r="K1108" s="1383"/>
      <c r="L1108" s="1383"/>
      <c r="M1108" s="1383"/>
      <c r="N1108" s="1383"/>
      <c r="O1108" s="1383"/>
      <c r="P1108" s="1383"/>
      <c r="Q1108" s="1383"/>
      <c r="R1108" s="1383"/>
      <c r="S1108" s="1383"/>
      <c r="T1108" s="1383"/>
      <c r="U1108" s="1383"/>
      <c r="V1108" s="1383"/>
      <c r="W1108" s="1383"/>
      <c r="X1108" s="1383"/>
      <c r="Y1108" s="1383"/>
      <c r="Z1108" s="1383"/>
      <c r="AA1108" s="1383"/>
      <c r="AB1108" s="1383"/>
      <c r="AC1108" s="1383"/>
      <c r="AD1108" s="1383"/>
      <c r="AE1108" s="1383"/>
      <c r="AF1108" s="1383"/>
      <c r="AG1108" s="1383"/>
    </row>
    <row r="1109" spans="3:33" x14ac:dyDescent="0.25">
      <c r="C1109" s="1383"/>
      <c r="D1109" s="1383"/>
      <c r="E1109" s="1383"/>
      <c r="F1109" s="1383"/>
      <c r="G1109" s="1383"/>
      <c r="H1109" s="1383"/>
      <c r="I1109" s="1383"/>
      <c r="J1109" s="1383"/>
      <c r="K1109" s="1383"/>
      <c r="L1109" s="1383"/>
      <c r="M1109" s="1383"/>
      <c r="N1109" s="1383"/>
      <c r="O1109" s="1383"/>
      <c r="P1109" s="1383"/>
      <c r="Q1109" s="1383"/>
      <c r="R1109" s="1383"/>
      <c r="S1109" s="1383"/>
      <c r="T1109" s="1383"/>
      <c r="U1109" s="1383"/>
      <c r="V1109" s="1383"/>
      <c r="W1109" s="1383"/>
      <c r="X1109" s="1383"/>
      <c r="Y1109" s="1383"/>
      <c r="Z1109" s="1383"/>
      <c r="AA1109" s="1383"/>
      <c r="AB1109" s="1383"/>
      <c r="AC1109" s="1383"/>
      <c r="AD1109" s="1383"/>
      <c r="AE1109" s="1383"/>
      <c r="AF1109" s="1383"/>
      <c r="AG1109" s="1383"/>
    </row>
    <row r="1110" spans="3:33" x14ac:dyDescent="0.25">
      <c r="C1110" s="1383"/>
      <c r="D1110" s="1383"/>
      <c r="E1110" s="1383"/>
      <c r="F1110" s="1383"/>
      <c r="G1110" s="1383"/>
      <c r="H1110" s="1383"/>
      <c r="I1110" s="1383"/>
      <c r="J1110" s="1383"/>
      <c r="K1110" s="1383"/>
      <c r="L1110" s="1383"/>
      <c r="M1110" s="1383"/>
      <c r="N1110" s="1383"/>
      <c r="O1110" s="1383"/>
      <c r="P1110" s="1383"/>
      <c r="Q1110" s="1383"/>
      <c r="R1110" s="1383"/>
      <c r="S1110" s="1383"/>
      <c r="T1110" s="1383"/>
      <c r="U1110" s="1383"/>
      <c r="V1110" s="1383"/>
      <c r="W1110" s="1383"/>
      <c r="X1110" s="1383"/>
      <c r="Y1110" s="1383"/>
      <c r="Z1110" s="1383"/>
      <c r="AA1110" s="1383"/>
      <c r="AB1110" s="1383"/>
      <c r="AC1110" s="1383"/>
      <c r="AD1110" s="1383"/>
      <c r="AE1110" s="1383"/>
      <c r="AF1110" s="1383"/>
      <c r="AG1110" s="1383"/>
    </row>
    <row r="1111" spans="3:33" x14ac:dyDescent="0.25">
      <c r="C1111" s="1383"/>
      <c r="D1111" s="1383"/>
      <c r="E1111" s="1383"/>
      <c r="F1111" s="1383"/>
      <c r="G1111" s="1383"/>
      <c r="H1111" s="1383"/>
      <c r="I1111" s="1383"/>
      <c r="J1111" s="1383"/>
      <c r="K1111" s="1383"/>
      <c r="L1111" s="1383"/>
      <c r="M1111" s="1383"/>
      <c r="N1111" s="1383"/>
      <c r="O1111" s="1383"/>
      <c r="P1111" s="1383"/>
      <c r="Q1111" s="1383"/>
      <c r="R1111" s="1383"/>
      <c r="S1111" s="1383"/>
      <c r="T1111" s="1383"/>
      <c r="U1111" s="1383"/>
      <c r="V1111" s="1383"/>
      <c r="W1111" s="1383"/>
      <c r="X1111" s="1383"/>
      <c r="Y1111" s="1383"/>
      <c r="Z1111" s="1383"/>
      <c r="AA1111" s="1383"/>
      <c r="AB1111" s="1383"/>
      <c r="AC1111" s="1383"/>
      <c r="AD1111" s="1383"/>
      <c r="AE1111" s="1383"/>
      <c r="AF1111" s="1383"/>
      <c r="AG1111" s="1383"/>
    </row>
    <row r="1112" spans="3:33" x14ac:dyDescent="0.25">
      <c r="C1112" s="1383"/>
      <c r="D1112" s="1383"/>
      <c r="E1112" s="1383"/>
      <c r="F1112" s="1383"/>
      <c r="G1112" s="1383"/>
      <c r="H1112" s="1383"/>
      <c r="I1112" s="1383"/>
      <c r="J1112" s="1383"/>
      <c r="K1112" s="1383"/>
      <c r="L1112" s="1383"/>
      <c r="M1112" s="1383"/>
      <c r="N1112" s="1383"/>
      <c r="O1112" s="1383"/>
      <c r="P1112" s="1383"/>
      <c r="Q1112" s="1383"/>
      <c r="R1112" s="1383"/>
      <c r="S1112" s="1383"/>
      <c r="T1112" s="1383"/>
      <c r="U1112" s="1383"/>
      <c r="V1112" s="1383"/>
      <c r="W1112" s="1383"/>
      <c r="X1112" s="1383"/>
      <c r="Y1112" s="1383"/>
      <c r="Z1112" s="1383"/>
      <c r="AA1112" s="1383"/>
      <c r="AB1112" s="1383"/>
      <c r="AC1112" s="1383"/>
      <c r="AD1112" s="1383"/>
      <c r="AE1112" s="1383"/>
      <c r="AF1112" s="1383"/>
      <c r="AG1112" s="1383"/>
    </row>
    <row r="1113" spans="3:33" x14ac:dyDescent="0.25">
      <c r="C1113" s="1383"/>
      <c r="D1113" s="1383"/>
      <c r="E1113" s="1383"/>
      <c r="F1113" s="1383"/>
      <c r="G1113" s="1383"/>
      <c r="H1113" s="1383"/>
      <c r="I1113" s="1383"/>
      <c r="J1113" s="1383"/>
      <c r="K1113" s="1383"/>
      <c r="L1113" s="1383"/>
      <c r="M1113" s="1383"/>
      <c r="N1113" s="1383"/>
      <c r="O1113" s="1383"/>
      <c r="P1113" s="1383"/>
      <c r="Q1113" s="1383"/>
      <c r="R1113" s="1383"/>
      <c r="S1113" s="1383"/>
      <c r="T1113" s="1383"/>
      <c r="U1113" s="1383"/>
      <c r="V1113" s="1383"/>
      <c r="W1113" s="1383"/>
      <c r="X1113" s="1383"/>
      <c r="Y1113" s="1383"/>
      <c r="Z1113" s="1383"/>
      <c r="AA1113" s="1383"/>
      <c r="AB1113" s="1383"/>
      <c r="AC1113" s="1383"/>
      <c r="AD1113" s="1383"/>
      <c r="AE1113" s="1383"/>
      <c r="AF1113" s="1383"/>
      <c r="AG1113" s="1383"/>
    </row>
    <row r="1114" spans="3:33" x14ac:dyDescent="0.25">
      <c r="C1114" s="1383"/>
      <c r="D1114" s="1383"/>
      <c r="E1114" s="1383"/>
      <c r="F1114" s="1383"/>
      <c r="G1114" s="1383"/>
      <c r="H1114" s="1383"/>
      <c r="I1114" s="1383"/>
      <c r="J1114" s="1383"/>
      <c r="K1114" s="1383"/>
      <c r="L1114" s="1383"/>
      <c r="M1114" s="1383"/>
      <c r="N1114" s="1383"/>
      <c r="O1114" s="1383"/>
      <c r="P1114" s="1383"/>
      <c r="Q1114" s="1383"/>
      <c r="R1114" s="1383"/>
      <c r="S1114" s="1383"/>
      <c r="T1114" s="1383"/>
      <c r="U1114" s="1383"/>
      <c r="V1114" s="1383"/>
      <c r="W1114" s="1383"/>
      <c r="X1114" s="1383"/>
      <c r="Y1114" s="1383"/>
      <c r="Z1114" s="1383"/>
      <c r="AA1114" s="1383"/>
      <c r="AB1114" s="1383"/>
      <c r="AC1114" s="1383"/>
      <c r="AD1114" s="1383"/>
      <c r="AE1114" s="1383"/>
      <c r="AF1114" s="1383"/>
      <c r="AG1114" s="1383"/>
    </row>
    <row r="1115" spans="3:33" x14ac:dyDescent="0.25">
      <c r="C1115" s="1383"/>
      <c r="D1115" s="1383"/>
      <c r="E1115" s="1383"/>
      <c r="F1115" s="1383"/>
      <c r="G1115" s="1383"/>
      <c r="H1115" s="1383"/>
      <c r="I1115" s="1383"/>
      <c r="J1115" s="1383"/>
      <c r="K1115" s="1383"/>
      <c r="L1115" s="1383"/>
      <c r="M1115" s="1383"/>
      <c r="N1115" s="1383"/>
      <c r="O1115" s="1383"/>
      <c r="P1115" s="1383"/>
      <c r="Q1115" s="1383"/>
      <c r="R1115" s="1383"/>
      <c r="S1115" s="1383"/>
      <c r="T1115" s="1383"/>
      <c r="U1115" s="1383"/>
      <c r="V1115" s="1383"/>
      <c r="W1115" s="1383"/>
      <c r="X1115" s="1383"/>
      <c r="Y1115" s="1383"/>
      <c r="Z1115" s="1383"/>
      <c r="AA1115" s="1383"/>
      <c r="AB1115" s="1383"/>
      <c r="AC1115" s="1383"/>
      <c r="AD1115" s="1383"/>
      <c r="AE1115" s="1383"/>
      <c r="AF1115" s="1383"/>
      <c r="AG1115" s="1383"/>
    </row>
    <row r="1116" spans="3:33" x14ac:dyDescent="0.25">
      <c r="C1116" s="1383"/>
      <c r="D1116" s="1383"/>
      <c r="E1116" s="1383"/>
      <c r="F1116" s="1383"/>
      <c r="G1116" s="1383"/>
      <c r="H1116" s="1383"/>
      <c r="I1116" s="1383"/>
      <c r="J1116" s="1383"/>
      <c r="K1116" s="1383"/>
      <c r="L1116" s="1383"/>
      <c r="M1116" s="1383"/>
      <c r="N1116" s="1383"/>
      <c r="O1116" s="1383"/>
      <c r="P1116" s="1383"/>
      <c r="Q1116" s="1383"/>
      <c r="R1116" s="1383"/>
      <c r="S1116" s="1383"/>
      <c r="T1116" s="1383"/>
      <c r="U1116" s="1383"/>
      <c r="V1116" s="1383"/>
      <c r="W1116" s="1383"/>
      <c r="X1116" s="1383"/>
      <c r="Y1116" s="1383"/>
      <c r="Z1116" s="1383"/>
      <c r="AA1116" s="1383"/>
      <c r="AB1116" s="1383"/>
      <c r="AC1116" s="1383"/>
      <c r="AD1116" s="1383"/>
      <c r="AE1116" s="1383"/>
      <c r="AF1116" s="1383"/>
      <c r="AG1116" s="1383"/>
    </row>
    <row r="1117" spans="3:33" x14ac:dyDescent="0.25">
      <c r="C1117" s="1383"/>
      <c r="D1117" s="1383"/>
      <c r="E1117" s="1383"/>
      <c r="F1117" s="1383"/>
      <c r="G1117" s="1383"/>
      <c r="H1117" s="1383"/>
      <c r="I1117" s="1383"/>
      <c r="J1117" s="1383"/>
      <c r="K1117" s="1383"/>
      <c r="L1117" s="1383"/>
      <c r="M1117" s="1383"/>
      <c r="N1117" s="1383"/>
      <c r="O1117" s="1383"/>
      <c r="P1117" s="1383"/>
      <c r="Q1117" s="1383"/>
      <c r="R1117" s="1383"/>
      <c r="S1117" s="1383"/>
      <c r="T1117" s="1383"/>
      <c r="U1117" s="1383"/>
      <c r="V1117" s="1383"/>
      <c r="W1117" s="1383"/>
      <c r="X1117" s="1383"/>
      <c r="Y1117" s="1383"/>
      <c r="Z1117" s="1383"/>
      <c r="AA1117" s="1383"/>
      <c r="AB1117" s="1383"/>
      <c r="AC1117" s="1383"/>
      <c r="AD1117" s="1383"/>
      <c r="AE1117" s="1383"/>
      <c r="AF1117" s="1383"/>
      <c r="AG1117" s="1383"/>
    </row>
    <row r="1118" spans="3:33" x14ac:dyDescent="0.25">
      <c r="C1118" s="1383"/>
      <c r="D1118" s="1383"/>
      <c r="E1118" s="1383"/>
      <c r="F1118" s="1383"/>
      <c r="G1118" s="1383"/>
      <c r="H1118" s="1383"/>
      <c r="I1118" s="1383"/>
      <c r="J1118" s="1383"/>
      <c r="K1118" s="1383"/>
      <c r="L1118" s="1383"/>
      <c r="M1118" s="1383"/>
      <c r="N1118" s="1383"/>
      <c r="O1118" s="1383"/>
      <c r="P1118" s="1383"/>
      <c r="Q1118" s="1383"/>
      <c r="R1118" s="1383"/>
      <c r="S1118" s="1383"/>
      <c r="T1118" s="1383"/>
      <c r="U1118" s="1383"/>
      <c r="V1118" s="1383"/>
      <c r="W1118" s="1383"/>
      <c r="X1118" s="1383"/>
      <c r="Y1118" s="1383"/>
      <c r="Z1118" s="1383"/>
      <c r="AA1118" s="1383"/>
      <c r="AB1118" s="1383"/>
      <c r="AC1118" s="1383"/>
      <c r="AD1118" s="1383"/>
      <c r="AE1118" s="1383"/>
      <c r="AF1118" s="1383"/>
      <c r="AG1118" s="1383"/>
    </row>
    <row r="1119" spans="3:33" x14ac:dyDescent="0.25">
      <c r="C1119" s="1383"/>
      <c r="D1119" s="1383"/>
      <c r="E1119" s="1383"/>
      <c r="F1119" s="1383"/>
      <c r="G1119" s="1383"/>
      <c r="H1119" s="1383"/>
      <c r="I1119" s="1383"/>
      <c r="J1119" s="1383"/>
      <c r="K1119" s="1383"/>
      <c r="L1119" s="1383"/>
      <c r="M1119" s="1383"/>
      <c r="N1119" s="1383"/>
      <c r="O1119" s="1383"/>
      <c r="P1119" s="1383"/>
      <c r="Q1119" s="1383"/>
      <c r="R1119" s="1383"/>
      <c r="S1119" s="1383"/>
      <c r="T1119" s="1383"/>
      <c r="U1119" s="1383"/>
      <c r="V1119" s="1383"/>
      <c r="W1119" s="1383"/>
      <c r="X1119" s="1383"/>
      <c r="Y1119" s="1383"/>
      <c r="Z1119" s="1383"/>
      <c r="AA1119" s="1383"/>
      <c r="AB1119" s="1383"/>
      <c r="AC1119" s="1383"/>
      <c r="AD1119" s="1383"/>
      <c r="AE1119" s="1383"/>
      <c r="AF1119" s="1383"/>
      <c r="AG1119" s="1383"/>
    </row>
    <row r="1120" spans="3:33" x14ac:dyDescent="0.25">
      <c r="C1120" s="1383"/>
      <c r="D1120" s="1383"/>
      <c r="E1120" s="1383"/>
      <c r="F1120" s="1383"/>
      <c r="G1120" s="1383"/>
      <c r="H1120" s="1383"/>
      <c r="I1120" s="1383"/>
      <c r="J1120" s="1383"/>
      <c r="K1120" s="1383"/>
      <c r="L1120" s="1383"/>
      <c r="M1120" s="1383"/>
      <c r="N1120" s="1383"/>
      <c r="O1120" s="1383"/>
      <c r="P1120" s="1383"/>
      <c r="Q1120" s="1383"/>
      <c r="R1120" s="1383"/>
      <c r="S1120" s="1383"/>
      <c r="T1120" s="1383"/>
      <c r="U1120" s="1383"/>
      <c r="V1120" s="1383"/>
      <c r="W1120" s="1383"/>
      <c r="X1120" s="1383"/>
      <c r="Y1120" s="1383"/>
      <c r="Z1120" s="1383"/>
      <c r="AA1120" s="1383"/>
      <c r="AB1120" s="1383"/>
      <c r="AC1120" s="1383"/>
      <c r="AD1120" s="1383"/>
      <c r="AE1120" s="1383"/>
      <c r="AF1120" s="1383"/>
      <c r="AG1120" s="1383"/>
    </row>
    <row r="1121" spans="3:33" x14ac:dyDescent="0.25">
      <c r="C1121" s="1383"/>
      <c r="D1121" s="1383"/>
      <c r="E1121" s="1383"/>
      <c r="F1121" s="1383"/>
      <c r="G1121" s="1383"/>
      <c r="H1121" s="1383"/>
      <c r="I1121" s="1383"/>
      <c r="J1121" s="1383"/>
      <c r="K1121" s="1383"/>
      <c r="L1121" s="1383"/>
      <c r="M1121" s="1383"/>
      <c r="N1121" s="1383"/>
      <c r="O1121" s="1383"/>
      <c r="P1121" s="1383"/>
      <c r="Q1121" s="1383"/>
      <c r="R1121" s="1383"/>
      <c r="S1121" s="1383"/>
      <c r="T1121" s="1383"/>
      <c r="U1121" s="1383"/>
      <c r="V1121" s="1383"/>
      <c r="W1121" s="1383"/>
      <c r="X1121" s="1383"/>
      <c r="Y1121" s="1383"/>
      <c r="Z1121" s="1383"/>
      <c r="AA1121" s="1383"/>
      <c r="AB1121" s="1383"/>
      <c r="AC1121" s="1383"/>
      <c r="AD1121" s="1383"/>
      <c r="AE1121" s="1383"/>
      <c r="AF1121" s="1383"/>
      <c r="AG1121" s="1383"/>
    </row>
    <row r="1122" spans="3:33" x14ac:dyDescent="0.25">
      <c r="C1122" s="1383"/>
      <c r="D1122" s="1383"/>
      <c r="E1122" s="1383"/>
      <c r="F1122" s="1383"/>
      <c r="G1122" s="1383"/>
      <c r="H1122" s="1383"/>
      <c r="I1122" s="1383"/>
      <c r="J1122" s="1383"/>
      <c r="K1122" s="1383"/>
      <c r="L1122" s="1383"/>
      <c r="M1122" s="1383"/>
      <c r="N1122" s="1383"/>
      <c r="O1122" s="1383"/>
      <c r="P1122" s="1383"/>
      <c r="Q1122" s="1383"/>
      <c r="R1122" s="1383"/>
      <c r="S1122" s="1383"/>
      <c r="T1122" s="1383"/>
      <c r="U1122" s="1383"/>
      <c r="V1122" s="1383"/>
      <c r="W1122" s="1383"/>
      <c r="X1122" s="1383"/>
      <c r="Y1122" s="1383"/>
      <c r="Z1122" s="1383"/>
      <c r="AA1122" s="1383"/>
      <c r="AB1122" s="1383"/>
      <c r="AC1122" s="1383"/>
      <c r="AD1122" s="1383"/>
      <c r="AE1122" s="1383"/>
      <c r="AF1122" s="1383"/>
      <c r="AG1122" s="1383"/>
    </row>
    <row r="1123" spans="3:33" x14ac:dyDescent="0.25">
      <c r="C1123" s="1383"/>
      <c r="D1123" s="1383"/>
      <c r="E1123" s="1383"/>
      <c r="F1123" s="1383"/>
      <c r="G1123" s="1383"/>
      <c r="H1123" s="1383"/>
      <c r="I1123" s="1383"/>
      <c r="J1123" s="1383"/>
      <c r="K1123" s="1383"/>
      <c r="L1123" s="1383"/>
      <c r="M1123" s="1383"/>
      <c r="N1123" s="1383"/>
      <c r="O1123" s="1383"/>
      <c r="P1123" s="1383"/>
      <c r="Q1123" s="1383"/>
      <c r="R1123" s="1383"/>
      <c r="S1123" s="1383"/>
      <c r="T1123" s="1383"/>
      <c r="U1123" s="1383"/>
      <c r="V1123" s="1383"/>
      <c r="W1123" s="1383"/>
      <c r="X1123" s="1383"/>
      <c r="Y1123" s="1383"/>
      <c r="Z1123" s="1383"/>
      <c r="AA1123" s="1383"/>
      <c r="AB1123" s="1383"/>
      <c r="AC1123" s="1383"/>
      <c r="AD1123" s="1383"/>
      <c r="AE1123" s="1383"/>
      <c r="AF1123" s="1383"/>
      <c r="AG1123" s="1383"/>
    </row>
    <row r="1124" spans="3:33" x14ac:dyDescent="0.25">
      <c r="C1124" s="1383"/>
      <c r="D1124" s="1383"/>
      <c r="E1124" s="1383"/>
      <c r="F1124" s="1383"/>
      <c r="G1124" s="1383"/>
      <c r="H1124" s="1383"/>
      <c r="I1124" s="1383"/>
      <c r="J1124" s="1383"/>
      <c r="K1124" s="1383"/>
      <c r="L1124" s="1383"/>
      <c r="M1124" s="1383"/>
      <c r="N1124" s="1383"/>
      <c r="O1124" s="1383"/>
      <c r="P1124" s="1383"/>
      <c r="Q1124" s="1383"/>
      <c r="R1124" s="1383"/>
      <c r="S1124" s="1383"/>
      <c r="T1124" s="1383"/>
      <c r="U1124" s="1383"/>
      <c r="V1124" s="1383"/>
      <c r="W1124" s="1383"/>
      <c r="X1124" s="1383"/>
      <c r="Y1124" s="1383"/>
      <c r="Z1124" s="1383"/>
      <c r="AA1124" s="1383"/>
      <c r="AB1124" s="1383"/>
      <c r="AC1124" s="1383"/>
      <c r="AD1124" s="1383"/>
      <c r="AE1124" s="1383"/>
      <c r="AF1124" s="1383"/>
      <c r="AG1124" s="1383"/>
    </row>
    <row r="1125" spans="3:33" x14ac:dyDescent="0.25">
      <c r="C1125" s="1383"/>
      <c r="D1125" s="1383"/>
      <c r="E1125" s="1383"/>
      <c r="F1125" s="1383"/>
      <c r="G1125" s="1383"/>
      <c r="H1125" s="1383"/>
      <c r="I1125" s="1383"/>
      <c r="J1125" s="1383"/>
      <c r="K1125" s="1383"/>
      <c r="L1125" s="1383"/>
      <c r="M1125" s="1383"/>
      <c r="N1125" s="1383"/>
      <c r="O1125" s="1383"/>
      <c r="P1125" s="1383"/>
      <c r="Q1125" s="1383"/>
      <c r="R1125" s="1383"/>
      <c r="S1125" s="1383"/>
      <c r="T1125" s="1383"/>
      <c r="U1125" s="1383"/>
      <c r="V1125" s="1383"/>
      <c r="W1125" s="1383"/>
      <c r="X1125" s="1383"/>
      <c r="Y1125" s="1383"/>
      <c r="Z1125" s="1383"/>
      <c r="AA1125" s="1383"/>
      <c r="AB1125" s="1383"/>
      <c r="AC1125" s="1383"/>
      <c r="AD1125" s="1383"/>
      <c r="AE1125" s="1383"/>
      <c r="AF1125" s="1383"/>
      <c r="AG1125" s="1383"/>
    </row>
    <row r="1126" spans="3:33" x14ac:dyDescent="0.25">
      <c r="C1126" s="1383"/>
      <c r="D1126" s="1383"/>
      <c r="E1126" s="1383"/>
      <c r="F1126" s="1383"/>
      <c r="G1126" s="1383"/>
      <c r="H1126" s="1383"/>
      <c r="I1126" s="1383"/>
      <c r="J1126" s="1383"/>
      <c r="K1126" s="1383"/>
      <c r="L1126" s="1383"/>
      <c r="M1126" s="1383"/>
      <c r="N1126" s="1383"/>
      <c r="O1126" s="1383"/>
      <c r="P1126" s="1383"/>
      <c r="Q1126" s="1383"/>
      <c r="R1126" s="1383"/>
      <c r="S1126" s="1383"/>
      <c r="T1126" s="1383"/>
      <c r="U1126" s="1383"/>
      <c r="V1126" s="1383"/>
      <c r="W1126" s="1383"/>
      <c r="X1126" s="1383"/>
      <c r="Y1126" s="1383"/>
      <c r="Z1126" s="1383"/>
      <c r="AA1126" s="1383"/>
      <c r="AB1126" s="1383"/>
      <c r="AC1126" s="1383"/>
      <c r="AD1126" s="1383"/>
      <c r="AE1126" s="1383"/>
      <c r="AF1126" s="1383"/>
      <c r="AG1126" s="1383"/>
    </row>
    <row r="1127" spans="3:33" x14ac:dyDescent="0.25">
      <c r="C1127" s="1383"/>
      <c r="D1127" s="1383"/>
      <c r="E1127" s="1383"/>
      <c r="F1127" s="1383"/>
      <c r="G1127" s="1383"/>
      <c r="H1127" s="1383"/>
      <c r="I1127" s="1383"/>
      <c r="J1127" s="1383"/>
      <c r="K1127" s="1383"/>
      <c r="L1127" s="1383"/>
      <c r="M1127" s="1383"/>
      <c r="N1127" s="1383"/>
      <c r="O1127" s="1383"/>
      <c r="P1127" s="1383"/>
      <c r="Q1127" s="1383"/>
      <c r="R1127" s="1383"/>
      <c r="S1127" s="1383"/>
      <c r="T1127" s="1383"/>
      <c r="U1127" s="1383"/>
      <c r="V1127" s="1383"/>
      <c r="W1127" s="1383"/>
      <c r="X1127" s="1383"/>
      <c r="Y1127" s="1383"/>
      <c r="Z1127" s="1383"/>
      <c r="AA1127" s="1383"/>
      <c r="AB1127" s="1383"/>
      <c r="AC1127" s="1383"/>
      <c r="AD1127" s="1383"/>
      <c r="AE1127" s="1383"/>
      <c r="AF1127" s="1383"/>
      <c r="AG1127" s="1383"/>
    </row>
    <row r="1128" spans="3:33" x14ac:dyDescent="0.25">
      <c r="C1128" s="1383"/>
      <c r="D1128" s="1383"/>
      <c r="E1128" s="1383"/>
      <c r="F1128" s="1383"/>
      <c r="G1128" s="1383"/>
      <c r="H1128" s="1383"/>
      <c r="I1128" s="1383"/>
      <c r="J1128" s="1383"/>
      <c r="K1128" s="1383"/>
      <c r="L1128" s="1383"/>
      <c r="M1128" s="1383"/>
      <c r="N1128" s="1383"/>
      <c r="O1128" s="1383"/>
      <c r="P1128" s="1383"/>
      <c r="Q1128" s="1383"/>
      <c r="R1128" s="1383"/>
      <c r="S1128" s="1383"/>
      <c r="T1128" s="1383"/>
      <c r="U1128" s="1383"/>
      <c r="V1128" s="1383"/>
      <c r="W1128" s="1383"/>
      <c r="X1128" s="1383"/>
      <c r="Y1128" s="1383"/>
      <c r="Z1128" s="1383"/>
      <c r="AA1128" s="1383"/>
      <c r="AB1128" s="1383"/>
      <c r="AC1128" s="1383"/>
      <c r="AD1128" s="1383"/>
      <c r="AE1128" s="1383"/>
      <c r="AF1128" s="1383"/>
      <c r="AG1128" s="1383"/>
    </row>
    <row r="1129" spans="3:33" x14ac:dyDescent="0.25">
      <c r="C1129" s="1383"/>
      <c r="D1129" s="1383"/>
      <c r="E1129" s="1383"/>
      <c r="F1129" s="1383"/>
      <c r="G1129" s="1383"/>
      <c r="H1129" s="1383"/>
      <c r="I1129" s="1383"/>
      <c r="J1129" s="1383"/>
      <c r="K1129" s="1383"/>
      <c r="L1129" s="1383"/>
      <c r="M1129" s="1383"/>
      <c r="N1129" s="1383"/>
      <c r="O1129" s="1383"/>
      <c r="P1129" s="1383"/>
      <c r="Q1129" s="1383"/>
      <c r="R1129" s="1383"/>
      <c r="S1129" s="1383"/>
      <c r="T1129" s="1383"/>
      <c r="U1129" s="1383"/>
      <c r="V1129" s="1383"/>
      <c r="W1129" s="1383"/>
      <c r="X1129" s="1383"/>
      <c r="Y1129" s="1383"/>
      <c r="Z1129" s="1383"/>
      <c r="AA1129" s="1383"/>
      <c r="AB1129" s="1383"/>
      <c r="AC1129" s="1383"/>
      <c r="AD1129" s="1383"/>
      <c r="AE1129" s="1383"/>
      <c r="AF1129" s="1383"/>
      <c r="AG1129" s="1383"/>
    </row>
    <row r="1130" spans="3:33" x14ac:dyDescent="0.25">
      <c r="C1130" s="1383"/>
      <c r="D1130" s="1383"/>
      <c r="E1130" s="1383"/>
      <c r="F1130" s="1383"/>
      <c r="G1130" s="1383"/>
      <c r="H1130" s="1383"/>
      <c r="I1130" s="1383"/>
      <c r="J1130" s="1383"/>
      <c r="K1130" s="1383"/>
      <c r="L1130" s="1383"/>
      <c r="M1130" s="1383"/>
      <c r="N1130" s="1383"/>
      <c r="O1130" s="1383"/>
      <c r="P1130" s="1383"/>
      <c r="Q1130" s="1383"/>
      <c r="R1130" s="1383"/>
      <c r="S1130" s="1383"/>
      <c r="T1130" s="1383"/>
      <c r="U1130" s="1383"/>
      <c r="V1130" s="1383"/>
      <c r="W1130" s="1383"/>
      <c r="X1130" s="1383"/>
      <c r="Y1130" s="1383"/>
      <c r="Z1130" s="1383"/>
      <c r="AA1130" s="1383"/>
      <c r="AB1130" s="1383"/>
      <c r="AC1130" s="1383"/>
      <c r="AD1130" s="1383"/>
      <c r="AE1130" s="1383"/>
      <c r="AF1130" s="1383"/>
      <c r="AG1130" s="1383"/>
    </row>
    <row r="1131" spans="3:33" x14ac:dyDescent="0.25">
      <c r="C1131" s="1383"/>
      <c r="D1131" s="1383"/>
      <c r="E1131" s="1383"/>
      <c r="F1131" s="1383"/>
      <c r="G1131" s="1383"/>
      <c r="H1131" s="1383"/>
      <c r="I1131" s="1383"/>
      <c r="J1131" s="1383"/>
      <c r="K1131" s="1383"/>
      <c r="L1131" s="1383"/>
      <c r="M1131" s="1383"/>
      <c r="N1131" s="1383"/>
      <c r="O1131" s="1383"/>
      <c r="P1131" s="1383"/>
      <c r="Q1131" s="1383"/>
      <c r="R1131" s="1383"/>
      <c r="S1131" s="1383"/>
      <c r="T1131" s="1383"/>
      <c r="U1131" s="1383"/>
      <c r="V1131" s="1383"/>
      <c r="W1131" s="1383"/>
      <c r="X1131" s="1383"/>
      <c r="Y1131" s="1383"/>
      <c r="Z1131" s="1383"/>
      <c r="AA1131" s="1383"/>
      <c r="AB1131" s="1383"/>
      <c r="AC1131" s="1383"/>
      <c r="AD1131" s="1383"/>
      <c r="AE1131" s="1383"/>
      <c r="AF1131" s="1383"/>
      <c r="AG1131" s="1383"/>
    </row>
    <row r="1132" spans="3:33" x14ac:dyDescent="0.25">
      <c r="C1132" s="1383"/>
      <c r="D1132" s="1383"/>
      <c r="E1132" s="1383"/>
      <c r="F1132" s="1383"/>
      <c r="G1132" s="1383"/>
      <c r="H1132" s="1383"/>
      <c r="I1132" s="1383"/>
      <c r="J1132" s="1383"/>
      <c r="K1132" s="1383"/>
      <c r="L1132" s="1383"/>
      <c r="M1132" s="1383"/>
      <c r="N1132" s="1383"/>
      <c r="O1132" s="1383"/>
      <c r="P1132" s="1383"/>
      <c r="Q1132" s="1383"/>
      <c r="R1132" s="1383"/>
      <c r="S1132" s="1383"/>
      <c r="T1132" s="1383"/>
      <c r="U1132" s="1383"/>
      <c r="V1132" s="1383"/>
      <c r="W1132" s="1383"/>
      <c r="X1132" s="1383"/>
      <c r="Y1132" s="1383"/>
      <c r="Z1132" s="1383"/>
      <c r="AA1132" s="1383"/>
      <c r="AB1132" s="1383"/>
      <c r="AC1132" s="1383"/>
      <c r="AD1132" s="1383"/>
      <c r="AE1132" s="1383"/>
      <c r="AF1132" s="1383"/>
      <c r="AG1132" s="1383"/>
    </row>
    <row r="1133" spans="3:33" x14ac:dyDescent="0.25">
      <c r="C1133" s="1383"/>
      <c r="D1133" s="1383"/>
      <c r="E1133" s="1383"/>
      <c r="F1133" s="1383"/>
      <c r="G1133" s="1383"/>
      <c r="H1133" s="1383"/>
      <c r="I1133" s="1383"/>
      <c r="J1133" s="1383"/>
      <c r="K1133" s="1383"/>
      <c r="L1133" s="1383"/>
      <c r="M1133" s="1383"/>
      <c r="N1133" s="1383"/>
      <c r="O1133" s="1383"/>
      <c r="P1133" s="1383"/>
      <c r="Q1133" s="1383"/>
      <c r="R1133" s="1383"/>
      <c r="S1133" s="1383"/>
      <c r="T1133" s="1383"/>
      <c r="U1133" s="1383"/>
      <c r="V1133" s="1383"/>
      <c r="W1133" s="1383"/>
      <c r="X1133" s="1383"/>
      <c r="Y1133" s="1383"/>
      <c r="Z1133" s="1383"/>
      <c r="AA1133" s="1383"/>
      <c r="AB1133" s="1383"/>
      <c r="AC1133" s="1383"/>
      <c r="AD1133" s="1383"/>
      <c r="AE1133" s="1383"/>
      <c r="AF1133" s="1383"/>
      <c r="AG1133" s="1383"/>
    </row>
    <row r="1134" spans="3:33" x14ac:dyDescent="0.25">
      <c r="C1134" s="1383"/>
      <c r="D1134" s="1383"/>
      <c r="E1134" s="1383"/>
      <c r="F1134" s="1383"/>
      <c r="G1134" s="1383"/>
      <c r="H1134" s="1383"/>
      <c r="I1134" s="1383"/>
      <c r="J1134" s="1383"/>
      <c r="K1134" s="1383"/>
      <c r="L1134" s="1383"/>
      <c r="M1134" s="1383"/>
      <c r="N1134" s="1383"/>
      <c r="O1134" s="1383"/>
      <c r="P1134" s="1383"/>
      <c r="Q1134" s="1383"/>
      <c r="R1134" s="1383"/>
      <c r="S1134" s="1383"/>
      <c r="T1134" s="1383"/>
      <c r="U1134" s="1383"/>
      <c r="V1134" s="1383"/>
      <c r="W1134" s="1383"/>
      <c r="X1134" s="1383"/>
      <c r="Y1134" s="1383"/>
      <c r="Z1134" s="1383"/>
      <c r="AA1134" s="1383"/>
      <c r="AB1134" s="1383"/>
      <c r="AC1134" s="1383"/>
      <c r="AD1134" s="1383"/>
      <c r="AE1134" s="1383"/>
      <c r="AF1134" s="1383"/>
      <c r="AG1134" s="1383"/>
    </row>
    <row r="1135" spans="3:33" x14ac:dyDescent="0.25">
      <c r="C1135" s="1383"/>
      <c r="D1135" s="1383"/>
      <c r="E1135" s="1383"/>
      <c r="F1135" s="1383"/>
      <c r="G1135" s="1383"/>
      <c r="H1135" s="1383"/>
      <c r="I1135" s="1383"/>
      <c r="J1135" s="1383"/>
      <c r="K1135" s="1383"/>
      <c r="L1135" s="1383"/>
      <c r="M1135" s="1383"/>
      <c r="N1135" s="1383"/>
      <c r="O1135" s="1383"/>
      <c r="P1135" s="1383"/>
      <c r="Q1135" s="1383"/>
      <c r="R1135" s="1383"/>
      <c r="S1135" s="1383"/>
      <c r="T1135" s="1383"/>
      <c r="U1135" s="1383"/>
      <c r="V1135" s="1383"/>
      <c r="W1135" s="1383"/>
      <c r="X1135" s="1383"/>
      <c r="Y1135" s="1383"/>
      <c r="Z1135" s="1383"/>
      <c r="AA1135" s="1383"/>
      <c r="AB1135" s="1383"/>
      <c r="AC1135" s="1383"/>
      <c r="AD1135" s="1383"/>
      <c r="AE1135" s="1383"/>
      <c r="AF1135" s="1383"/>
      <c r="AG1135" s="1383"/>
    </row>
    <row r="1136" spans="3:33" x14ac:dyDescent="0.25">
      <c r="C1136" s="1383"/>
      <c r="D1136" s="1383"/>
      <c r="E1136" s="1383"/>
      <c r="F1136" s="1383"/>
      <c r="G1136" s="1383"/>
      <c r="H1136" s="1383"/>
      <c r="I1136" s="1383"/>
      <c r="J1136" s="1383"/>
      <c r="K1136" s="1383"/>
      <c r="L1136" s="1383"/>
      <c r="M1136" s="1383"/>
      <c r="N1136" s="1383"/>
      <c r="O1136" s="1383"/>
      <c r="P1136" s="1383"/>
      <c r="Q1136" s="1383"/>
      <c r="R1136" s="1383"/>
      <c r="S1136" s="1383"/>
      <c r="T1136" s="1383"/>
      <c r="U1136" s="1383"/>
      <c r="V1136" s="1383"/>
      <c r="W1136" s="1383"/>
      <c r="X1136" s="1383"/>
      <c r="Y1136" s="1383"/>
      <c r="Z1136" s="1383"/>
      <c r="AA1136" s="1383"/>
      <c r="AB1136" s="1383"/>
      <c r="AC1136" s="1383"/>
      <c r="AD1136" s="1383"/>
      <c r="AE1136" s="1383"/>
      <c r="AF1136" s="1383"/>
      <c r="AG1136" s="1383"/>
    </row>
    <row r="1137" spans="3:33" x14ac:dyDescent="0.25">
      <c r="C1137" s="1383"/>
      <c r="D1137" s="1383"/>
      <c r="E1137" s="1383"/>
      <c r="F1137" s="1383"/>
      <c r="G1137" s="1383"/>
      <c r="H1137" s="1383"/>
      <c r="I1137" s="1383"/>
      <c r="J1137" s="1383"/>
      <c r="K1137" s="1383"/>
      <c r="L1137" s="1383"/>
      <c r="M1137" s="1383"/>
      <c r="N1137" s="1383"/>
      <c r="O1137" s="1383"/>
      <c r="P1137" s="1383"/>
      <c r="Q1137" s="1383"/>
      <c r="R1137" s="1383"/>
      <c r="S1137" s="1383"/>
      <c r="T1137" s="1383"/>
      <c r="U1137" s="1383"/>
      <c r="V1137" s="1383"/>
      <c r="W1137" s="1383"/>
      <c r="X1137" s="1383"/>
      <c r="Y1137" s="1383"/>
      <c r="Z1137" s="1383"/>
      <c r="AA1137" s="1383"/>
      <c r="AB1137" s="1383"/>
      <c r="AC1137" s="1383"/>
      <c r="AD1137" s="1383"/>
      <c r="AE1137" s="1383"/>
      <c r="AF1137" s="1383"/>
      <c r="AG1137" s="1383"/>
    </row>
    <row r="1138" spans="3:33" x14ac:dyDescent="0.25">
      <c r="C1138" s="1383"/>
      <c r="D1138" s="1383"/>
      <c r="E1138" s="1383"/>
      <c r="F1138" s="1383"/>
      <c r="G1138" s="1383"/>
      <c r="H1138" s="1383"/>
      <c r="I1138" s="1383"/>
      <c r="J1138" s="1383"/>
      <c r="K1138" s="1383"/>
      <c r="L1138" s="1383"/>
      <c r="M1138" s="1383"/>
      <c r="N1138" s="1383"/>
      <c r="O1138" s="1383"/>
      <c r="P1138" s="1383"/>
      <c r="Q1138" s="1383"/>
      <c r="R1138" s="1383"/>
      <c r="S1138" s="1383"/>
      <c r="T1138" s="1383"/>
      <c r="U1138" s="1383"/>
      <c r="V1138" s="1383"/>
      <c r="W1138" s="1383"/>
      <c r="X1138" s="1383"/>
      <c r="Y1138" s="1383"/>
      <c r="Z1138" s="1383"/>
      <c r="AA1138" s="1383"/>
      <c r="AB1138" s="1383"/>
      <c r="AC1138" s="1383"/>
      <c r="AD1138" s="1383"/>
      <c r="AE1138" s="1383"/>
      <c r="AF1138" s="1383"/>
      <c r="AG1138" s="1383"/>
    </row>
    <row r="1139" spans="3:33" x14ac:dyDescent="0.25">
      <c r="C1139" s="1383"/>
      <c r="D1139" s="1383"/>
      <c r="E1139" s="1383"/>
      <c r="F1139" s="1383"/>
      <c r="G1139" s="1383"/>
      <c r="H1139" s="1383"/>
      <c r="I1139" s="1383"/>
      <c r="J1139" s="1383"/>
      <c r="K1139" s="1383"/>
      <c r="L1139" s="1383"/>
      <c r="M1139" s="1383"/>
      <c r="N1139" s="1383"/>
      <c r="O1139" s="1383"/>
      <c r="P1139" s="1383"/>
      <c r="Q1139" s="1383"/>
      <c r="R1139" s="1383"/>
      <c r="S1139" s="1383"/>
      <c r="T1139" s="1383"/>
      <c r="U1139" s="1383"/>
      <c r="V1139" s="1383"/>
      <c r="W1139" s="1383"/>
      <c r="X1139" s="1383"/>
      <c r="Y1139" s="1383"/>
      <c r="Z1139" s="1383"/>
      <c r="AA1139" s="1383"/>
      <c r="AB1139" s="1383"/>
      <c r="AC1139" s="1383"/>
      <c r="AD1139" s="1383"/>
      <c r="AE1139" s="1383"/>
      <c r="AF1139" s="1383"/>
      <c r="AG1139" s="1383"/>
    </row>
    <row r="1140" spans="3:33" x14ac:dyDescent="0.25">
      <c r="C1140" s="1383"/>
      <c r="D1140" s="1383"/>
      <c r="E1140" s="1383"/>
      <c r="F1140" s="1383"/>
      <c r="G1140" s="1383"/>
      <c r="H1140" s="1383"/>
      <c r="I1140" s="1383"/>
      <c r="J1140" s="1383"/>
      <c r="K1140" s="1383"/>
      <c r="L1140" s="1383"/>
      <c r="M1140" s="1383"/>
      <c r="N1140" s="1383"/>
      <c r="O1140" s="1383"/>
      <c r="P1140" s="1383"/>
      <c r="Q1140" s="1383"/>
      <c r="R1140" s="1383"/>
      <c r="S1140" s="1383"/>
      <c r="T1140" s="1383"/>
      <c r="U1140" s="1383"/>
      <c r="V1140" s="1383"/>
      <c r="W1140" s="1383"/>
      <c r="X1140" s="1383"/>
      <c r="Y1140" s="1383"/>
      <c r="Z1140" s="1383"/>
      <c r="AA1140" s="1383"/>
      <c r="AB1140" s="1383"/>
      <c r="AC1140" s="1383"/>
      <c r="AD1140" s="1383"/>
      <c r="AE1140" s="1383"/>
      <c r="AF1140" s="1383"/>
      <c r="AG1140" s="1383"/>
    </row>
    <row r="1141" spans="3:33" x14ac:dyDescent="0.25">
      <c r="C1141" s="1383"/>
      <c r="D1141" s="1383"/>
      <c r="E1141" s="1383"/>
      <c r="F1141" s="1383"/>
      <c r="G1141" s="1383"/>
      <c r="H1141" s="1383"/>
      <c r="I1141" s="1383"/>
      <c r="J1141" s="1383"/>
      <c r="K1141" s="1383"/>
      <c r="L1141" s="1383"/>
      <c r="M1141" s="1383"/>
      <c r="N1141" s="1383"/>
      <c r="O1141" s="1383"/>
      <c r="P1141" s="1383"/>
      <c r="Q1141" s="1383"/>
      <c r="R1141" s="1383"/>
      <c r="S1141" s="1383"/>
      <c r="T1141" s="1383"/>
      <c r="U1141" s="1383"/>
      <c r="V1141" s="1383"/>
      <c r="W1141" s="1383"/>
      <c r="X1141" s="1383"/>
      <c r="Y1141" s="1383"/>
      <c r="Z1141" s="1383"/>
      <c r="AA1141" s="1383"/>
      <c r="AB1141" s="1383"/>
      <c r="AC1141" s="1383"/>
      <c r="AD1141" s="1383"/>
      <c r="AE1141" s="1383"/>
      <c r="AF1141" s="1383"/>
      <c r="AG1141" s="1383"/>
    </row>
    <row r="1142" spans="3:33" x14ac:dyDescent="0.25">
      <c r="C1142" s="1383"/>
      <c r="D1142" s="1383"/>
      <c r="E1142" s="1383"/>
      <c r="F1142" s="1383"/>
      <c r="G1142" s="1383"/>
      <c r="H1142" s="1383"/>
      <c r="I1142" s="1383"/>
      <c r="J1142" s="1383"/>
      <c r="K1142" s="1383"/>
      <c r="L1142" s="1383"/>
      <c r="M1142" s="1383"/>
      <c r="N1142" s="1383"/>
      <c r="O1142" s="1383"/>
      <c r="P1142" s="1383"/>
      <c r="Q1142" s="1383"/>
      <c r="R1142" s="1383"/>
      <c r="S1142" s="1383"/>
      <c r="T1142" s="1383"/>
      <c r="U1142" s="1383"/>
      <c r="V1142" s="1383"/>
      <c r="W1142" s="1383"/>
      <c r="X1142" s="1383"/>
      <c r="Y1142" s="1383"/>
      <c r="Z1142" s="1383"/>
      <c r="AA1142" s="1383"/>
      <c r="AB1142" s="1383"/>
      <c r="AC1142" s="1383"/>
      <c r="AD1142" s="1383"/>
      <c r="AE1142" s="1383"/>
      <c r="AF1142" s="1383"/>
      <c r="AG1142" s="1383"/>
    </row>
    <row r="1143" spans="3:33" x14ac:dyDescent="0.25">
      <c r="C1143" s="1383"/>
      <c r="D1143" s="1383"/>
      <c r="E1143" s="1383"/>
      <c r="F1143" s="1383"/>
      <c r="G1143" s="1383"/>
      <c r="H1143" s="1383"/>
      <c r="I1143" s="1383"/>
      <c r="J1143" s="1383"/>
      <c r="K1143" s="1383"/>
      <c r="L1143" s="1383"/>
      <c r="M1143" s="1383"/>
      <c r="N1143" s="1383"/>
      <c r="O1143" s="1383"/>
      <c r="P1143" s="1383"/>
      <c r="Q1143" s="1383"/>
      <c r="R1143" s="1383"/>
      <c r="S1143" s="1383"/>
      <c r="T1143" s="1383"/>
      <c r="U1143" s="1383"/>
      <c r="V1143" s="1383"/>
      <c r="W1143" s="1383"/>
      <c r="X1143" s="1383"/>
      <c r="Y1143" s="1383"/>
      <c r="Z1143" s="1383"/>
      <c r="AA1143" s="1383"/>
      <c r="AB1143" s="1383"/>
      <c r="AC1143" s="1383"/>
      <c r="AD1143" s="1383"/>
      <c r="AE1143" s="1383"/>
      <c r="AF1143" s="1383"/>
      <c r="AG1143" s="1383"/>
    </row>
    <row r="1144" spans="3:33" x14ac:dyDescent="0.25">
      <c r="C1144" s="1383"/>
      <c r="D1144" s="1383"/>
      <c r="E1144" s="1383"/>
      <c r="F1144" s="1383"/>
      <c r="G1144" s="1383"/>
      <c r="H1144" s="1383"/>
      <c r="I1144" s="1383"/>
      <c r="J1144" s="1383"/>
      <c r="K1144" s="1383"/>
      <c r="L1144" s="1383"/>
      <c r="M1144" s="1383"/>
      <c r="N1144" s="1383"/>
      <c r="O1144" s="1383"/>
      <c r="P1144" s="1383"/>
      <c r="Q1144" s="1383"/>
      <c r="R1144" s="1383"/>
      <c r="S1144" s="1383"/>
      <c r="T1144" s="1383"/>
      <c r="U1144" s="1383"/>
      <c r="V1144" s="1383"/>
      <c r="W1144" s="1383"/>
      <c r="X1144" s="1383"/>
      <c r="Y1144" s="1383"/>
      <c r="Z1144" s="1383"/>
      <c r="AA1144" s="1383"/>
      <c r="AB1144" s="1383"/>
      <c r="AC1144" s="1383"/>
      <c r="AD1144" s="1383"/>
      <c r="AE1144" s="1383"/>
      <c r="AF1144" s="1383"/>
      <c r="AG1144" s="1383"/>
    </row>
    <row r="1145" spans="3:33" x14ac:dyDescent="0.25">
      <c r="C1145" s="1383"/>
      <c r="D1145" s="1383"/>
      <c r="E1145" s="1383"/>
      <c r="F1145" s="1383"/>
      <c r="G1145" s="1383"/>
      <c r="H1145" s="1383"/>
      <c r="I1145" s="1383"/>
      <c r="J1145" s="1383"/>
      <c r="K1145" s="1383"/>
      <c r="L1145" s="1383"/>
      <c r="M1145" s="1383"/>
      <c r="N1145" s="1383"/>
      <c r="O1145" s="1383"/>
      <c r="P1145" s="1383"/>
      <c r="Q1145" s="1383"/>
      <c r="R1145" s="1383"/>
      <c r="S1145" s="1383"/>
      <c r="T1145" s="1383"/>
      <c r="U1145" s="1383"/>
      <c r="V1145" s="1383"/>
      <c r="W1145" s="1383"/>
      <c r="X1145" s="1383"/>
      <c r="Y1145" s="1383"/>
      <c r="Z1145" s="1383"/>
      <c r="AA1145" s="1383"/>
      <c r="AB1145" s="1383"/>
      <c r="AC1145" s="1383"/>
      <c r="AD1145" s="1383"/>
      <c r="AE1145" s="1383"/>
      <c r="AF1145" s="1383"/>
      <c r="AG1145" s="1383"/>
    </row>
    <row r="1146" spans="3:33" x14ac:dyDescent="0.25">
      <c r="C1146" s="1383"/>
      <c r="D1146" s="1383"/>
      <c r="E1146" s="1383"/>
      <c r="F1146" s="1383"/>
      <c r="G1146" s="1383"/>
      <c r="H1146" s="1383"/>
      <c r="I1146" s="1383"/>
      <c r="J1146" s="1383"/>
      <c r="K1146" s="1383"/>
      <c r="L1146" s="1383"/>
      <c r="M1146" s="1383"/>
      <c r="N1146" s="1383"/>
      <c r="O1146" s="1383"/>
      <c r="P1146" s="1383"/>
      <c r="Q1146" s="1383"/>
      <c r="R1146" s="1383"/>
      <c r="S1146" s="1383"/>
      <c r="T1146" s="1383"/>
      <c r="U1146" s="1383"/>
      <c r="V1146" s="1383"/>
      <c r="W1146" s="1383"/>
      <c r="X1146" s="1383"/>
      <c r="Y1146" s="1383"/>
      <c r="Z1146" s="1383"/>
      <c r="AA1146" s="1383"/>
      <c r="AB1146" s="1383"/>
      <c r="AC1146" s="1383"/>
      <c r="AD1146" s="1383"/>
      <c r="AE1146" s="1383"/>
      <c r="AF1146" s="1383"/>
      <c r="AG1146" s="1383"/>
    </row>
    <row r="1147" spans="3:33" x14ac:dyDescent="0.25">
      <c r="C1147" s="1383"/>
      <c r="D1147" s="1383"/>
      <c r="E1147" s="1383"/>
      <c r="F1147" s="1383"/>
      <c r="G1147" s="1383"/>
      <c r="H1147" s="1383"/>
      <c r="I1147" s="1383"/>
      <c r="J1147" s="1383"/>
      <c r="K1147" s="1383"/>
      <c r="L1147" s="1383"/>
      <c r="M1147" s="1383"/>
      <c r="N1147" s="1383"/>
      <c r="O1147" s="1383"/>
      <c r="P1147" s="1383"/>
      <c r="Q1147" s="1383"/>
      <c r="R1147" s="1383"/>
      <c r="S1147" s="1383"/>
      <c r="T1147" s="1383"/>
      <c r="U1147" s="1383"/>
      <c r="V1147" s="1383"/>
      <c r="W1147" s="1383"/>
      <c r="X1147" s="1383"/>
      <c r="Y1147" s="1383"/>
      <c r="Z1147" s="1383"/>
      <c r="AA1147" s="1383"/>
      <c r="AB1147" s="1383"/>
      <c r="AC1147" s="1383"/>
      <c r="AD1147" s="1383"/>
      <c r="AE1147" s="1383"/>
      <c r="AF1147" s="1383"/>
      <c r="AG1147" s="1383"/>
    </row>
    <row r="1148" spans="3:33" x14ac:dyDescent="0.25">
      <c r="C1148" s="1383"/>
      <c r="D1148" s="1383"/>
      <c r="E1148" s="1383"/>
      <c r="F1148" s="1383"/>
      <c r="G1148" s="1383"/>
      <c r="H1148" s="1383"/>
      <c r="I1148" s="1383"/>
      <c r="J1148" s="1383"/>
      <c r="K1148" s="1383"/>
      <c r="L1148" s="1383"/>
      <c r="M1148" s="1383"/>
      <c r="N1148" s="1383"/>
      <c r="O1148" s="1383"/>
      <c r="P1148" s="1383"/>
      <c r="Q1148" s="1383"/>
      <c r="R1148" s="1383"/>
      <c r="S1148" s="1383"/>
      <c r="T1148" s="1383"/>
      <c r="U1148" s="1383"/>
      <c r="V1148" s="1383"/>
      <c r="W1148" s="1383"/>
      <c r="X1148" s="1383"/>
      <c r="Y1148" s="1383"/>
      <c r="Z1148" s="1383"/>
      <c r="AA1148" s="1383"/>
      <c r="AB1148" s="1383"/>
      <c r="AC1148" s="1383"/>
      <c r="AD1148" s="1383"/>
      <c r="AE1148" s="1383"/>
      <c r="AF1148" s="1383"/>
      <c r="AG1148" s="1383"/>
    </row>
    <row r="1149" spans="3:33" x14ac:dyDescent="0.25">
      <c r="C1149" s="1383"/>
      <c r="D1149" s="1383"/>
      <c r="E1149" s="1383"/>
      <c r="F1149" s="1383"/>
      <c r="G1149" s="1383"/>
      <c r="H1149" s="1383"/>
      <c r="I1149" s="1383"/>
      <c r="J1149" s="1383"/>
      <c r="K1149" s="1383"/>
      <c r="L1149" s="1383"/>
      <c r="M1149" s="1383"/>
      <c r="N1149" s="1383"/>
      <c r="O1149" s="1383"/>
      <c r="P1149" s="1383"/>
      <c r="Q1149" s="1383"/>
      <c r="R1149" s="1383"/>
      <c r="S1149" s="1383"/>
      <c r="T1149" s="1383"/>
      <c r="U1149" s="1383"/>
      <c r="V1149" s="1383"/>
      <c r="W1149" s="1383"/>
      <c r="X1149" s="1383"/>
      <c r="Y1149" s="1383"/>
      <c r="Z1149" s="1383"/>
      <c r="AA1149" s="1383"/>
      <c r="AB1149" s="1383"/>
      <c r="AC1149" s="1383"/>
      <c r="AD1149" s="1383"/>
      <c r="AE1149" s="1383"/>
      <c r="AF1149" s="1383"/>
      <c r="AG1149" s="1383"/>
    </row>
    <row r="1150" spans="3:33" x14ac:dyDescent="0.25">
      <c r="C1150" s="1383"/>
      <c r="D1150" s="1383"/>
      <c r="E1150" s="1383"/>
      <c r="F1150" s="1383"/>
      <c r="G1150" s="1383"/>
      <c r="H1150" s="1383"/>
      <c r="I1150" s="1383"/>
      <c r="J1150" s="1383"/>
      <c r="K1150" s="1383"/>
      <c r="L1150" s="1383"/>
      <c r="M1150" s="1383"/>
      <c r="N1150" s="1383"/>
      <c r="O1150" s="1383"/>
      <c r="P1150" s="1383"/>
      <c r="Q1150" s="1383"/>
      <c r="R1150" s="1383"/>
      <c r="S1150" s="1383"/>
      <c r="T1150" s="1383"/>
      <c r="U1150" s="1383"/>
      <c r="V1150" s="1383"/>
      <c r="W1150" s="1383"/>
      <c r="X1150" s="1383"/>
      <c r="Y1150" s="1383"/>
      <c r="Z1150" s="1383"/>
      <c r="AA1150" s="1383"/>
      <c r="AB1150" s="1383"/>
      <c r="AC1150" s="1383"/>
      <c r="AD1150" s="1383"/>
      <c r="AE1150" s="1383"/>
      <c r="AF1150" s="1383"/>
      <c r="AG1150" s="1383"/>
    </row>
    <row r="1151" spans="3:33" x14ac:dyDescent="0.25">
      <c r="C1151" s="1383"/>
      <c r="D1151" s="1383"/>
      <c r="E1151" s="1383"/>
      <c r="F1151" s="1383"/>
      <c r="G1151" s="1383"/>
      <c r="H1151" s="1383"/>
      <c r="I1151" s="1383"/>
      <c r="J1151" s="1383"/>
      <c r="K1151" s="1383"/>
      <c r="L1151" s="1383"/>
      <c r="M1151" s="1383"/>
      <c r="N1151" s="1383"/>
      <c r="O1151" s="1383"/>
      <c r="P1151" s="1383"/>
      <c r="Q1151" s="1383"/>
      <c r="R1151" s="1383"/>
      <c r="S1151" s="1383"/>
      <c r="T1151" s="1383"/>
      <c r="U1151" s="1383"/>
      <c r="V1151" s="1383"/>
      <c r="W1151" s="1383"/>
      <c r="X1151" s="1383"/>
      <c r="Y1151" s="1383"/>
      <c r="Z1151" s="1383"/>
      <c r="AA1151" s="1383"/>
      <c r="AB1151" s="1383"/>
      <c r="AC1151" s="1383"/>
      <c r="AD1151" s="1383"/>
      <c r="AE1151" s="1383"/>
      <c r="AF1151" s="1383"/>
      <c r="AG1151" s="1383"/>
    </row>
    <row r="1152" spans="3:33" x14ac:dyDescent="0.25">
      <c r="C1152" s="1383"/>
      <c r="D1152" s="1383"/>
      <c r="E1152" s="1383"/>
      <c r="F1152" s="1383"/>
      <c r="G1152" s="1383"/>
      <c r="H1152" s="1383"/>
      <c r="I1152" s="1383"/>
      <c r="J1152" s="1383"/>
      <c r="K1152" s="1383"/>
      <c r="L1152" s="1383"/>
      <c r="M1152" s="1383"/>
      <c r="N1152" s="1383"/>
      <c r="O1152" s="1383"/>
      <c r="P1152" s="1383"/>
      <c r="Q1152" s="1383"/>
      <c r="R1152" s="1383"/>
      <c r="S1152" s="1383"/>
      <c r="T1152" s="1383"/>
      <c r="U1152" s="1383"/>
      <c r="V1152" s="1383"/>
      <c r="W1152" s="1383"/>
      <c r="X1152" s="1383"/>
      <c r="Y1152" s="1383"/>
      <c r="Z1152" s="1383"/>
      <c r="AA1152" s="1383"/>
      <c r="AB1152" s="1383"/>
      <c r="AC1152" s="1383"/>
      <c r="AD1152" s="1383"/>
      <c r="AE1152" s="1383"/>
      <c r="AF1152" s="1383"/>
      <c r="AG1152" s="1383"/>
    </row>
    <row r="1153" spans="3:33" x14ac:dyDescent="0.25">
      <c r="C1153" s="1383"/>
      <c r="D1153" s="1383"/>
      <c r="E1153" s="1383"/>
      <c r="F1153" s="1383"/>
      <c r="G1153" s="1383"/>
      <c r="H1153" s="1383"/>
      <c r="I1153" s="1383"/>
      <c r="J1153" s="1383"/>
      <c r="K1153" s="1383"/>
      <c r="L1153" s="1383"/>
      <c r="M1153" s="1383"/>
      <c r="N1153" s="1383"/>
      <c r="O1153" s="1383"/>
      <c r="P1153" s="1383"/>
      <c r="Q1153" s="1383"/>
      <c r="R1153" s="1383"/>
      <c r="S1153" s="1383"/>
      <c r="T1153" s="1383"/>
      <c r="U1153" s="1383"/>
      <c r="V1153" s="1383"/>
      <c r="W1153" s="1383"/>
      <c r="X1153" s="1383"/>
      <c r="Y1153" s="1383"/>
      <c r="Z1153" s="1383"/>
      <c r="AA1153" s="1383"/>
      <c r="AB1153" s="1383"/>
      <c r="AC1153" s="1383"/>
      <c r="AD1153" s="1383"/>
      <c r="AE1153" s="1383"/>
      <c r="AF1153" s="1383"/>
      <c r="AG1153" s="1383"/>
    </row>
    <row r="1154" spans="3:33" x14ac:dyDescent="0.25">
      <c r="C1154" s="1383"/>
      <c r="D1154" s="1383"/>
      <c r="E1154" s="1383"/>
      <c r="F1154" s="1383"/>
      <c r="G1154" s="1383"/>
      <c r="H1154" s="1383"/>
      <c r="I1154" s="1383"/>
      <c r="J1154" s="1383"/>
      <c r="K1154" s="1383"/>
      <c r="L1154" s="1383"/>
      <c r="M1154" s="1383"/>
      <c r="N1154" s="1383"/>
      <c r="O1154" s="1383"/>
      <c r="P1154" s="1383"/>
      <c r="Q1154" s="1383"/>
      <c r="R1154" s="1383"/>
      <c r="S1154" s="1383"/>
      <c r="T1154" s="1383"/>
      <c r="U1154" s="1383"/>
      <c r="V1154" s="1383"/>
      <c r="W1154" s="1383"/>
      <c r="X1154" s="1383"/>
      <c r="Y1154" s="1383"/>
      <c r="Z1154" s="1383"/>
      <c r="AA1154" s="1383"/>
      <c r="AB1154" s="1383"/>
      <c r="AC1154" s="1383"/>
      <c r="AD1154" s="1383"/>
      <c r="AE1154" s="1383"/>
      <c r="AF1154" s="1383"/>
      <c r="AG1154" s="1383"/>
    </row>
    <row r="1155" spans="3:33" x14ac:dyDescent="0.25">
      <c r="C1155" s="1383"/>
      <c r="D1155" s="1383"/>
      <c r="E1155" s="1383"/>
      <c r="F1155" s="1383"/>
      <c r="G1155" s="1383"/>
      <c r="H1155" s="1383"/>
      <c r="I1155" s="1383"/>
      <c r="J1155" s="1383"/>
      <c r="K1155" s="1383"/>
      <c r="L1155" s="1383"/>
      <c r="M1155" s="1383"/>
      <c r="N1155" s="1383"/>
      <c r="O1155" s="1383"/>
      <c r="P1155" s="1383"/>
      <c r="Q1155" s="1383"/>
      <c r="R1155" s="1383"/>
      <c r="S1155" s="1383"/>
      <c r="T1155" s="1383"/>
      <c r="U1155" s="1383"/>
      <c r="V1155" s="1383"/>
      <c r="W1155" s="1383"/>
      <c r="X1155" s="1383"/>
      <c r="Y1155" s="1383"/>
      <c r="Z1155" s="1383"/>
      <c r="AA1155" s="1383"/>
      <c r="AB1155" s="1383"/>
      <c r="AC1155" s="1383"/>
      <c r="AD1155" s="1383"/>
      <c r="AE1155" s="1383"/>
      <c r="AF1155" s="1383"/>
      <c r="AG1155" s="1383"/>
    </row>
    <row r="1156" spans="3:33" x14ac:dyDescent="0.25">
      <c r="C1156" s="1383"/>
      <c r="D1156" s="1383"/>
      <c r="E1156" s="1383"/>
      <c r="F1156" s="1383"/>
      <c r="G1156" s="1383"/>
      <c r="H1156" s="1383"/>
      <c r="I1156" s="1383"/>
      <c r="J1156" s="1383"/>
      <c r="K1156" s="1383"/>
      <c r="L1156" s="1383"/>
      <c r="M1156" s="1383"/>
      <c r="N1156" s="1383"/>
      <c r="O1156" s="1383"/>
      <c r="P1156" s="1383"/>
      <c r="Q1156" s="1383"/>
      <c r="R1156" s="1383"/>
      <c r="S1156" s="1383"/>
      <c r="T1156" s="1383"/>
      <c r="U1156" s="1383"/>
      <c r="V1156" s="1383"/>
      <c r="W1156" s="1383"/>
      <c r="X1156" s="1383"/>
      <c r="Y1156" s="1383"/>
      <c r="Z1156" s="1383"/>
      <c r="AA1156" s="1383"/>
      <c r="AB1156" s="1383"/>
      <c r="AC1156" s="1383"/>
      <c r="AD1156" s="1383"/>
      <c r="AE1156" s="1383"/>
      <c r="AF1156" s="1383"/>
      <c r="AG1156" s="1383"/>
    </row>
    <row r="1157" spans="3:33" x14ac:dyDescent="0.25">
      <c r="C1157" s="1383"/>
      <c r="D1157" s="1383"/>
      <c r="E1157" s="1383"/>
      <c r="F1157" s="1383"/>
      <c r="G1157" s="1383"/>
      <c r="H1157" s="1383"/>
      <c r="I1157" s="1383"/>
      <c r="J1157" s="1383"/>
      <c r="K1157" s="1383"/>
      <c r="L1157" s="1383"/>
      <c r="M1157" s="1383"/>
      <c r="N1157" s="1383"/>
      <c r="O1157" s="1383"/>
      <c r="P1157" s="1383"/>
      <c r="Q1157" s="1383"/>
      <c r="R1157" s="1383"/>
      <c r="S1157" s="1383"/>
      <c r="T1157" s="1383"/>
      <c r="U1157" s="1383"/>
      <c r="V1157" s="1383"/>
      <c r="W1157" s="1383"/>
      <c r="X1157" s="1383"/>
      <c r="Y1157" s="1383"/>
      <c r="Z1157" s="1383"/>
      <c r="AA1157" s="1383"/>
      <c r="AB1157" s="1383"/>
      <c r="AC1157" s="1383"/>
      <c r="AD1157" s="1383"/>
      <c r="AE1157" s="1383"/>
      <c r="AF1157" s="1383"/>
      <c r="AG1157" s="1383"/>
    </row>
    <row r="1158" spans="3:33" x14ac:dyDescent="0.25">
      <c r="C1158" s="1383"/>
      <c r="D1158" s="1383"/>
      <c r="E1158" s="1383"/>
      <c r="F1158" s="1383"/>
      <c r="G1158" s="1383"/>
      <c r="H1158" s="1383"/>
      <c r="I1158" s="1383"/>
      <c r="J1158" s="1383"/>
      <c r="K1158" s="1383"/>
      <c r="L1158" s="1383"/>
      <c r="M1158" s="1383"/>
      <c r="N1158" s="1383"/>
      <c r="O1158" s="1383"/>
      <c r="P1158" s="1383"/>
      <c r="Q1158" s="1383"/>
      <c r="R1158" s="1383"/>
      <c r="S1158" s="1383"/>
      <c r="T1158" s="1383"/>
      <c r="U1158" s="1383"/>
      <c r="V1158" s="1383"/>
      <c r="W1158" s="1383"/>
      <c r="X1158" s="1383"/>
      <c r="Y1158" s="1383"/>
      <c r="Z1158" s="1383"/>
      <c r="AA1158" s="1383"/>
      <c r="AB1158" s="1383"/>
      <c r="AC1158" s="1383"/>
      <c r="AD1158" s="1383"/>
      <c r="AE1158" s="1383"/>
      <c r="AF1158" s="1383"/>
      <c r="AG1158" s="1383"/>
    </row>
    <row r="1159" spans="3:33" x14ac:dyDescent="0.25">
      <c r="C1159" s="1383"/>
      <c r="D1159" s="1383"/>
      <c r="E1159" s="1383"/>
      <c r="F1159" s="1383"/>
      <c r="G1159" s="1383"/>
      <c r="H1159" s="1383"/>
      <c r="I1159" s="1383"/>
      <c r="J1159" s="1383"/>
      <c r="K1159" s="1383"/>
      <c r="L1159" s="1383"/>
      <c r="M1159" s="1383"/>
      <c r="N1159" s="1383"/>
      <c r="O1159" s="1383"/>
      <c r="P1159" s="1383"/>
      <c r="Q1159" s="1383"/>
      <c r="R1159" s="1383"/>
      <c r="S1159" s="1383"/>
      <c r="T1159" s="1383"/>
      <c r="U1159" s="1383"/>
      <c r="V1159" s="1383"/>
      <c r="W1159" s="1383"/>
      <c r="X1159" s="1383"/>
      <c r="Y1159" s="1383"/>
      <c r="Z1159" s="1383"/>
      <c r="AA1159" s="1383"/>
      <c r="AB1159" s="1383"/>
      <c r="AC1159" s="1383"/>
      <c r="AD1159" s="1383"/>
      <c r="AE1159" s="1383"/>
      <c r="AF1159" s="1383"/>
      <c r="AG1159" s="1383"/>
    </row>
    <row r="1160" spans="3:33" x14ac:dyDescent="0.25">
      <c r="C1160" s="1383"/>
      <c r="D1160" s="1383"/>
      <c r="E1160" s="1383"/>
      <c r="F1160" s="1383"/>
      <c r="G1160" s="1383"/>
      <c r="H1160" s="1383"/>
      <c r="I1160" s="1383"/>
      <c r="J1160" s="1383"/>
      <c r="K1160" s="1383"/>
      <c r="L1160" s="1383"/>
      <c r="M1160" s="1383"/>
      <c r="N1160" s="1383"/>
      <c r="O1160" s="1383"/>
      <c r="P1160" s="1383"/>
      <c r="Q1160" s="1383"/>
      <c r="R1160" s="1383"/>
      <c r="S1160" s="1383"/>
      <c r="T1160" s="1383"/>
      <c r="U1160" s="1383"/>
      <c r="V1160" s="1383"/>
      <c r="W1160" s="1383"/>
      <c r="X1160" s="1383"/>
      <c r="Y1160" s="1383"/>
      <c r="Z1160" s="1383"/>
      <c r="AA1160" s="1383"/>
      <c r="AB1160" s="1383"/>
      <c r="AC1160" s="1383"/>
      <c r="AD1160" s="1383"/>
      <c r="AE1160" s="1383"/>
      <c r="AF1160" s="1383"/>
      <c r="AG1160" s="1383"/>
    </row>
    <row r="1161" spans="3:33" x14ac:dyDescent="0.25">
      <c r="C1161" s="1383"/>
      <c r="D1161" s="1383"/>
      <c r="E1161" s="1383"/>
      <c r="F1161" s="1383"/>
      <c r="G1161" s="1383"/>
      <c r="H1161" s="1383"/>
      <c r="I1161" s="1383"/>
      <c r="J1161" s="1383"/>
      <c r="K1161" s="1383"/>
      <c r="L1161" s="1383"/>
      <c r="M1161" s="1383"/>
      <c r="N1161" s="1383"/>
      <c r="O1161" s="1383"/>
      <c r="P1161" s="1383"/>
      <c r="Q1161" s="1383"/>
      <c r="R1161" s="1383"/>
      <c r="S1161" s="1383"/>
      <c r="T1161" s="1383"/>
      <c r="U1161" s="1383"/>
      <c r="V1161" s="1383"/>
      <c r="W1161" s="1383"/>
      <c r="X1161" s="1383"/>
      <c r="Y1161" s="1383"/>
      <c r="Z1161" s="1383"/>
      <c r="AA1161" s="1383"/>
      <c r="AB1161" s="1383"/>
      <c r="AC1161" s="1383"/>
      <c r="AD1161" s="1383"/>
      <c r="AE1161" s="1383"/>
      <c r="AF1161" s="1383"/>
      <c r="AG1161" s="1383"/>
    </row>
    <row r="1162" spans="3:33" x14ac:dyDescent="0.25">
      <c r="C1162" s="1383"/>
      <c r="D1162" s="1383"/>
      <c r="E1162" s="1383"/>
      <c r="F1162" s="1383"/>
      <c r="G1162" s="1383"/>
      <c r="H1162" s="1383"/>
      <c r="I1162" s="1383"/>
      <c r="J1162" s="1383"/>
      <c r="K1162" s="1383"/>
      <c r="L1162" s="1383"/>
      <c r="M1162" s="1383"/>
      <c r="N1162" s="1383"/>
      <c r="O1162" s="1383"/>
      <c r="P1162" s="1383"/>
      <c r="Q1162" s="1383"/>
      <c r="R1162" s="1383"/>
      <c r="S1162" s="1383"/>
      <c r="T1162" s="1383"/>
      <c r="U1162" s="1383"/>
      <c r="V1162" s="1383"/>
      <c r="W1162" s="1383"/>
      <c r="X1162" s="1383"/>
      <c r="Y1162" s="1383"/>
      <c r="Z1162" s="1383"/>
      <c r="AA1162" s="1383"/>
      <c r="AB1162" s="1383"/>
      <c r="AC1162" s="1383"/>
      <c r="AD1162" s="1383"/>
      <c r="AE1162" s="1383"/>
      <c r="AF1162" s="1383"/>
      <c r="AG1162" s="1383"/>
    </row>
    <row r="1163" spans="3:33" x14ac:dyDescent="0.25">
      <c r="C1163" s="1383"/>
      <c r="D1163" s="1383"/>
      <c r="E1163" s="1383"/>
      <c r="F1163" s="1383"/>
      <c r="G1163" s="1383"/>
      <c r="H1163" s="1383"/>
      <c r="I1163" s="1383"/>
      <c r="J1163" s="1383"/>
      <c r="K1163" s="1383"/>
      <c r="L1163" s="1383"/>
      <c r="M1163" s="1383"/>
      <c r="N1163" s="1383"/>
      <c r="O1163" s="1383"/>
      <c r="P1163" s="1383"/>
      <c r="Q1163" s="1383"/>
      <c r="R1163" s="1383"/>
      <c r="S1163" s="1383"/>
      <c r="T1163" s="1383"/>
      <c r="U1163" s="1383"/>
      <c r="V1163" s="1383"/>
      <c r="W1163" s="1383"/>
      <c r="X1163" s="1383"/>
      <c r="Y1163" s="1383"/>
      <c r="Z1163" s="1383"/>
      <c r="AA1163" s="1383"/>
      <c r="AB1163" s="1383"/>
      <c r="AC1163" s="1383"/>
      <c r="AD1163" s="1383"/>
      <c r="AE1163" s="1383"/>
      <c r="AF1163" s="1383"/>
      <c r="AG1163" s="1383"/>
    </row>
    <row r="1164" spans="3:33" x14ac:dyDescent="0.25">
      <c r="C1164" s="1383"/>
      <c r="D1164" s="1383"/>
      <c r="E1164" s="1383"/>
      <c r="F1164" s="1383"/>
      <c r="G1164" s="1383"/>
      <c r="H1164" s="1383"/>
      <c r="I1164" s="1383"/>
      <c r="J1164" s="1383"/>
      <c r="K1164" s="1383"/>
      <c r="L1164" s="1383"/>
      <c r="M1164" s="1383"/>
      <c r="N1164" s="1383"/>
      <c r="O1164" s="1383"/>
      <c r="P1164" s="1383"/>
      <c r="Q1164" s="1383"/>
      <c r="R1164" s="1383"/>
      <c r="S1164" s="1383"/>
      <c r="T1164" s="1383"/>
      <c r="U1164" s="1383"/>
      <c r="V1164" s="1383"/>
      <c r="W1164" s="1383"/>
      <c r="X1164" s="1383"/>
      <c r="Y1164" s="1383"/>
      <c r="Z1164" s="1383"/>
      <c r="AA1164" s="1383"/>
      <c r="AB1164" s="1383"/>
      <c r="AC1164" s="1383"/>
      <c r="AD1164" s="1383"/>
      <c r="AE1164" s="1383"/>
      <c r="AF1164" s="1383"/>
      <c r="AG1164" s="1383"/>
    </row>
    <row r="1165" spans="3:33" x14ac:dyDescent="0.25">
      <c r="C1165" s="1383"/>
      <c r="D1165" s="1383"/>
      <c r="E1165" s="1383"/>
      <c r="F1165" s="1383"/>
      <c r="G1165" s="1383"/>
      <c r="H1165" s="1383"/>
      <c r="I1165" s="1383"/>
      <c r="J1165" s="1383"/>
      <c r="K1165" s="1383"/>
      <c r="L1165" s="1383"/>
      <c r="M1165" s="1383"/>
      <c r="N1165" s="1383"/>
      <c r="O1165" s="1383"/>
      <c r="P1165" s="1383"/>
      <c r="Q1165" s="1383"/>
      <c r="R1165" s="1383"/>
      <c r="S1165" s="1383"/>
      <c r="T1165" s="1383"/>
      <c r="U1165" s="1383"/>
      <c r="V1165" s="1383"/>
      <c r="W1165" s="1383"/>
      <c r="X1165" s="1383"/>
      <c r="Y1165" s="1383"/>
      <c r="Z1165" s="1383"/>
      <c r="AA1165" s="1383"/>
      <c r="AB1165" s="1383"/>
      <c r="AC1165" s="1383"/>
      <c r="AD1165" s="1383"/>
      <c r="AE1165" s="1383"/>
      <c r="AF1165" s="1383"/>
      <c r="AG1165" s="1383"/>
    </row>
    <row r="1166" spans="3:33" x14ac:dyDescent="0.25">
      <c r="C1166" s="1383"/>
      <c r="D1166" s="1383"/>
      <c r="E1166" s="1383"/>
      <c r="F1166" s="1383"/>
      <c r="G1166" s="1383"/>
      <c r="H1166" s="1383"/>
      <c r="I1166" s="1383"/>
      <c r="J1166" s="1383"/>
      <c r="K1166" s="1383"/>
      <c r="L1166" s="1383"/>
      <c r="M1166" s="1383"/>
      <c r="N1166" s="1383"/>
      <c r="O1166" s="1383"/>
      <c r="P1166" s="1383"/>
      <c r="Q1166" s="1383"/>
      <c r="R1166" s="1383"/>
      <c r="S1166" s="1383"/>
      <c r="T1166" s="1383"/>
      <c r="U1166" s="1383"/>
      <c r="V1166" s="1383"/>
      <c r="W1166" s="1383"/>
      <c r="X1166" s="1383"/>
      <c r="Y1166" s="1383"/>
      <c r="Z1166" s="1383"/>
      <c r="AA1166" s="1383"/>
      <c r="AB1166" s="1383"/>
      <c r="AC1166" s="1383"/>
      <c r="AD1166" s="1383"/>
      <c r="AE1166" s="1383"/>
      <c r="AF1166" s="1383"/>
      <c r="AG1166" s="1383"/>
    </row>
    <row r="1167" spans="3:33" x14ac:dyDescent="0.25">
      <c r="C1167" s="1383"/>
      <c r="D1167" s="1383"/>
      <c r="E1167" s="1383"/>
      <c r="F1167" s="1383"/>
      <c r="G1167" s="1383"/>
      <c r="H1167" s="1383"/>
      <c r="I1167" s="1383"/>
      <c r="J1167" s="1383"/>
      <c r="K1167" s="1383"/>
      <c r="L1167" s="1383"/>
      <c r="M1167" s="1383"/>
      <c r="N1167" s="1383"/>
      <c r="O1167" s="1383"/>
      <c r="P1167" s="1383"/>
      <c r="Q1167" s="1383"/>
      <c r="R1167" s="1383"/>
      <c r="S1167" s="1383"/>
      <c r="T1167" s="1383"/>
      <c r="U1167" s="1383"/>
      <c r="V1167" s="1383"/>
      <c r="W1167" s="1383"/>
      <c r="X1167" s="1383"/>
      <c r="Y1167" s="1383"/>
      <c r="Z1167" s="1383"/>
      <c r="AA1167" s="1383"/>
      <c r="AB1167" s="1383"/>
      <c r="AC1167" s="1383"/>
      <c r="AD1167" s="1383"/>
      <c r="AE1167" s="1383"/>
      <c r="AF1167" s="1383"/>
      <c r="AG1167" s="1383"/>
    </row>
    <row r="1168" spans="3:33" x14ac:dyDescent="0.25">
      <c r="C1168" s="1383"/>
      <c r="D1168" s="1383"/>
      <c r="E1168" s="1383"/>
      <c r="F1168" s="1383"/>
      <c r="G1168" s="1383"/>
      <c r="H1168" s="1383"/>
      <c r="I1168" s="1383"/>
      <c r="J1168" s="1383"/>
      <c r="K1168" s="1383"/>
      <c r="L1168" s="1383"/>
      <c r="M1168" s="1383"/>
      <c r="N1168" s="1383"/>
      <c r="O1168" s="1383"/>
      <c r="P1168" s="1383"/>
      <c r="Q1168" s="1383"/>
      <c r="R1168" s="1383"/>
      <c r="S1168" s="1383"/>
      <c r="T1168" s="1383"/>
      <c r="U1168" s="1383"/>
      <c r="V1168" s="1383"/>
      <c r="W1168" s="1383"/>
      <c r="X1168" s="1383"/>
      <c r="Y1168" s="1383"/>
      <c r="Z1168" s="1383"/>
      <c r="AA1168" s="1383"/>
      <c r="AB1168" s="1383"/>
      <c r="AC1168" s="1383"/>
      <c r="AD1168" s="1383"/>
      <c r="AE1168" s="1383"/>
      <c r="AF1168" s="1383"/>
      <c r="AG1168" s="1383"/>
    </row>
    <row r="1169" spans="3:33" x14ac:dyDescent="0.25">
      <c r="C1169" s="1383"/>
      <c r="D1169" s="1383"/>
      <c r="E1169" s="1383"/>
      <c r="F1169" s="1383"/>
      <c r="G1169" s="1383"/>
      <c r="H1169" s="1383"/>
      <c r="I1169" s="1383"/>
      <c r="J1169" s="1383"/>
      <c r="K1169" s="1383"/>
      <c r="L1169" s="1383"/>
      <c r="M1169" s="1383"/>
      <c r="N1169" s="1383"/>
      <c r="O1169" s="1383"/>
      <c r="P1169" s="1383"/>
      <c r="Q1169" s="1383"/>
      <c r="R1169" s="1383"/>
      <c r="S1169" s="1383"/>
      <c r="T1169" s="1383"/>
      <c r="U1169" s="1383"/>
      <c r="V1169" s="1383"/>
      <c r="W1169" s="1383"/>
      <c r="X1169" s="1383"/>
      <c r="Y1169" s="1383"/>
      <c r="Z1169" s="1383"/>
      <c r="AA1169" s="1383"/>
      <c r="AB1169" s="1383"/>
      <c r="AC1169" s="1383"/>
      <c r="AD1169" s="1383"/>
      <c r="AE1169" s="1383"/>
      <c r="AF1169" s="1383"/>
      <c r="AG1169" s="1383"/>
    </row>
    <row r="1170" spans="3:33" x14ac:dyDescent="0.25">
      <c r="C1170" s="1383"/>
      <c r="D1170" s="1383"/>
      <c r="E1170" s="1383"/>
      <c r="F1170" s="1383"/>
      <c r="G1170" s="1383"/>
      <c r="H1170" s="1383"/>
      <c r="I1170" s="1383"/>
      <c r="J1170" s="1383"/>
      <c r="K1170" s="1383"/>
      <c r="L1170" s="1383"/>
      <c r="M1170" s="1383"/>
      <c r="N1170" s="1383"/>
      <c r="O1170" s="1383"/>
      <c r="P1170" s="1383"/>
      <c r="Q1170" s="1383"/>
      <c r="R1170" s="1383"/>
      <c r="S1170" s="1383"/>
      <c r="T1170" s="1383"/>
      <c r="U1170" s="1383"/>
      <c r="V1170" s="1383"/>
      <c r="W1170" s="1383"/>
      <c r="X1170" s="1383"/>
      <c r="Y1170" s="1383"/>
      <c r="Z1170" s="1383"/>
      <c r="AA1170" s="1383"/>
      <c r="AB1170" s="1383"/>
      <c r="AC1170" s="1383"/>
      <c r="AD1170" s="1383"/>
      <c r="AE1170" s="1383"/>
      <c r="AF1170" s="1383"/>
      <c r="AG1170" s="1383"/>
    </row>
    <row r="1171" spans="3:33" x14ac:dyDescent="0.25">
      <c r="C1171" s="1383"/>
      <c r="D1171" s="1383"/>
      <c r="E1171" s="1383"/>
      <c r="F1171" s="1383"/>
      <c r="G1171" s="1383"/>
      <c r="H1171" s="1383"/>
      <c r="I1171" s="1383"/>
      <c r="J1171" s="1383"/>
      <c r="K1171" s="1383"/>
      <c r="L1171" s="1383"/>
      <c r="M1171" s="1383"/>
      <c r="N1171" s="1383"/>
      <c r="O1171" s="1383"/>
      <c r="P1171" s="1383"/>
      <c r="Q1171" s="1383"/>
      <c r="R1171" s="1383"/>
      <c r="S1171" s="1383"/>
      <c r="T1171" s="1383"/>
      <c r="U1171" s="1383"/>
      <c r="V1171" s="1383"/>
      <c r="W1171" s="1383"/>
      <c r="X1171" s="1383"/>
      <c r="Y1171" s="1383"/>
      <c r="Z1171" s="1383"/>
      <c r="AA1171" s="1383"/>
      <c r="AB1171" s="1383"/>
      <c r="AC1171" s="1383"/>
      <c r="AD1171" s="1383"/>
      <c r="AE1171" s="1383"/>
      <c r="AF1171" s="1383"/>
      <c r="AG1171" s="1383"/>
    </row>
    <row r="1172" spans="3:33" x14ac:dyDescent="0.25">
      <c r="C1172" s="1383"/>
      <c r="D1172" s="1383"/>
      <c r="E1172" s="1383"/>
      <c r="F1172" s="1383"/>
      <c r="G1172" s="1383"/>
      <c r="H1172" s="1383"/>
      <c r="I1172" s="1383"/>
      <c r="J1172" s="1383"/>
      <c r="K1172" s="1383"/>
      <c r="L1172" s="1383"/>
      <c r="M1172" s="1383"/>
      <c r="N1172" s="1383"/>
      <c r="O1172" s="1383"/>
      <c r="P1172" s="1383"/>
      <c r="Q1172" s="1383"/>
      <c r="R1172" s="1383"/>
      <c r="S1172" s="1383"/>
      <c r="T1172" s="1383"/>
      <c r="U1172" s="1383"/>
      <c r="V1172" s="1383"/>
      <c r="W1172" s="1383"/>
      <c r="X1172" s="1383"/>
      <c r="Y1172" s="1383"/>
      <c r="Z1172" s="1383"/>
      <c r="AA1172" s="1383"/>
      <c r="AB1172" s="1383"/>
      <c r="AC1172" s="1383"/>
      <c r="AD1172" s="1383"/>
      <c r="AE1172" s="1383"/>
      <c r="AF1172" s="1383"/>
      <c r="AG1172" s="1383"/>
    </row>
    <row r="1173" spans="3:33" x14ac:dyDescent="0.25">
      <c r="C1173" s="1383"/>
      <c r="D1173" s="1383"/>
      <c r="E1173" s="1383"/>
      <c r="F1173" s="1383"/>
      <c r="G1173" s="1383"/>
      <c r="H1173" s="1383"/>
      <c r="I1173" s="1383"/>
      <c r="J1173" s="1383"/>
      <c r="K1173" s="1383"/>
      <c r="L1173" s="1383"/>
      <c r="M1173" s="1383"/>
      <c r="N1173" s="1383"/>
      <c r="O1173" s="1383"/>
      <c r="P1173" s="1383"/>
      <c r="Q1173" s="1383"/>
      <c r="R1173" s="1383"/>
      <c r="S1173" s="1383"/>
      <c r="T1173" s="1383"/>
      <c r="U1173" s="1383"/>
      <c r="V1173" s="1383"/>
      <c r="W1173" s="1383"/>
      <c r="X1173" s="1383"/>
      <c r="Y1173" s="1383"/>
      <c r="Z1173" s="1383"/>
      <c r="AA1173" s="1383"/>
      <c r="AB1173" s="1383"/>
      <c r="AC1173" s="1383"/>
      <c r="AD1173" s="1383"/>
      <c r="AE1173" s="1383"/>
      <c r="AF1173" s="1383"/>
      <c r="AG1173" s="1383"/>
    </row>
    <row r="1174" spans="3:33" x14ac:dyDescent="0.25">
      <c r="C1174" s="1383"/>
      <c r="D1174" s="1383"/>
      <c r="E1174" s="1383"/>
      <c r="F1174" s="1383"/>
      <c r="G1174" s="1383"/>
      <c r="H1174" s="1383"/>
      <c r="I1174" s="1383"/>
      <c r="J1174" s="1383"/>
      <c r="K1174" s="1383"/>
      <c r="L1174" s="1383"/>
      <c r="M1174" s="1383"/>
      <c r="N1174" s="1383"/>
      <c r="O1174" s="1383"/>
      <c r="P1174" s="1383"/>
      <c r="Q1174" s="1383"/>
      <c r="R1174" s="1383"/>
      <c r="S1174" s="1383"/>
      <c r="T1174" s="1383"/>
      <c r="U1174" s="1383"/>
      <c r="V1174" s="1383"/>
      <c r="W1174" s="1383"/>
      <c r="X1174" s="1383"/>
      <c r="Y1174" s="1383"/>
      <c r="Z1174" s="1383"/>
      <c r="AA1174" s="1383"/>
      <c r="AB1174" s="1383"/>
      <c r="AC1174" s="1383"/>
      <c r="AD1174" s="1383"/>
      <c r="AE1174" s="1383"/>
      <c r="AF1174" s="1383"/>
      <c r="AG1174" s="1383"/>
    </row>
    <row r="1175" spans="3:33" x14ac:dyDescent="0.25">
      <c r="C1175" s="1383"/>
      <c r="D1175" s="1383"/>
      <c r="E1175" s="1383"/>
      <c r="F1175" s="1383"/>
      <c r="G1175" s="1383"/>
      <c r="H1175" s="1383"/>
      <c r="I1175" s="1383"/>
      <c r="J1175" s="1383"/>
      <c r="K1175" s="1383"/>
      <c r="L1175" s="1383"/>
      <c r="M1175" s="1383"/>
      <c r="N1175" s="1383"/>
      <c r="O1175" s="1383"/>
      <c r="P1175" s="1383"/>
      <c r="Q1175" s="1383"/>
      <c r="R1175" s="1383"/>
      <c r="S1175" s="1383"/>
      <c r="T1175" s="1383"/>
      <c r="U1175" s="1383"/>
      <c r="V1175" s="1383"/>
      <c r="W1175" s="1383"/>
      <c r="X1175" s="1383"/>
      <c r="Y1175" s="1383"/>
      <c r="Z1175" s="1383"/>
      <c r="AA1175" s="1383"/>
      <c r="AB1175" s="1383"/>
      <c r="AC1175" s="1383"/>
      <c r="AD1175" s="1383"/>
      <c r="AE1175" s="1383"/>
      <c r="AF1175" s="1383"/>
      <c r="AG1175" s="1383"/>
    </row>
    <row r="1176" spans="3:33" x14ac:dyDescent="0.25">
      <c r="C1176" s="1383"/>
      <c r="D1176" s="1383"/>
      <c r="E1176" s="1383"/>
      <c r="F1176" s="1383"/>
      <c r="G1176" s="1383"/>
      <c r="H1176" s="1383"/>
      <c r="I1176" s="1383"/>
      <c r="J1176" s="1383"/>
      <c r="K1176" s="1383"/>
      <c r="L1176" s="1383"/>
      <c r="M1176" s="1383"/>
      <c r="N1176" s="1383"/>
      <c r="O1176" s="1383"/>
      <c r="P1176" s="1383"/>
      <c r="Q1176" s="1383"/>
      <c r="R1176" s="1383"/>
      <c r="S1176" s="1383"/>
      <c r="T1176" s="1383"/>
      <c r="U1176" s="1383"/>
      <c r="V1176" s="1383"/>
      <c r="W1176" s="1383"/>
      <c r="X1176" s="1383"/>
      <c r="Y1176" s="1383"/>
      <c r="Z1176" s="1383"/>
      <c r="AA1176" s="1383"/>
      <c r="AB1176" s="1383"/>
      <c r="AC1176" s="1383"/>
      <c r="AD1176" s="1383"/>
      <c r="AE1176" s="1383"/>
      <c r="AF1176" s="1383"/>
      <c r="AG1176" s="1383"/>
    </row>
    <row r="1177" spans="3:33" x14ac:dyDescent="0.25">
      <c r="C1177" s="1383"/>
      <c r="D1177" s="1383"/>
      <c r="E1177" s="1383"/>
      <c r="F1177" s="1383"/>
      <c r="G1177" s="1383"/>
      <c r="H1177" s="1383"/>
      <c r="I1177" s="1383"/>
      <c r="J1177" s="1383"/>
      <c r="K1177" s="1383"/>
      <c r="L1177" s="1383"/>
      <c r="M1177" s="1383"/>
      <c r="N1177" s="1383"/>
      <c r="O1177" s="1383"/>
      <c r="P1177" s="1383"/>
      <c r="Q1177" s="1383"/>
      <c r="R1177" s="1383"/>
      <c r="S1177" s="1383"/>
      <c r="T1177" s="1383"/>
      <c r="U1177" s="1383"/>
      <c r="V1177" s="1383"/>
      <c r="W1177" s="1383"/>
      <c r="X1177" s="1383"/>
      <c r="Y1177" s="1383"/>
      <c r="Z1177" s="1383"/>
      <c r="AA1177" s="1383"/>
      <c r="AB1177" s="1383"/>
      <c r="AC1177" s="1383"/>
      <c r="AD1177" s="1383"/>
      <c r="AE1177" s="1383"/>
      <c r="AF1177" s="1383"/>
      <c r="AG1177" s="1383"/>
    </row>
    <row r="1178" spans="3:33" x14ac:dyDescent="0.25">
      <c r="C1178" s="1383"/>
      <c r="D1178" s="1383"/>
      <c r="E1178" s="1383"/>
      <c r="F1178" s="1383"/>
      <c r="G1178" s="1383"/>
      <c r="H1178" s="1383"/>
      <c r="I1178" s="1383"/>
      <c r="J1178" s="1383"/>
      <c r="K1178" s="1383"/>
      <c r="L1178" s="1383"/>
      <c r="M1178" s="1383"/>
      <c r="N1178" s="1383"/>
      <c r="O1178" s="1383"/>
      <c r="P1178" s="1383"/>
      <c r="Q1178" s="1383"/>
      <c r="R1178" s="1383"/>
      <c r="S1178" s="1383"/>
      <c r="T1178" s="1383"/>
      <c r="U1178" s="1383"/>
      <c r="V1178" s="1383"/>
      <c r="W1178" s="1383"/>
      <c r="X1178" s="1383"/>
      <c r="Y1178" s="1383"/>
      <c r="Z1178" s="1383"/>
      <c r="AA1178" s="1383"/>
      <c r="AB1178" s="1383"/>
      <c r="AC1178" s="1383"/>
      <c r="AD1178" s="1383"/>
      <c r="AE1178" s="1383"/>
      <c r="AF1178" s="1383"/>
      <c r="AG1178" s="1383"/>
    </row>
    <row r="1179" spans="3:33" x14ac:dyDescent="0.25">
      <c r="C1179" s="1383"/>
      <c r="D1179" s="1383"/>
      <c r="E1179" s="1383"/>
      <c r="F1179" s="1383"/>
      <c r="G1179" s="1383"/>
      <c r="H1179" s="1383"/>
      <c r="I1179" s="1383"/>
      <c r="J1179" s="1383"/>
      <c r="K1179" s="1383"/>
      <c r="L1179" s="1383"/>
      <c r="M1179" s="1383"/>
      <c r="N1179" s="1383"/>
      <c r="O1179" s="1383"/>
      <c r="P1179" s="1383"/>
      <c r="Q1179" s="1383"/>
      <c r="R1179" s="1383"/>
      <c r="S1179" s="1383"/>
      <c r="T1179" s="1383"/>
      <c r="U1179" s="1383"/>
      <c r="V1179" s="1383"/>
      <c r="W1179" s="1383"/>
      <c r="X1179" s="1383"/>
      <c r="Y1179" s="1383"/>
      <c r="Z1179" s="1383"/>
      <c r="AA1179" s="1383"/>
      <c r="AB1179" s="1383"/>
      <c r="AC1179" s="1383"/>
      <c r="AD1179" s="1383"/>
      <c r="AE1179" s="1383"/>
      <c r="AF1179" s="1383"/>
      <c r="AG1179" s="1383"/>
    </row>
    <row r="1180" spans="3:33" x14ac:dyDescent="0.25">
      <c r="C1180" s="1383"/>
      <c r="D1180" s="1383"/>
      <c r="E1180" s="1383"/>
      <c r="F1180" s="1383"/>
      <c r="G1180" s="1383"/>
      <c r="H1180" s="1383"/>
      <c r="I1180" s="1383"/>
      <c r="J1180" s="1383"/>
      <c r="K1180" s="1383"/>
      <c r="L1180" s="1383"/>
      <c r="M1180" s="1383"/>
      <c r="N1180" s="1383"/>
      <c r="O1180" s="1383"/>
      <c r="P1180" s="1383"/>
      <c r="Q1180" s="1383"/>
      <c r="R1180" s="1383"/>
      <c r="S1180" s="1383"/>
      <c r="T1180" s="1383"/>
      <c r="U1180" s="1383"/>
      <c r="V1180" s="1383"/>
      <c r="W1180" s="1383"/>
      <c r="X1180" s="1383"/>
      <c r="Y1180" s="1383"/>
      <c r="Z1180" s="1383"/>
      <c r="AA1180" s="1383"/>
      <c r="AB1180" s="1383"/>
      <c r="AC1180" s="1383"/>
      <c r="AD1180" s="1383"/>
      <c r="AE1180" s="1383"/>
      <c r="AF1180" s="1383"/>
      <c r="AG1180" s="1383"/>
    </row>
    <row r="1181" spans="3:33" x14ac:dyDescent="0.25">
      <c r="C1181" s="1383"/>
      <c r="D1181" s="1383"/>
      <c r="E1181" s="1383"/>
      <c r="F1181" s="1383"/>
      <c r="G1181" s="1383"/>
      <c r="H1181" s="1383"/>
      <c r="I1181" s="1383"/>
      <c r="J1181" s="1383"/>
      <c r="K1181" s="1383"/>
      <c r="L1181" s="1383"/>
      <c r="M1181" s="1383"/>
      <c r="N1181" s="1383"/>
      <c r="O1181" s="1383"/>
      <c r="P1181" s="1383"/>
      <c r="Q1181" s="1383"/>
      <c r="R1181" s="1383"/>
      <c r="S1181" s="1383"/>
      <c r="T1181" s="1383"/>
      <c r="U1181" s="1383"/>
      <c r="V1181" s="1383"/>
      <c r="W1181" s="1383"/>
      <c r="X1181" s="1383"/>
      <c r="Y1181" s="1383"/>
      <c r="Z1181" s="1383"/>
      <c r="AA1181" s="1383"/>
      <c r="AB1181" s="1383"/>
      <c r="AC1181" s="1383"/>
      <c r="AD1181" s="1383"/>
      <c r="AE1181" s="1383"/>
      <c r="AF1181" s="1383"/>
      <c r="AG1181" s="1383"/>
    </row>
    <row r="1182" spans="3:33" x14ac:dyDescent="0.25">
      <c r="C1182" s="1383"/>
      <c r="D1182" s="1383"/>
      <c r="E1182" s="1383"/>
      <c r="F1182" s="1383"/>
      <c r="G1182" s="1383"/>
      <c r="H1182" s="1383"/>
      <c r="I1182" s="1383"/>
      <c r="J1182" s="1383"/>
      <c r="K1182" s="1383"/>
      <c r="L1182" s="1383"/>
      <c r="M1182" s="1383"/>
      <c r="N1182" s="1383"/>
      <c r="O1182" s="1383"/>
      <c r="P1182" s="1383"/>
      <c r="Q1182" s="1383"/>
      <c r="R1182" s="1383"/>
      <c r="S1182" s="1383"/>
      <c r="T1182" s="1383"/>
      <c r="U1182" s="1383"/>
      <c r="V1182" s="1383"/>
      <c r="W1182" s="1383"/>
      <c r="X1182" s="1383"/>
      <c r="Y1182" s="1383"/>
      <c r="Z1182" s="1383"/>
      <c r="AA1182" s="1383"/>
      <c r="AB1182" s="1383"/>
      <c r="AC1182" s="1383"/>
      <c r="AD1182" s="1383"/>
      <c r="AE1182" s="1383"/>
      <c r="AF1182" s="1383"/>
      <c r="AG1182" s="1383"/>
    </row>
    <row r="1183" spans="3:33" x14ac:dyDescent="0.25">
      <c r="C1183" s="1383"/>
      <c r="D1183" s="1383"/>
      <c r="E1183" s="1383"/>
      <c r="F1183" s="1383"/>
      <c r="G1183" s="1383"/>
      <c r="H1183" s="1383"/>
      <c r="I1183" s="1383"/>
      <c r="J1183" s="1383"/>
      <c r="K1183" s="1383"/>
      <c r="L1183" s="1383"/>
      <c r="M1183" s="1383"/>
      <c r="N1183" s="1383"/>
      <c r="O1183" s="1383"/>
      <c r="P1183" s="1383"/>
      <c r="Q1183" s="1383"/>
      <c r="R1183" s="1383"/>
      <c r="S1183" s="1383"/>
      <c r="T1183" s="1383"/>
      <c r="U1183" s="1383"/>
      <c r="V1183" s="1383"/>
      <c r="W1183" s="1383"/>
      <c r="X1183" s="1383"/>
      <c r="Y1183" s="1383"/>
      <c r="Z1183" s="1383"/>
      <c r="AA1183" s="1383"/>
      <c r="AB1183" s="1383"/>
      <c r="AC1183" s="1383"/>
      <c r="AD1183" s="1383"/>
      <c r="AE1183" s="1383"/>
      <c r="AF1183" s="1383"/>
      <c r="AG1183" s="1383"/>
    </row>
    <row r="1184" spans="3:33" x14ac:dyDescent="0.25">
      <c r="C1184" s="1383"/>
      <c r="D1184" s="1383"/>
      <c r="E1184" s="1383"/>
      <c r="F1184" s="1383"/>
      <c r="G1184" s="1383"/>
      <c r="H1184" s="1383"/>
      <c r="I1184" s="1383"/>
      <c r="J1184" s="1383"/>
      <c r="K1184" s="1383"/>
      <c r="L1184" s="1383"/>
      <c r="M1184" s="1383"/>
      <c r="N1184" s="1383"/>
      <c r="O1184" s="1383"/>
      <c r="P1184" s="1383"/>
      <c r="Q1184" s="1383"/>
      <c r="R1184" s="1383"/>
      <c r="S1184" s="1383"/>
      <c r="T1184" s="1383"/>
      <c r="U1184" s="1383"/>
      <c r="V1184" s="1383"/>
      <c r="W1184" s="1383"/>
      <c r="X1184" s="1383"/>
      <c r="Y1184" s="1383"/>
      <c r="Z1184" s="1383"/>
      <c r="AA1184" s="1383"/>
      <c r="AB1184" s="1383"/>
      <c r="AC1184" s="1383"/>
      <c r="AD1184" s="1383"/>
      <c r="AE1184" s="1383"/>
      <c r="AF1184" s="1383"/>
      <c r="AG1184" s="1383"/>
    </row>
    <row r="1185" spans="3:33" x14ac:dyDescent="0.25">
      <c r="C1185" s="1383"/>
      <c r="D1185" s="1383"/>
      <c r="E1185" s="1383"/>
      <c r="F1185" s="1383"/>
      <c r="G1185" s="1383"/>
      <c r="H1185" s="1383"/>
      <c r="I1185" s="1383"/>
      <c r="J1185" s="1383"/>
      <c r="K1185" s="1383"/>
      <c r="L1185" s="1383"/>
      <c r="M1185" s="1383"/>
      <c r="N1185" s="1383"/>
      <c r="O1185" s="1383"/>
      <c r="P1185" s="1383"/>
      <c r="Q1185" s="1383"/>
      <c r="R1185" s="1383"/>
      <c r="S1185" s="1383"/>
      <c r="T1185" s="1383"/>
      <c r="U1185" s="1383"/>
      <c r="V1185" s="1383"/>
      <c r="W1185" s="1383"/>
      <c r="X1185" s="1383"/>
      <c r="Y1185" s="1383"/>
      <c r="Z1185" s="1383"/>
      <c r="AA1185" s="1383"/>
      <c r="AB1185" s="1383"/>
      <c r="AC1185" s="1383"/>
      <c r="AD1185" s="1383"/>
      <c r="AE1185" s="1383"/>
      <c r="AF1185" s="1383"/>
      <c r="AG1185" s="1383"/>
    </row>
    <row r="1186" spans="3:33" x14ac:dyDescent="0.25">
      <c r="C1186" s="1383"/>
      <c r="D1186" s="1383"/>
      <c r="E1186" s="1383"/>
      <c r="F1186" s="1383"/>
      <c r="G1186" s="1383"/>
      <c r="H1186" s="1383"/>
      <c r="I1186" s="1383"/>
      <c r="J1186" s="1383"/>
      <c r="K1186" s="1383"/>
      <c r="L1186" s="1383"/>
      <c r="M1186" s="1383"/>
      <c r="N1186" s="1383"/>
      <c r="O1186" s="1383"/>
      <c r="P1186" s="1383"/>
      <c r="Q1186" s="1383"/>
      <c r="R1186" s="1383"/>
      <c r="S1186" s="1383"/>
      <c r="T1186" s="1383"/>
      <c r="U1186" s="1383"/>
      <c r="V1186" s="1383"/>
      <c r="W1186" s="1383"/>
      <c r="X1186" s="1383"/>
      <c r="Y1186" s="1383"/>
      <c r="Z1186" s="1383"/>
      <c r="AA1186" s="1383"/>
      <c r="AB1186" s="1383"/>
      <c r="AC1186" s="1383"/>
      <c r="AD1186" s="1383"/>
      <c r="AE1186" s="1383"/>
      <c r="AF1186" s="1383"/>
      <c r="AG1186" s="1383"/>
    </row>
    <row r="1187" spans="3:33" x14ac:dyDescent="0.25">
      <c r="C1187" s="1383"/>
      <c r="D1187" s="1383"/>
      <c r="E1187" s="1383"/>
      <c r="F1187" s="1383"/>
      <c r="G1187" s="1383"/>
      <c r="H1187" s="1383"/>
      <c r="I1187" s="1383"/>
      <c r="J1187" s="1383"/>
      <c r="K1187" s="1383"/>
      <c r="L1187" s="1383"/>
      <c r="M1187" s="1383"/>
      <c r="N1187" s="1383"/>
      <c r="O1187" s="1383"/>
      <c r="P1187" s="1383"/>
      <c r="Q1187" s="1383"/>
      <c r="R1187" s="1383"/>
      <c r="S1187" s="1383"/>
      <c r="T1187" s="1383"/>
      <c r="U1187" s="1383"/>
      <c r="V1187" s="1383"/>
      <c r="W1187" s="1383"/>
      <c r="X1187" s="1383"/>
      <c r="Y1187" s="1383"/>
      <c r="Z1187" s="1383"/>
      <c r="AA1187" s="1383"/>
      <c r="AB1187" s="1383"/>
      <c r="AC1187" s="1383"/>
      <c r="AD1187" s="1383"/>
      <c r="AE1187" s="1383"/>
      <c r="AF1187" s="1383"/>
      <c r="AG1187" s="1383"/>
    </row>
    <row r="1188" spans="3:33" x14ac:dyDescent="0.25">
      <c r="C1188" s="1383"/>
      <c r="D1188" s="1383"/>
      <c r="E1188" s="1383"/>
      <c r="F1188" s="1383"/>
      <c r="G1188" s="1383"/>
      <c r="H1188" s="1383"/>
      <c r="I1188" s="1383"/>
      <c r="J1188" s="1383"/>
      <c r="K1188" s="1383"/>
      <c r="L1188" s="1383"/>
      <c r="M1188" s="1383"/>
      <c r="N1188" s="1383"/>
      <c r="O1188" s="1383"/>
      <c r="P1188" s="1383"/>
      <c r="Q1188" s="1383"/>
      <c r="R1188" s="1383"/>
      <c r="S1188" s="1383"/>
      <c r="T1188" s="1383"/>
      <c r="U1188" s="1383"/>
      <c r="V1188" s="1383"/>
      <c r="W1188" s="1383"/>
      <c r="X1188" s="1383"/>
      <c r="Y1188" s="1383"/>
      <c r="Z1188" s="1383"/>
      <c r="AA1188" s="1383"/>
      <c r="AB1188" s="1383"/>
      <c r="AC1188" s="1383"/>
      <c r="AD1188" s="1383"/>
      <c r="AE1188" s="1383"/>
      <c r="AF1188" s="1383"/>
      <c r="AG1188" s="1383"/>
    </row>
    <row r="1189" spans="3:33" x14ac:dyDescent="0.25">
      <c r="C1189" s="1383"/>
      <c r="D1189" s="1383"/>
      <c r="E1189" s="1383"/>
      <c r="F1189" s="1383"/>
      <c r="G1189" s="1383"/>
      <c r="H1189" s="1383"/>
      <c r="I1189" s="1383"/>
      <c r="J1189" s="1383"/>
      <c r="K1189" s="1383"/>
      <c r="L1189" s="1383"/>
      <c r="M1189" s="1383"/>
      <c r="N1189" s="1383"/>
      <c r="O1189" s="1383"/>
      <c r="P1189" s="1383"/>
      <c r="Q1189" s="1383"/>
      <c r="R1189" s="1383"/>
      <c r="S1189" s="1383"/>
      <c r="T1189" s="1383"/>
      <c r="U1189" s="1383"/>
      <c r="V1189" s="1383"/>
      <c r="W1189" s="1383"/>
      <c r="X1189" s="1383"/>
      <c r="Y1189" s="1383"/>
      <c r="Z1189" s="1383"/>
      <c r="AA1189" s="1383"/>
      <c r="AB1189" s="1383"/>
      <c r="AC1189" s="1383"/>
      <c r="AD1189" s="1383"/>
      <c r="AE1189" s="1383"/>
      <c r="AF1189" s="1383"/>
      <c r="AG1189" s="1383"/>
    </row>
    <row r="1190" spans="3:33" x14ac:dyDescent="0.25">
      <c r="C1190" s="1383"/>
      <c r="D1190" s="1383"/>
      <c r="E1190" s="1383"/>
      <c r="F1190" s="1383"/>
      <c r="G1190" s="1383"/>
      <c r="H1190" s="1383"/>
      <c r="I1190" s="1383"/>
      <c r="J1190" s="1383"/>
      <c r="K1190" s="1383"/>
      <c r="L1190" s="1383"/>
      <c r="M1190" s="1383"/>
      <c r="N1190" s="1383"/>
      <c r="O1190" s="1383"/>
      <c r="P1190" s="1383"/>
      <c r="Q1190" s="1383"/>
      <c r="R1190" s="1383"/>
      <c r="S1190" s="1383"/>
      <c r="T1190" s="1383"/>
      <c r="U1190" s="1383"/>
      <c r="V1190" s="1383"/>
      <c r="W1190" s="1383"/>
      <c r="X1190" s="1383"/>
      <c r="Y1190" s="1383"/>
      <c r="Z1190" s="1383"/>
      <c r="AA1190" s="1383"/>
      <c r="AB1190" s="1383"/>
      <c r="AC1190" s="1383"/>
      <c r="AD1190" s="1383"/>
      <c r="AE1190" s="1383"/>
      <c r="AF1190" s="1383"/>
      <c r="AG1190" s="1383"/>
    </row>
    <row r="1191" spans="3:33" x14ac:dyDescent="0.25">
      <c r="C1191" s="1383"/>
      <c r="D1191" s="1383"/>
      <c r="E1191" s="1383"/>
      <c r="F1191" s="1383"/>
      <c r="G1191" s="1383"/>
      <c r="H1191" s="1383"/>
      <c r="I1191" s="1383"/>
      <c r="J1191" s="1383"/>
      <c r="K1191" s="1383"/>
      <c r="L1191" s="1383"/>
      <c r="M1191" s="1383"/>
      <c r="N1191" s="1383"/>
      <c r="O1191" s="1383"/>
      <c r="P1191" s="1383"/>
      <c r="Q1191" s="1383"/>
      <c r="R1191" s="1383"/>
      <c r="S1191" s="1383"/>
      <c r="T1191" s="1383"/>
      <c r="U1191" s="1383"/>
      <c r="V1191" s="1383"/>
      <c r="W1191" s="1383"/>
      <c r="X1191" s="1383"/>
      <c r="Y1191" s="1383"/>
      <c r="Z1191" s="1383"/>
      <c r="AA1191" s="1383"/>
      <c r="AB1191" s="1383"/>
      <c r="AC1191" s="1383"/>
      <c r="AD1191" s="1383"/>
      <c r="AE1191" s="1383"/>
      <c r="AF1191" s="1383"/>
      <c r="AG1191" s="1383"/>
    </row>
    <row r="1192" spans="3:33" x14ac:dyDescent="0.25">
      <c r="C1192" s="1383"/>
      <c r="D1192" s="1383"/>
      <c r="E1192" s="1383"/>
      <c r="F1192" s="1383"/>
      <c r="G1192" s="1383"/>
      <c r="H1192" s="1383"/>
      <c r="I1192" s="1383"/>
      <c r="J1192" s="1383"/>
      <c r="K1192" s="1383"/>
      <c r="L1192" s="1383"/>
      <c r="M1192" s="1383"/>
      <c r="N1192" s="1383"/>
      <c r="O1192" s="1383"/>
      <c r="P1192" s="1383"/>
      <c r="Q1192" s="1383"/>
      <c r="R1192" s="1383"/>
      <c r="S1192" s="1383"/>
      <c r="T1192" s="1383"/>
      <c r="U1192" s="1383"/>
      <c r="V1192" s="1383"/>
      <c r="W1192" s="1383"/>
      <c r="X1192" s="1383"/>
      <c r="Y1192" s="1383"/>
      <c r="Z1192" s="1383"/>
      <c r="AA1192" s="1383"/>
      <c r="AB1192" s="1383"/>
      <c r="AC1192" s="1383"/>
      <c r="AD1192" s="1383"/>
      <c r="AE1192" s="1383"/>
      <c r="AF1192" s="1383"/>
      <c r="AG1192" s="1383"/>
    </row>
    <row r="1193" spans="3:33" x14ac:dyDescent="0.25">
      <c r="C1193" s="1383"/>
      <c r="D1193" s="1383"/>
      <c r="E1193" s="1383"/>
      <c r="F1193" s="1383"/>
      <c r="G1193" s="1383"/>
      <c r="H1193" s="1383"/>
      <c r="I1193" s="1383"/>
      <c r="J1193" s="1383"/>
      <c r="K1193" s="1383"/>
      <c r="L1193" s="1383"/>
      <c r="M1193" s="1383"/>
      <c r="N1193" s="1383"/>
      <c r="O1193" s="1383"/>
      <c r="P1193" s="1383"/>
      <c r="Q1193" s="1383"/>
      <c r="R1193" s="1383"/>
      <c r="S1193" s="1383"/>
      <c r="T1193" s="1383"/>
      <c r="U1193" s="1383"/>
      <c r="V1193" s="1383"/>
      <c r="W1193" s="1383"/>
      <c r="X1193" s="1383"/>
      <c r="Y1193" s="1383"/>
      <c r="Z1193" s="1383"/>
      <c r="AA1193" s="1383"/>
      <c r="AB1193" s="1383"/>
      <c r="AC1193" s="1383"/>
      <c r="AD1193" s="1383"/>
      <c r="AE1193" s="1383"/>
      <c r="AF1193" s="1383"/>
      <c r="AG1193" s="1383"/>
    </row>
    <row r="1194" spans="3:33" x14ac:dyDescent="0.25">
      <c r="C1194" s="1383"/>
      <c r="D1194" s="1383"/>
      <c r="E1194" s="1383"/>
      <c r="F1194" s="1383"/>
      <c r="G1194" s="1383"/>
      <c r="H1194" s="1383"/>
      <c r="I1194" s="1383"/>
      <c r="J1194" s="1383"/>
      <c r="K1194" s="1383"/>
      <c r="L1194" s="1383"/>
      <c r="M1194" s="1383"/>
      <c r="N1194" s="1383"/>
      <c r="O1194" s="1383"/>
      <c r="P1194" s="1383"/>
      <c r="Q1194" s="1383"/>
      <c r="R1194" s="1383"/>
      <c r="S1194" s="1383"/>
      <c r="T1194" s="1383"/>
      <c r="U1194" s="1383"/>
      <c r="V1194" s="1383"/>
      <c r="W1194" s="1383"/>
      <c r="X1194" s="1383"/>
      <c r="Y1194" s="1383"/>
      <c r="Z1194" s="1383"/>
      <c r="AA1194" s="1383"/>
      <c r="AB1194" s="1383"/>
      <c r="AC1194" s="1383"/>
      <c r="AD1194" s="1383"/>
      <c r="AE1194" s="1383"/>
      <c r="AF1194" s="1383"/>
      <c r="AG1194" s="1383"/>
    </row>
    <row r="1195" spans="3:33" x14ac:dyDescent="0.25">
      <c r="C1195" s="1383"/>
      <c r="D1195" s="1383"/>
      <c r="E1195" s="1383"/>
      <c r="F1195" s="1383"/>
      <c r="G1195" s="1383"/>
      <c r="H1195" s="1383"/>
      <c r="I1195" s="1383"/>
      <c r="J1195" s="1383"/>
      <c r="K1195" s="1383"/>
      <c r="L1195" s="1383"/>
      <c r="M1195" s="1383"/>
      <c r="N1195" s="1383"/>
      <c r="O1195" s="1383"/>
      <c r="P1195" s="1383"/>
      <c r="Q1195" s="1383"/>
      <c r="R1195" s="1383"/>
      <c r="S1195" s="1383"/>
      <c r="T1195" s="1383"/>
      <c r="U1195" s="1383"/>
      <c r="V1195" s="1383"/>
      <c r="W1195" s="1383"/>
      <c r="X1195" s="1383"/>
      <c r="Y1195" s="1383"/>
      <c r="Z1195" s="1383"/>
      <c r="AA1195" s="1383"/>
      <c r="AB1195" s="1383"/>
      <c r="AC1195" s="1383"/>
      <c r="AD1195" s="1383"/>
      <c r="AE1195" s="1383"/>
      <c r="AF1195" s="1383"/>
      <c r="AG1195" s="1383"/>
    </row>
    <row r="1196" spans="3:33" x14ac:dyDescent="0.25">
      <c r="C1196" s="1383"/>
      <c r="D1196" s="1383"/>
      <c r="E1196" s="1383"/>
      <c r="F1196" s="1383"/>
      <c r="G1196" s="1383"/>
      <c r="H1196" s="1383"/>
      <c r="I1196" s="1383"/>
      <c r="J1196" s="1383"/>
      <c r="K1196" s="1383"/>
      <c r="L1196" s="1383"/>
      <c r="M1196" s="1383"/>
      <c r="N1196" s="1383"/>
      <c r="O1196" s="1383"/>
      <c r="P1196" s="1383"/>
      <c r="Q1196" s="1383"/>
      <c r="R1196" s="1383"/>
      <c r="S1196" s="1383"/>
      <c r="T1196" s="1383"/>
      <c r="U1196" s="1383"/>
      <c r="V1196" s="1383"/>
      <c r="W1196" s="1383"/>
      <c r="X1196" s="1383"/>
      <c r="Y1196" s="1383"/>
      <c r="Z1196" s="1383"/>
      <c r="AA1196" s="1383"/>
      <c r="AB1196" s="1383"/>
      <c r="AC1196" s="1383"/>
      <c r="AD1196" s="1383"/>
      <c r="AE1196" s="1383"/>
      <c r="AF1196" s="1383"/>
      <c r="AG1196" s="1383"/>
    </row>
    <row r="1197" spans="3:33" x14ac:dyDescent="0.25">
      <c r="C1197" s="1383"/>
      <c r="D1197" s="1383"/>
      <c r="E1197" s="1383"/>
      <c r="F1197" s="1383"/>
      <c r="G1197" s="1383"/>
      <c r="H1197" s="1383"/>
      <c r="I1197" s="1383"/>
      <c r="J1197" s="1383"/>
      <c r="K1197" s="1383"/>
      <c r="L1197" s="1383"/>
      <c r="M1197" s="1383"/>
      <c r="N1197" s="1383"/>
      <c r="O1197" s="1383"/>
      <c r="P1197" s="1383"/>
      <c r="Q1197" s="1383"/>
      <c r="R1197" s="1383"/>
      <c r="S1197" s="1383"/>
      <c r="T1197" s="1383"/>
      <c r="U1197" s="1383"/>
      <c r="V1197" s="1383"/>
      <c r="W1197" s="1383"/>
      <c r="X1197" s="1383"/>
      <c r="Y1197" s="1383"/>
      <c r="Z1197" s="1383"/>
      <c r="AA1197" s="1383"/>
      <c r="AB1197" s="1383"/>
      <c r="AC1197" s="1383"/>
      <c r="AD1197" s="1383"/>
      <c r="AE1197" s="1383"/>
      <c r="AF1197" s="1383"/>
      <c r="AG1197" s="1383"/>
    </row>
    <row r="1198" spans="3:33" x14ac:dyDescent="0.25">
      <c r="C1198" s="1383"/>
      <c r="D1198" s="1383"/>
      <c r="E1198" s="1383"/>
      <c r="F1198" s="1383"/>
      <c r="G1198" s="1383"/>
      <c r="H1198" s="1383"/>
      <c r="I1198" s="1383"/>
      <c r="J1198" s="1383"/>
      <c r="K1198" s="1383"/>
      <c r="L1198" s="1383"/>
      <c r="M1198" s="1383"/>
      <c r="N1198" s="1383"/>
      <c r="O1198" s="1383"/>
      <c r="P1198" s="1383"/>
      <c r="Q1198" s="1383"/>
      <c r="R1198" s="1383"/>
      <c r="S1198" s="1383"/>
      <c r="T1198" s="1383"/>
      <c r="U1198" s="1383"/>
      <c r="V1198" s="1383"/>
      <c r="W1198" s="1383"/>
      <c r="X1198" s="1383"/>
      <c r="Y1198" s="1383"/>
      <c r="Z1198" s="1383"/>
      <c r="AA1198" s="1383"/>
      <c r="AB1198" s="1383"/>
      <c r="AC1198" s="1383"/>
      <c r="AD1198" s="1383"/>
      <c r="AE1198" s="1383"/>
      <c r="AF1198" s="1383"/>
      <c r="AG1198" s="1383"/>
    </row>
    <row r="1199" spans="3:33" x14ac:dyDescent="0.25">
      <c r="C1199" s="1383"/>
      <c r="D1199" s="1383"/>
      <c r="E1199" s="1383"/>
      <c r="F1199" s="1383"/>
      <c r="G1199" s="1383"/>
      <c r="H1199" s="1383"/>
      <c r="I1199" s="1383"/>
      <c r="J1199" s="1383"/>
      <c r="K1199" s="1383"/>
      <c r="L1199" s="1383"/>
      <c r="M1199" s="1383"/>
      <c r="N1199" s="1383"/>
      <c r="O1199" s="1383"/>
      <c r="P1199" s="1383"/>
      <c r="Q1199" s="1383"/>
      <c r="R1199" s="1383"/>
      <c r="S1199" s="1383"/>
      <c r="T1199" s="1383"/>
      <c r="U1199" s="1383"/>
      <c r="V1199" s="1383"/>
      <c r="W1199" s="1383"/>
      <c r="X1199" s="1383"/>
      <c r="Y1199" s="1383"/>
      <c r="Z1199" s="1383"/>
      <c r="AA1199" s="1383"/>
      <c r="AB1199" s="1383"/>
      <c r="AC1199" s="1383"/>
      <c r="AD1199" s="1383"/>
      <c r="AE1199" s="1383"/>
      <c r="AF1199" s="1383"/>
      <c r="AG1199" s="1383"/>
    </row>
    <row r="1200" spans="3:33" x14ac:dyDescent="0.25">
      <c r="C1200" s="1383"/>
      <c r="D1200" s="1383"/>
      <c r="E1200" s="1383"/>
      <c r="F1200" s="1383"/>
      <c r="G1200" s="1383"/>
      <c r="H1200" s="1383"/>
      <c r="I1200" s="1383"/>
      <c r="J1200" s="1383"/>
      <c r="K1200" s="1383"/>
      <c r="L1200" s="1383"/>
      <c r="M1200" s="1383"/>
      <c r="N1200" s="1383"/>
      <c r="O1200" s="1383"/>
      <c r="P1200" s="1383"/>
      <c r="Q1200" s="1383"/>
      <c r="R1200" s="1383"/>
      <c r="S1200" s="1383"/>
      <c r="T1200" s="1383"/>
      <c r="U1200" s="1383"/>
      <c r="V1200" s="1383"/>
      <c r="W1200" s="1383"/>
      <c r="X1200" s="1383"/>
      <c r="Y1200" s="1383"/>
      <c r="Z1200" s="1383"/>
      <c r="AA1200" s="1383"/>
      <c r="AB1200" s="1383"/>
      <c r="AC1200" s="1383"/>
      <c r="AD1200" s="1383"/>
      <c r="AE1200" s="1383"/>
      <c r="AF1200" s="1383"/>
      <c r="AG1200" s="1383"/>
    </row>
    <row r="1201" spans="3:33" x14ac:dyDescent="0.25">
      <c r="C1201" s="1383"/>
      <c r="D1201" s="1383"/>
      <c r="E1201" s="1383"/>
      <c r="F1201" s="1383"/>
      <c r="G1201" s="1383"/>
      <c r="H1201" s="1383"/>
      <c r="I1201" s="1383"/>
      <c r="J1201" s="1383"/>
      <c r="K1201" s="1383"/>
      <c r="L1201" s="1383"/>
      <c r="M1201" s="1383"/>
      <c r="N1201" s="1383"/>
      <c r="O1201" s="1383"/>
      <c r="P1201" s="1383"/>
      <c r="Q1201" s="1383"/>
      <c r="R1201" s="1383"/>
      <c r="S1201" s="1383"/>
      <c r="T1201" s="1383"/>
      <c r="U1201" s="1383"/>
      <c r="V1201" s="1383"/>
      <c r="W1201" s="1383"/>
      <c r="X1201" s="1383"/>
      <c r="Y1201" s="1383"/>
      <c r="Z1201" s="1383"/>
      <c r="AA1201" s="1383"/>
      <c r="AB1201" s="1383"/>
      <c r="AC1201" s="1383"/>
      <c r="AD1201" s="1383"/>
      <c r="AE1201" s="1383"/>
      <c r="AF1201" s="1383"/>
      <c r="AG1201" s="1383"/>
    </row>
    <row r="1202" spans="3:33" x14ac:dyDescent="0.25">
      <c r="C1202" s="1383"/>
      <c r="D1202" s="1383"/>
      <c r="E1202" s="1383"/>
      <c r="F1202" s="1383"/>
      <c r="G1202" s="1383"/>
      <c r="H1202" s="1383"/>
      <c r="I1202" s="1383"/>
      <c r="J1202" s="1383"/>
      <c r="K1202" s="1383"/>
      <c r="L1202" s="1383"/>
      <c r="M1202" s="1383"/>
      <c r="N1202" s="1383"/>
      <c r="O1202" s="1383"/>
      <c r="P1202" s="1383"/>
      <c r="Q1202" s="1383"/>
      <c r="R1202" s="1383"/>
      <c r="S1202" s="1383"/>
      <c r="T1202" s="1383"/>
      <c r="U1202" s="1383"/>
      <c r="V1202" s="1383"/>
      <c r="W1202" s="1383"/>
      <c r="X1202" s="1383"/>
      <c r="Y1202" s="1383"/>
      <c r="Z1202" s="1383"/>
      <c r="AA1202" s="1383"/>
      <c r="AB1202" s="1383"/>
      <c r="AC1202" s="1383"/>
      <c r="AD1202" s="1383"/>
      <c r="AE1202" s="1383"/>
      <c r="AF1202" s="1383"/>
      <c r="AG1202" s="1383"/>
    </row>
    <row r="1203" spans="3:33" x14ac:dyDescent="0.25">
      <c r="C1203" s="1383"/>
      <c r="D1203" s="1383"/>
      <c r="E1203" s="1383"/>
      <c r="F1203" s="1383"/>
      <c r="G1203" s="1383"/>
      <c r="H1203" s="1383"/>
      <c r="I1203" s="1383"/>
      <c r="J1203" s="1383"/>
      <c r="K1203" s="1383"/>
      <c r="L1203" s="1383"/>
      <c r="M1203" s="1383"/>
      <c r="N1203" s="1383"/>
      <c r="O1203" s="1383"/>
      <c r="P1203" s="1383"/>
      <c r="Q1203" s="1383"/>
      <c r="R1203" s="1383"/>
      <c r="S1203" s="1383"/>
      <c r="T1203" s="1383"/>
      <c r="U1203" s="1383"/>
      <c r="V1203" s="1383"/>
      <c r="W1203" s="1383"/>
      <c r="X1203" s="1383"/>
      <c r="Y1203" s="1383"/>
      <c r="Z1203" s="1383"/>
      <c r="AA1203" s="1383"/>
      <c r="AB1203" s="1383"/>
      <c r="AC1203" s="1383"/>
      <c r="AD1203" s="1383"/>
      <c r="AE1203" s="1383"/>
      <c r="AF1203" s="1383"/>
      <c r="AG1203" s="1383"/>
    </row>
    <row r="1204" spans="3:33" x14ac:dyDescent="0.25">
      <c r="C1204" s="1383"/>
      <c r="D1204" s="1383"/>
      <c r="E1204" s="1383"/>
      <c r="F1204" s="1383"/>
      <c r="G1204" s="1383"/>
      <c r="H1204" s="1383"/>
      <c r="I1204" s="1383"/>
      <c r="J1204" s="1383"/>
      <c r="K1204" s="1383"/>
      <c r="L1204" s="1383"/>
      <c r="M1204" s="1383"/>
      <c r="N1204" s="1383"/>
      <c r="O1204" s="1383"/>
      <c r="P1204" s="1383"/>
      <c r="Q1204" s="1383"/>
      <c r="R1204" s="1383"/>
      <c r="S1204" s="1383"/>
      <c r="T1204" s="1383"/>
      <c r="U1204" s="1383"/>
      <c r="V1204" s="1383"/>
      <c r="W1204" s="1383"/>
      <c r="X1204" s="1383"/>
      <c r="Y1204" s="1383"/>
      <c r="Z1204" s="1383"/>
      <c r="AA1204" s="1383"/>
      <c r="AB1204" s="1383"/>
      <c r="AC1204" s="1383"/>
      <c r="AD1204" s="1383"/>
      <c r="AE1204" s="1383"/>
      <c r="AF1204" s="1383"/>
      <c r="AG1204" s="1383"/>
    </row>
    <row r="1205" spans="3:33" x14ac:dyDescent="0.25">
      <c r="C1205" s="1383"/>
      <c r="D1205" s="1383"/>
      <c r="E1205" s="1383"/>
      <c r="F1205" s="1383"/>
      <c r="G1205" s="1383"/>
      <c r="H1205" s="1383"/>
      <c r="I1205" s="1383"/>
      <c r="J1205" s="1383"/>
      <c r="K1205" s="1383"/>
      <c r="L1205" s="1383"/>
      <c r="M1205" s="1383"/>
      <c r="N1205" s="1383"/>
      <c r="O1205" s="1383"/>
      <c r="P1205" s="1383"/>
      <c r="Q1205" s="1383"/>
      <c r="R1205" s="1383"/>
      <c r="S1205" s="1383"/>
      <c r="T1205" s="1383"/>
      <c r="U1205" s="1383"/>
      <c r="V1205" s="1383"/>
      <c r="W1205" s="1383"/>
      <c r="X1205" s="1383"/>
      <c r="Y1205" s="1383"/>
      <c r="Z1205" s="1383"/>
      <c r="AA1205" s="1383"/>
      <c r="AB1205" s="1383"/>
      <c r="AC1205" s="1383"/>
      <c r="AD1205" s="1383"/>
      <c r="AE1205" s="1383"/>
      <c r="AF1205" s="1383"/>
      <c r="AG1205" s="1383"/>
    </row>
    <row r="1206" spans="3:33" x14ac:dyDescent="0.25">
      <c r="C1206" s="1383"/>
      <c r="D1206" s="1383"/>
      <c r="E1206" s="1383"/>
      <c r="F1206" s="1383"/>
      <c r="G1206" s="1383"/>
      <c r="H1206" s="1383"/>
      <c r="I1206" s="1383"/>
      <c r="J1206" s="1383"/>
      <c r="K1206" s="1383"/>
      <c r="L1206" s="1383"/>
      <c r="M1206" s="1383"/>
      <c r="N1206" s="1383"/>
      <c r="O1206" s="1383"/>
      <c r="P1206" s="1383"/>
      <c r="Q1206" s="1383"/>
      <c r="R1206" s="1383"/>
      <c r="S1206" s="1383"/>
      <c r="T1206" s="1383"/>
      <c r="U1206" s="1383"/>
      <c r="V1206" s="1383"/>
      <c r="W1206" s="1383"/>
      <c r="X1206" s="1383"/>
      <c r="Y1206" s="1383"/>
      <c r="Z1206" s="1383"/>
      <c r="AA1206" s="1383"/>
      <c r="AB1206" s="1383"/>
      <c r="AC1206" s="1383"/>
      <c r="AD1206" s="1383"/>
      <c r="AE1206" s="1383"/>
      <c r="AF1206" s="1383"/>
      <c r="AG1206" s="1383"/>
    </row>
    <row r="1207" spans="3:33" x14ac:dyDescent="0.25">
      <c r="C1207" s="1383"/>
      <c r="D1207" s="1383"/>
      <c r="E1207" s="1383"/>
      <c r="F1207" s="1383"/>
      <c r="G1207" s="1383"/>
      <c r="H1207" s="1383"/>
      <c r="I1207" s="1383"/>
      <c r="J1207" s="1383"/>
      <c r="K1207" s="1383"/>
      <c r="L1207" s="1383"/>
      <c r="M1207" s="1383"/>
      <c r="N1207" s="1383"/>
      <c r="O1207" s="1383"/>
      <c r="P1207" s="1383"/>
      <c r="Q1207" s="1383"/>
      <c r="R1207" s="1383"/>
      <c r="S1207" s="1383"/>
      <c r="T1207" s="1383"/>
      <c r="U1207" s="1383"/>
      <c r="V1207" s="1383"/>
      <c r="W1207" s="1383"/>
      <c r="X1207" s="1383"/>
      <c r="Y1207" s="1383"/>
      <c r="Z1207" s="1383"/>
      <c r="AA1207" s="1383"/>
      <c r="AB1207" s="1383"/>
      <c r="AC1207" s="1383"/>
      <c r="AD1207" s="1383"/>
      <c r="AE1207" s="1383"/>
      <c r="AF1207" s="1383"/>
      <c r="AG1207" s="1383"/>
    </row>
    <row r="1208" spans="3:33" x14ac:dyDescent="0.25">
      <c r="C1208" s="1383"/>
      <c r="D1208" s="1383"/>
      <c r="E1208" s="1383"/>
      <c r="F1208" s="1383"/>
      <c r="G1208" s="1383"/>
      <c r="H1208" s="1383"/>
      <c r="I1208" s="1383"/>
      <c r="J1208" s="1383"/>
      <c r="K1208" s="1383"/>
      <c r="L1208" s="1383"/>
      <c r="M1208" s="1383"/>
      <c r="N1208" s="1383"/>
      <c r="O1208" s="1383"/>
      <c r="P1208" s="1383"/>
      <c r="Q1208" s="1383"/>
      <c r="R1208" s="1383"/>
      <c r="S1208" s="1383"/>
      <c r="T1208" s="1383"/>
      <c r="U1208" s="1383"/>
      <c r="V1208" s="1383"/>
      <c r="W1208" s="1383"/>
      <c r="X1208" s="1383"/>
      <c r="Y1208" s="1383"/>
      <c r="Z1208" s="1383"/>
      <c r="AA1208" s="1383"/>
      <c r="AB1208" s="1383"/>
      <c r="AC1208" s="1383"/>
      <c r="AD1208" s="1383"/>
      <c r="AE1208" s="1383"/>
      <c r="AF1208" s="1383"/>
      <c r="AG1208" s="1383"/>
    </row>
    <row r="1209" spans="3:33" x14ac:dyDescent="0.25">
      <c r="C1209" s="1383"/>
      <c r="D1209" s="1383"/>
      <c r="E1209" s="1383"/>
      <c r="F1209" s="1383"/>
      <c r="G1209" s="1383"/>
      <c r="H1209" s="1383"/>
      <c r="I1209" s="1383"/>
      <c r="J1209" s="1383"/>
      <c r="K1209" s="1383"/>
      <c r="L1209" s="1383"/>
      <c r="M1209" s="1383"/>
      <c r="N1209" s="1383"/>
      <c r="O1209" s="1383"/>
      <c r="P1209" s="1383"/>
      <c r="Q1209" s="1383"/>
      <c r="R1209" s="1383"/>
      <c r="S1209" s="1383"/>
      <c r="T1209" s="1383"/>
      <c r="U1209" s="1383"/>
      <c r="V1209" s="1383"/>
      <c r="W1209" s="1383"/>
      <c r="X1209" s="1383"/>
      <c r="Y1209" s="1383"/>
      <c r="Z1209" s="1383"/>
      <c r="AA1209" s="1383"/>
      <c r="AB1209" s="1383"/>
      <c r="AC1209" s="1383"/>
      <c r="AD1209" s="1383"/>
      <c r="AE1209" s="1383"/>
      <c r="AF1209" s="1383"/>
      <c r="AG1209" s="1383"/>
    </row>
    <row r="1210" spans="3:33" x14ac:dyDescent="0.25">
      <c r="C1210" s="1383"/>
      <c r="D1210" s="1383"/>
      <c r="E1210" s="1383"/>
      <c r="F1210" s="1383"/>
      <c r="G1210" s="1383"/>
      <c r="H1210" s="1383"/>
      <c r="I1210" s="1383"/>
      <c r="J1210" s="1383"/>
      <c r="K1210" s="1383"/>
      <c r="L1210" s="1383"/>
      <c r="M1210" s="1383"/>
      <c r="N1210" s="1383"/>
      <c r="O1210" s="1383"/>
      <c r="P1210" s="1383"/>
      <c r="Q1210" s="1383"/>
      <c r="R1210" s="1383"/>
      <c r="S1210" s="1383"/>
      <c r="T1210" s="1383"/>
      <c r="U1210" s="1383"/>
      <c r="V1210" s="1383"/>
      <c r="W1210" s="1383"/>
      <c r="X1210" s="1383"/>
      <c r="Y1210" s="1383"/>
      <c r="Z1210" s="1383"/>
      <c r="AA1210" s="1383"/>
      <c r="AB1210" s="1383"/>
      <c r="AC1210" s="1383"/>
      <c r="AD1210" s="1383"/>
      <c r="AE1210" s="1383"/>
      <c r="AF1210" s="1383"/>
      <c r="AG1210" s="1383"/>
    </row>
    <row r="1211" spans="3:33" x14ac:dyDescent="0.25">
      <c r="C1211" s="1383"/>
      <c r="D1211" s="1383"/>
      <c r="E1211" s="1383"/>
      <c r="F1211" s="1383"/>
      <c r="G1211" s="1383"/>
      <c r="H1211" s="1383"/>
      <c r="I1211" s="1383"/>
      <c r="J1211" s="1383"/>
      <c r="K1211" s="1383"/>
      <c r="L1211" s="1383"/>
      <c r="M1211" s="1383"/>
      <c r="N1211" s="1383"/>
      <c r="O1211" s="1383"/>
      <c r="P1211" s="1383"/>
      <c r="Q1211" s="1383"/>
      <c r="R1211" s="1383"/>
      <c r="S1211" s="1383"/>
      <c r="T1211" s="1383"/>
      <c r="U1211" s="1383"/>
      <c r="V1211" s="1383"/>
      <c r="W1211" s="1383"/>
      <c r="X1211" s="1383"/>
      <c r="Y1211" s="1383"/>
      <c r="Z1211" s="1383"/>
      <c r="AA1211" s="1383"/>
      <c r="AB1211" s="1383"/>
      <c r="AC1211" s="1383"/>
      <c r="AD1211" s="1383"/>
      <c r="AE1211" s="1383"/>
      <c r="AF1211" s="1383"/>
      <c r="AG1211" s="1383"/>
    </row>
    <row r="1212" spans="3:33" x14ac:dyDescent="0.25">
      <c r="C1212" s="1383"/>
      <c r="D1212" s="1383"/>
      <c r="E1212" s="1383"/>
      <c r="F1212" s="1383"/>
      <c r="G1212" s="1383"/>
      <c r="H1212" s="1383"/>
      <c r="I1212" s="1383"/>
      <c r="J1212" s="1383"/>
      <c r="K1212" s="1383"/>
      <c r="L1212" s="1383"/>
      <c r="M1212" s="1383"/>
      <c r="N1212" s="1383"/>
      <c r="O1212" s="1383"/>
      <c r="P1212" s="1383"/>
      <c r="Q1212" s="1383"/>
      <c r="R1212" s="1383"/>
      <c r="S1212" s="1383"/>
      <c r="T1212" s="1383"/>
      <c r="U1212" s="1383"/>
      <c r="V1212" s="1383"/>
      <c r="W1212" s="1383"/>
      <c r="X1212" s="1383"/>
      <c r="Y1212" s="1383"/>
      <c r="Z1212" s="1383"/>
      <c r="AA1212" s="1383"/>
      <c r="AB1212" s="1383"/>
      <c r="AC1212" s="1383"/>
      <c r="AD1212" s="1383"/>
      <c r="AE1212" s="1383"/>
      <c r="AF1212" s="1383"/>
      <c r="AG1212" s="1383"/>
    </row>
    <row r="1213" spans="3:33" x14ac:dyDescent="0.25">
      <c r="C1213" s="1383"/>
      <c r="D1213" s="1383"/>
      <c r="E1213" s="1383"/>
      <c r="F1213" s="1383"/>
      <c r="G1213" s="1383"/>
      <c r="H1213" s="1383"/>
      <c r="I1213" s="1383"/>
      <c r="J1213" s="1383"/>
      <c r="K1213" s="1383"/>
      <c r="L1213" s="1383"/>
      <c r="M1213" s="1383"/>
      <c r="N1213" s="1383"/>
      <c r="O1213" s="1383"/>
      <c r="P1213" s="1383"/>
      <c r="Q1213" s="1383"/>
      <c r="R1213" s="1383"/>
      <c r="S1213" s="1383"/>
      <c r="T1213" s="1383"/>
      <c r="U1213" s="1383"/>
      <c r="V1213" s="1383"/>
      <c r="W1213" s="1383"/>
      <c r="X1213" s="1383"/>
      <c r="Y1213" s="1383"/>
      <c r="Z1213" s="1383"/>
      <c r="AA1213" s="1383"/>
      <c r="AB1213" s="1383"/>
      <c r="AC1213" s="1383"/>
      <c r="AD1213" s="1383"/>
      <c r="AE1213" s="1383"/>
      <c r="AF1213" s="1383"/>
      <c r="AG1213" s="1383"/>
    </row>
    <row r="1214" spans="3:33" x14ac:dyDescent="0.25">
      <c r="C1214" s="1383"/>
      <c r="D1214" s="1383"/>
      <c r="E1214" s="1383"/>
      <c r="F1214" s="1383"/>
      <c r="G1214" s="1383"/>
      <c r="H1214" s="1383"/>
      <c r="I1214" s="1383"/>
      <c r="J1214" s="1383"/>
      <c r="K1214" s="1383"/>
      <c r="L1214" s="1383"/>
      <c r="M1214" s="1383"/>
      <c r="N1214" s="1383"/>
      <c r="O1214" s="1383"/>
      <c r="P1214" s="1383"/>
      <c r="Q1214" s="1383"/>
      <c r="R1214" s="1383"/>
      <c r="S1214" s="1383"/>
      <c r="T1214" s="1383"/>
      <c r="U1214" s="1383"/>
      <c r="V1214" s="1383"/>
      <c r="W1214" s="1383"/>
      <c r="X1214" s="1383"/>
      <c r="Y1214" s="1383"/>
      <c r="Z1214" s="1383"/>
      <c r="AA1214" s="1383"/>
      <c r="AB1214" s="1383"/>
      <c r="AC1214" s="1383"/>
      <c r="AD1214" s="1383"/>
      <c r="AE1214" s="1383"/>
      <c r="AF1214" s="1383"/>
      <c r="AG1214" s="1383"/>
    </row>
    <row r="1215" spans="3:33" x14ac:dyDescent="0.25">
      <c r="C1215" s="1383"/>
      <c r="D1215" s="1383"/>
      <c r="E1215" s="1383"/>
      <c r="F1215" s="1383"/>
      <c r="G1215" s="1383"/>
      <c r="H1215" s="1383"/>
      <c r="I1215" s="1383"/>
      <c r="J1215" s="1383"/>
      <c r="K1215" s="1383"/>
      <c r="L1215" s="1383"/>
      <c r="M1215" s="1383"/>
      <c r="N1215" s="1383"/>
      <c r="O1215" s="1383"/>
      <c r="P1215" s="1383"/>
      <c r="Q1215" s="1383"/>
      <c r="R1215" s="1383"/>
      <c r="S1215" s="1383"/>
      <c r="T1215" s="1383"/>
      <c r="U1215" s="1383"/>
      <c r="V1215" s="1383"/>
      <c r="W1215" s="1383"/>
      <c r="X1215" s="1383"/>
      <c r="Y1215" s="1383"/>
      <c r="Z1215" s="1383"/>
      <c r="AA1215" s="1383"/>
      <c r="AB1215" s="1383"/>
      <c r="AC1215" s="1383"/>
      <c r="AD1215" s="1383"/>
      <c r="AE1215" s="1383"/>
      <c r="AF1215" s="1383"/>
      <c r="AG1215" s="1383"/>
    </row>
    <row r="1216" spans="3:33" x14ac:dyDescent="0.25">
      <c r="C1216" s="1383"/>
      <c r="D1216" s="1383"/>
      <c r="E1216" s="1383"/>
      <c r="F1216" s="1383"/>
      <c r="G1216" s="1383"/>
      <c r="H1216" s="1383"/>
      <c r="I1216" s="1383"/>
      <c r="J1216" s="1383"/>
      <c r="K1216" s="1383"/>
      <c r="L1216" s="1383"/>
      <c r="M1216" s="1383"/>
      <c r="N1216" s="1383"/>
      <c r="O1216" s="1383"/>
      <c r="P1216" s="1383"/>
      <c r="Q1216" s="1383"/>
      <c r="R1216" s="1383"/>
      <c r="S1216" s="1383"/>
      <c r="T1216" s="1383"/>
      <c r="U1216" s="1383"/>
      <c r="V1216" s="1383"/>
      <c r="W1216" s="1383"/>
      <c r="X1216" s="1383"/>
      <c r="Y1216" s="1383"/>
      <c r="Z1216" s="1383"/>
      <c r="AA1216" s="1383"/>
      <c r="AB1216" s="1383"/>
      <c r="AC1216" s="1383"/>
      <c r="AD1216" s="1383"/>
      <c r="AE1216" s="1383"/>
      <c r="AF1216" s="1383"/>
      <c r="AG1216" s="1383"/>
    </row>
    <row r="1217" spans="3:33" x14ac:dyDescent="0.25">
      <c r="C1217" s="1383"/>
      <c r="D1217" s="1383"/>
      <c r="E1217" s="1383"/>
      <c r="F1217" s="1383"/>
      <c r="G1217" s="1383"/>
      <c r="H1217" s="1383"/>
      <c r="I1217" s="1383"/>
      <c r="J1217" s="1383"/>
      <c r="K1217" s="1383"/>
      <c r="L1217" s="1383"/>
      <c r="M1217" s="1383"/>
      <c r="N1217" s="1383"/>
      <c r="O1217" s="1383"/>
      <c r="P1217" s="1383"/>
      <c r="Q1217" s="1383"/>
      <c r="R1217" s="1383"/>
      <c r="S1217" s="1383"/>
      <c r="T1217" s="1383"/>
      <c r="U1217" s="1383"/>
      <c r="V1217" s="1383"/>
      <c r="W1217" s="1383"/>
      <c r="X1217" s="1383"/>
      <c r="Y1217" s="1383"/>
      <c r="Z1217" s="1383"/>
      <c r="AA1217" s="1383"/>
      <c r="AB1217" s="1383"/>
      <c r="AC1217" s="1383"/>
      <c r="AD1217" s="1383"/>
      <c r="AE1217" s="1383"/>
      <c r="AF1217" s="1383"/>
      <c r="AG1217" s="1383"/>
    </row>
    <row r="1218" spans="3:33" x14ac:dyDescent="0.25">
      <c r="C1218" s="1383"/>
      <c r="D1218" s="1383"/>
      <c r="E1218" s="1383"/>
      <c r="F1218" s="1383"/>
      <c r="G1218" s="1383"/>
      <c r="H1218" s="1383"/>
      <c r="I1218" s="1383"/>
      <c r="J1218" s="1383"/>
      <c r="K1218" s="1383"/>
      <c r="L1218" s="1383"/>
      <c r="M1218" s="1383"/>
      <c r="N1218" s="1383"/>
      <c r="O1218" s="1383"/>
      <c r="P1218" s="1383"/>
      <c r="Q1218" s="1383"/>
      <c r="R1218" s="1383"/>
      <c r="S1218" s="1383"/>
      <c r="T1218" s="1383"/>
      <c r="U1218" s="1383"/>
      <c r="V1218" s="1383"/>
      <c r="W1218" s="1383"/>
      <c r="X1218" s="1383"/>
      <c r="Y1218" s="1383"/>
      <c r="Z1218" s="1383"/>
      <c r="AA1218" s="1383"/>
      <c r="AB1218" s="1383"/>
      <c r="AC1218" s="1383"/>
      <c r="AD1218" s="1383"/>
      <c r="AE1218" s="1383"/>
      <c r="AF1218" s="1383"/>
      <c r="AG1218" s="1383"/>
    </row>
    <row r="1219" spans="3:33" x14ac:dyDescent="0.25">
      <c r="C1219" s="1383"/>
      <c r="D1219" s="1383"/>
      <c r="E1219" s="1383"/>
      <c r="F1219" s="1383"/>
      <c r="G1219" s="1383"/>
      <c r="H1219" s="1383"/>
      <c r="I1219" s="1383"/>
      <c r="J1219" s="1383"/>
      <c r="K1219" s="1383"/>
      <c r="L1219" s="1383"/>
      <c r="M1219" s="1383"/>
      <c r="N1219" s="1383"/>
      <c r="O1219" s="1383"/>
      <c r="P1219" s="1383"/>
      <c r="Q1219" s="1383"/>
      <c r="R1219" s="1383"/>
      <c r="S1219" s="1383"/>
      <c r="T1219" s="1383"/>
      <c r="U1219" s="1383"/>
      <c r="V1219" s="1383"/>
      <c r="W1219" s="1383"/>
      <c r="X1219" s="1383"/>
      <c r="Y1219" s="1383"/>
      <c r="Z1219" s="1383"/>
      <c r="AA1219" s="1383"/>
      <c r="AB1219" s="1383"/>
      <c r="AC1219" s="1383"/>
      <c r="AD1219" s="1383"/>
      <c r="AE1219" s="1383"/>
      <c r="AF1219" s="1383"/>
      <c r="AG1219" s="1383"/>
    </row>
    <row r="1220" spans="3:33" x14ac:dyDescent="0.25">
      <c r="C1220" s="1383"/>
      <c r="D1220" s="1383"/>
      <c r="E1220" s="1383"/>
      <c r="F1220" s="1383"/>
      <c r="G1220" s="1383"/>
      <c r="H1220" s="1383"/>
      <c r="I1220" s="1383"/>
      <c r="J1220" s="1383"/>
      <c r="K1220" s="1383"/>
      <c r="L1220" s="1383"/>
      <c r="M1220" s="1383"/>
      <c r="N1220" s="1383"/>
      <c r="O1220" s="1383"/>
      <c r="P1220" s="1383"/>
      <c r="Q1220" s="1383"/>
      <c r="R1220" s="1383"/>
      <c r="S1220" s="1383"/>
      <c r="T1220" s="1383"/>
      <c r="U1220" s="1383"/>
      <c r="V1220" s="1383"/>
      <c r="W1220" s="1383"/>
      <c r="X1220" s="1383"/>
      <c r="Y1220" s="1383"/>
      <c r="Z1220" s="1383"/>
      <c r="AA1220" s="1383"/>
      <c r="AB1220" s="1383"/>
      <c r="AC1220" s="1383"/>
      <c r="AD1220" s="1383"/>
      <c r="AE1220" s="1383"/>
      <c r="AF1220" s="1383"/>
      <c r="AG1220" s="1383"/>
    </row>
    <row r="1221" spans="3:33" x14ac:dyDescent="0.25">
      <c r="C1221" s="1383"/>
      <c r="D1221" s="1383"/>
      <c r="E1221" s="1383"/>
      <c r="F1221" s="1383"/>
      <c r="G1221" s="1383"/>
      <c r="H1221" s="1383"/>
      <c r="I1221" s="1383"/>
      <c r="J1221" s="1383"/>
      <c r="K1221" s="1383"/>
      <c r="L1221" s="1383"/>
      <c r="M1221" s="1383"/>
      <c r="N1221" s="1383"/>
      <c r="O1221" s="1383"/>
      <c r="P1221" s="1383"/>
      <c r="Q1221" s="1383"/>
      <c r="R1221" s="1383"/>
      <c r="S1221" s="1383"/>
      <c r="T1221" s="1383"/>
      <c r="U1221" s="1383"/>
      <c r="V1221" s="1383"/>
      <c r="W1221" s="1383"/>
      <c r="X1221" s="1383"/>
      <c r="Y1221" s="1383"/>
      <c r="Z1221" s="1383"/>
      <c r="AA1221" s="1383"/>
      <c r="AB1221" s="1383"/>
      <c r="AC1221" s="1383"/>
      <c r="AD1221" s="1383"/>
      <c r="AE1221" s="1383"/>
      <c r="AF1221" s="1383"/>
      <c r="AG1221" s="1383"/>
    </row>
    <row r="1222" spans="3:33" x14ac:dyDescent="0.25">
      <c r="C1222" s="1383"/>
      <c r="D1222" s="1383"/>
      <c r="E1222" s="1383"/>
      <c r="F1222" s="1383"/>
      <c r="G1222" s="1383"/>
      <c r="H1222" s="1383"/>
      <c r="I1222" s="1383"/>
      <c r="J1222" s="1383"/>
      <c r="K1222" s="1383"/>
      <c r="L1222" s="1383"/>
      <c r="M1222" s="1383"/>
      <c r="N1222" s="1383"/>
      <c r="O1222" s="1383"/>
      <c r="P1222" s="1383"/>
      <c r="Q1222" s="1383"/>
      <c r="R1222" s="1383"/>
      <c r="S1222" s="1383"/>
      <c r="T1222" s="1383"/>
      <c r="U1222" s="1383"/>
      <c r="V1222" s="1383"/>
      <c r="W1222" s="1383"/>
      <c r="X1222" s="1383"/>
      <c r="Y1222" s="1383"/>
      <c r="Z1222" s="1383"/>
      <c r="AA1222" s="1383"/>
      <c r="AB1222" s="1383"/>
      <c r="AC1222" s="1383"/>
      <c r="AD1222" s="1383"/>
      <c r="AE1222" s="1383"/>
      <c r="AF1222" s="1383"/>
      <c r="AG1222" s="1383"/>
    </row>
    <row r="1223" spans="3:33" x14ac:dyDescent="0.25">
      <c r="C1223" s="1383"/>
      <c r="D1223" s="1383"/>
      <c r="E1223" s="1383"/>
      <c r="F1223" s="1383"/>
      <c r="G1223" s="1383"/>
      <c r="H1223" s="1383"/>
      <c r="I1223" s="1383"/>
      <c r="J1223" s="1383"/>
      <c r="K1223" s="1383"/>
      <c r="L1223" s="1383"/>
      <c r="M1223" s="1383"/>
      <c r="N1223" s="1383"/>
      <c r="O1223" s="1383"/>
      <c r="P1223" s="1383"/>
      <c r="Q1223" s="1383"/>
      <c r="R1223" s="1383"/>
      <c r="S1223" s="1383"/>
      <c r="T1223" s="1383"/>
      <c r="U1223" s="1383"/>
      <c r="V1223" s="1383"/>
      <c r="W1223" s="1383"/>
      <c r="X1223" s="1383"/>
      <c r="Y1223" s="1383"/>
      <c r="Z1223" s="1383"/>
      <c r="AA1223" s="1383"/>
      <c r="AB1223" s="1383"/>
      <c r="AC1223" s="1383"/>
      <c r="AD1223" s="1383"/>
      <c r="AE1223" s="1383"/>
      <c r="AF1223" s="1383"/>
      <c r="AG1223" s="1383"/>
    </row>
    <row r="1224" spans="3:33" x14ac:dyDescent="0.25">
      <c r="C1224" s="1383"/>
      <c r="D1224" s="1383"/>
      <c r="E1224" s="1383"/>
      <c r="F1224" s="1383"/>
      <c r="G1224" s="1383"/>
      <c r="H1224" s="1383"/>
      <c r="I1224" s="1383"/>
      <c r="J1224" s="1383"/>
      <c r="K1224" s="1383"/>
      <c r="L1224" s="1383"/>
      <c r="M1224" s="1383"/>
      <c r="N1224" s="1383"/>
      <c r="O1224" s="1383"/>
      <c r="P1224" s="1383"/>
      <c r="Q1224" s="1383"/>
      <c r="R1224" s="1383"/>
      <c r="S1224" s="1383"/>
      <c r="T1224" s="1383"/>
      <c r="U1224" s="1383"/>
      <c r="V1224" s="1383"/>
      <c r="W1224" s="1383"/>
      <c r="X1224" s="1383"/>
      <c r="Y1224" s="1383"/>
      <c r="Z1224" s="1383"/>
      <c r="AA1224" s="1383"/>
      <c r="AB1224" s="1383"/>
      <c r="AC1224" s="1383"/>
      <c r="AD1224" s="1383"/>
      <c r="AE1224" s="1383"/>
      <c r="AF1224" s="1383"/>
      <c r="AG1224" s="1383"/>
    </row>
    <row r="1225" spans="3:33" x14ac:dyDescent="0.25">
      <c r="C1225" s="1383"/>
      <c r="D1225" s="1383"/>
      <c r="E1225" s="1383"/>
      <c r="F1225" s="1383"/>
      <c r="G1225" s="1383"/>
      <c r="H1225" s="1383"/>
      <c r="I1225" s="1383"/>
      <c r="J1225" s="1383"/>
      <c r="K1225" s="1383"/>
      <c r="L1225" s="1383"/>
      <c r="M1225" s="1383"/>
      <c r="N1225" s="1383"/>
      <c r="O1225" s="1383"/>
      <c r="P1225" s="1383"/>
      <c r="Q1225" s="1383"/>
      <c r="R1225" s="1383"/>
      <c r="S1225" s="1383"/>
      <c r="T1225" s="1383"/>
      <c r="U1225" s="1383"/>
      <c r="V1225" s="1383"/>
      <c r="W1225" s="1383"/>
      <c r="X1225" s="1383"/>
      <c r="Y1225" s="1383"/>
      <c r="Z1225" s="1383"/>
      <c r="AA1225" s="1383"/>
      <c r="AB1225" s="1383"/>
      <c r="AC1225" s="1383"/>
      <c r="AD1225" s="1383"/>
      <c r="AE1225" s="1383"/>
      <c r="AF1225" s="1383"/>
      <c r="AG1225" s="1383"/>
    </row>
    <row r="1226" spans="3:33" x14ac:dyDescent="0.25">
      <c r="C1226" s="1383"/>
      <c r="D1226" s="1383"/>
      <c r="E1226" s="1383"/>
      <c r="F1226" s="1383"/>
      <c r="G1226" s="1383"/>
      <c r="H1226" s="1383"/>
      <c r="I1226" s="1383"/>
      <c r="J1226" s="1383"/>
      <c r="K1226" s="1383"/>
      <c r="L1226" s="1383"/>
      <c r="M1226" s="1383"/>
      <c r="N1226" s="1383"/>
      <c r="O1226" s="1383"/>
      <c r="P1226" s="1383"/>
      <c r="Q1226" s="1383"/>
      <c r="R1226" s="1383"/>
      <c r="S1226" s="1383"/>
      <c r="T1226" s="1383"/>
      <c r="U1226" s="1383"/>
      <c r="V1226" s="1383"/>
      <c r="W1226" s="1383"/>
      <c r="X1226" s="1383"/>
      <c r="Y1226" s="1383"/>
      <c r="Z1226" s="1383"/>
      <c r="AA1226" s="1383"/>
      <c r="AB1226" s="1383"/>
      <c r="AC1226" s="1383"/>
      <c r="AD1226" s="1383"/>
      <c r="AE1226" s="1383"/>
      <c r="AF1226" s="1383"/>
      <c r="AG1226" s="1383"/>
    </row>
    <row r="1227" spans="3:33" x14ac:dyDescent="0.25">
      <c r="C1227" s="1383"/>
      <c r="D1227" s="1383"/>
      <c r="E1227" s="1383"/>
      <c r="F1227" s="1383"/>
      <c r="G1227" s="1383"/>
      <c r="H1227" s="1383"/>
      <c r="I1227" s="1383"/>
      <c r="J1227" s="1383"/>
      <c r="K1227" s="1383"/>
      <c r="L1227" s="1383"/>
      <c r="M1227" s="1383"/>
      <c r="N1227" s="1383"/>
      <c r="O1227" s="1383"/>
      <c r="P1227" s="1383"/>
      <c r="Q1227" s="1383"/>
      <c r="R1227" s="1383"/>
      <c r="S1227" s="1383"/>
      <c r="T1227" s="1383"/>
      <c r="U1227" s="1383"/>
      <c r="V1227" s="1383"/>
      <c r="W1227" s="1383"/>
      <c r="X1227" s="1383"/>
      <c r="Y1227" s="1383"/>
      <c r="Z1227" s="1383"/>
      <c r="AA1227" s="1383"/>
      <c r="AB1227" s="1383"/>
      <c r="AC1227" s="1383"/>
      <c r="AD1227" s="1383"/>
      <c r="AE1227" s="1383"/>
      <c r="AF1227" s="1383"/>
      <c r="AG1227" s="1383"/>
    </row>
    <row r="1228" spans="3:33" x14ac:dyDescent="0.25">
      <c r="C1228" s="1383"/>
      <c r="D1228" s="1383"/>
      <c r="E1228" s="1383"/>
      <c r="F1228" s="1383"/>
      <c r="G1228" s="1383"/>
      <c r="H1228" s="1383"/>
      <c r="I1228" s="1383"/>
      <c r="J1228" s="1383"/>
      <c r="K1228" s="1383"/>
      <c r="L1228" s="1383"/>
      <c r="M1228" s="1383"/>
      <c r="N1228" s="1383"/>
      <c r="O1228" s="1383"/>
      <c r="P1228" s="1383"/>
      <c r="Q1228" s="1383"/>
      <c r="R1228" s="1383"/>
      <c r="S1228" s="1383"/>
      <c r="T1228" s="1383"/>
      <c r="U1228" s="1383"/>
      <c r="V1228" s="1383"/>
      <c r="W1228" s="1383"/>
      <c r="X1228" s="1383"/>
      <c r="Y1228" s="1383"/>
      <c r="Z1228" s="1383"/>
      <c r="AA1228" s="1383"/>
      <c r="AB1228" s="1383"/>
      <c r="AC1228" s="1383"/>
      <c r="AD1228" s="1383"/>
      <c r="AE1228" s="1383"/>
      <c r="AF1228" s="1383"/>
      <c r="AG1228" s="1383"/>
    </row>
    <row r="1229" spans="3:33" x14ac:dyDescent="0.25">
      <c r="C1229" s="1383"/>
      <c r="D1229" s="1383"/>
      <c r="E1229" s="1383"/>
      <c r="F1229" s="1383"/>
      <c r="G1229" s="1383"/>
      <c r="H1229" s="1383"/>
      <c r="I1229" s="1383"/>
      <c r="J1229" s="1383"/>
      <c r="K1229" s="1383"/>
      <c r="L1229" s="1383"/>
      <c r="M1229" s="1383"/>
      <c r="N1229" s="1383"/>
      <c r="O1229" s="1383"/>
      <c r="P1229" s="1383"/>
      <c r="Q1229" s="1383"/>
      <c r="R1229" s="1383"/>
      <c r="S1229" s="1383"/>
      <c r="T1229" s="1383"/>
      <c r="U1229" s="1383"/>
      <c r="V1229" s="1383"/>
      <c r="W1229" s="1383"/>
      <c r="X1229" s="1383"/>
      <c r="Y1229" s="1383"/>
      <c r="Z1229" s="1383"/>
      <c r="AA1229" s="1383"/>
      <c r="AB1229" s="1383"/>
      <c r="AC1229" s="1383"/>
      <c r="AD1229" s="1383"/>
      <c r="AE1229" s="1383"/>
      <c r="AF1229" s="1383"/>
      <c r="AG1229" s="1383"/>
    </row>
    <row r="1230" spans="3:33" x14ac:dyDescent="0.25">
      <c r="C1230" s="1383"/>
      <c r="D1230" s="1383"/>
      <c r="E1230" s="1383"/>
      <c r="F1230" s="1383"/>
      <c r="G1230" s="1383"/>
      <c r="H1230" s="1383"/>
      <c r="I1230" s="1383"/>
      <c r="J1230" s="1383"/>
      <c r="K1230" s="1383"/>
      <c r="L1230" s="1383"/>
      <c r="M1230" s="1383"/>
      <c r="N1230" s="1383"/>
      <c r="O1230" s="1383"/>
      <c r="P1230" s="1383"/>
      <c r="Q1230" s="1383"/>
      <c r="R1230" s="1383"/>
      <c r="S1230" s="1383"/>
      <c r="T1230" s="1383"/>
      <c r="U1230" s="1383"/>
      <c r="V1230" s="1383"/>
      <c r="W1230" s="1383"/>
      <c r="X1230" s="1383"/>
      <c r="Y1230" s="1383"/>
      <c r="Z1230" s="1383"/>
      <c r="AA1230" s="1383"/>
      <c r="AB1230" s="1383"/>
      <c r="AC1230" s="1383"/>
      <c r="AD1230" s="1383"/>
      <c r="AE1230" s="1383"/>
      <c r="AF1230" s="1383"/>
      <c r="AG1230" s="1383"/>
    </row>
    <row r="1231" spans="3:33" x14ac:dyDescent="0.25">
      <c r="C1231" s="1383"/>
      <c r="D1231" s="1383"/>
      <c r="E1231" s="1383"/>
      <c r="F1231" s="1383"/>
      <c r="G1231" s="1383"/>
      <c r="H1231" s="1383"/>
      <c r="I1231" s="1383"/>
      <c r="J1231" s="1383"/>
      <c r="K1231" s="1383"/>
      <c r="L1231" s="1383"/>
      <c r="M1231" s="1383"/>
      <c r="N1231" s="1383"/>
      <c r="O1231" s="1383"/>
      <c r="P1231" s="1383"/>
      <c r="Q1231" s="1383"/>
      <c r="R1231" s="1383"/>
      <c r="S1231" s="1383"/>
      <c r="T1231" s="1383"/>
      <c r="U1231" s="1383"/>
      <c r="V1231" s="1383"/>
      <c r="W1231" s="1383"/>
      <c r="X1231" s="1383"/>
      <c r="Y1231" s="1383"/>
      <c r="Z1231" s="1383"/>
      <c r="AA1231" s="1383"/>
      <c r="AB1231" s="1383"/>
      <c r="AC1231" s="1383"/>
      <c r="AD1231" s="1383"/>
      <c r="AE1231" s="1383"/>
      <c r="AF1231" s="1383"/>
      <c r="AG1231" s="1383"/>
    </row>
    <row r="1232" spans="3:33" x14ac:dyDescent="0.25">
      <c r="C1232" s="1383"/>
      <c r="D1232" s="1383"/>
      <c r="E1232" s="1383"/>
      <c r="F1232" s="1383"/>
      <c r="G1232" s="1383"/>
      <c r="H1232" s="1383"/>
      <c r="I1232" s="1383"/>
      <c r="J1232" s="1383"/>
      <c r="K1232" s="1383"/>
      <c r="L1232" s="1383"/>
      <c r="M1232" s="1383"/>
      <c r="N1232" s="1383"/>
      <c r="O1232" s="1383"/>
      <c r="P1232" s="1383"/>
      <c r="Q1232" s="1383"/>
      <c r="R1232" s="1383"/>
      <c r="S1232" s="1383"/>
      <c r="T1232" s="1383"/>
      <c r="U1232" s="1383"/>
      <c r="V1232" s="1383"/>
      <c r="W1232" s="1383"/>
      <c r="X1232" s="1383"/>
      <c r="Y1232" s="1383"/>
      <c r="Z1232" s="1383"/>
      <c r="AA1232" s="1383"/>
      <c r="AB1232" s="1383"/>
      <c r="AC1232" s="1383"/>
      <c r="AD1232" s="1383"/>
      <c r="AE1232" s="1383"/>
      <c r="AF1232" s="1383"/>
      <c r="AG1232" s="1383"/>
    </row>
    <row r="1233" spans="3:33" x14ac:dyDescent="0.25">
      <c r="C1233" s="1383"/>
      <c r="D1233" s="1383"/>
      <c r="E1233" s="1383"/>
      <c r="F1233" s="1383"/>
      <c r="G1233" s="1383"/>
      <c r="H1233" s="1383"/>
      <c r="I1233" s="1383"/>
      <c r="J1233" s="1383"/>
      <c r="K1233" s="1383"/>
      <c r="L1233" s="1383"/>
      <c r="M1233" s="1383"/>
      <c r="N1233" s="1383"/>
      <c r="O1233" s="1383"/>
      <c r="P1233" s="1383"/>
      <c r="Q1233" s="1383"/>
      <c r="R1233" s="1383"/>
      <c r="S1233" s="1383"/>
      <c r="T1233" s="1383"/>
      <c r="U1233" s="1383"/>
      <c r="V1233" s="1383"/>
      <c r="W1233" s="1383"/>
      <c r="X1233" s="1383"/>
      <c r="Y1233" s="1383"/>
      <c r="Z1233" s="1383"/>
      <c r="AA1233" s="1383"/>
      <c r="AB1233" s="1383"/>
      <c r="AC1233" s="1383"/>
      <c r="AD1233" s="1383"/>
      <c r="AE1233" s="1383"/>
      <c r="AF1233" s="1383"/>
      <c r="AG1233" s="1383"/>
    </row>
    <row r="1234" spans="3:33" x14ac:dyDescent="0.25">
      <c r="C1234" s="1383"/>
      <c r="D1234" s="1383"/>
      <c r="E1234" s="1383"/>
      <c r="F1234" s="1383"/>
      <c r="G1234" s="1383"/>
      <c r="H1234" s="1383"/>
      <c r="I1234" s="1383"/>
      <c r="J1234" s="1383"/>
      <c r="K1234" s="1383"/>
      <c r="L1234" s="1383"/>
      <c r="M1234" s="1383"/>
      <c r="N1234" s="1383"/>
      <c r="O1234" s="1383"/>
      <c r="P1234" s="1383"/>
      <c r="Q1234" s="1383"/>
      <c r="R1234" s="1383"/>
      <c r="S1234" s="1383"/>
      <c r="T1234" s="1383"/>
      <c r="U1234" s="1383"/>
      <c r="V1234" s="1383"/>
      <c r="W1234" s="1383"/>
      <c r="X1234" s="1383"/>
      <c r="Y1234" s="1383"/>
      <c r="Z1234" s="1383"/>
      <c r="AA1234" s="1383"/>
      <c r="AB1234" s="1383"/>
      <c r="AC1234" s="1383"/>
      <c r="AD1234" s="1383"/>
      <c r="AE1234" s="1383"/>
      <c r="AF1234" s="1383"/>
      <c r="AG1234" s="1383"/>
    </row>
    <row r="1235" spans="3:33" x14ac:dyDescent="0.25">
      <c r="C1235" s="1383"/>
      <c r="D1235" s="1383"/>
      <c r="E1235" s="1383"/>
      <c r="F1235" s="1383"/>
      <c r="G1235" s="1383"/>
      <c r="H1235" s="1383"/>
      <c r="I1235" s="1383"/>
      <c r="J1235" s="1383"/>
      <c r="K1235" s="1383"/>
      <c r="L1235" s="1383"/>
      <c r="M1235" s="1383"/>
      <c r="N1235" s="1383"/>
      <c r="O1235" s="1383"/>
      <c r="P1235" s="1383"/>
      <c r="Q1235" s="1383"/>
      <c r="R1235" s="1383"/>
      <c r="S1235" s="1383"/>
      <c r="T1235" s="1383"/>
      <c r="U1235" s="1383"/>
      <c r="V1235" s="1383"/>
      <c r="W1235" s="1383"/>
      <c r="X1235" s="1383"/>
      <c r="Y1235" s="1383"/>
      <c r="Z1235" s="1383"/>
      <c r="AA1235" s="1383"/>
      <c r="AB1235" s="1383"/>
      <c r="AC1235" s="1383"/>
      <c r="AD1235" s="1383"/>
      <c r="AE1235" s="1383"/>
      <c r="AF1235" s="1383"/>
      <c r="AG1235" s="1383"/>
    </row>
    <row r="1236" spans="3:33" x14ac:dyDescent="0.25">
      <c r="C1236" s="1383"/>
      <c r="D1236" s="1383"/>
      <c r="E1236" s="1383"/>
      <c r="F1236" s="1383"/>
      <c r="G1236" s="1383"/>
      <c r="H1236" s="1383"/>
      <c r="I1236" s="1383"/>
      <c r="J1236" s="1383"/>
      <c r="K1236" s="1383"/>
      <c r="L1236" s="1383"/>
      <c r="M1236" s="1383"/>
      <c r="N1236" s="1383"/>
      <c r="O1236" s="1383"/>
      <c r="P1236" s="1383"/>
      <c r="Q1236" s="1383"/>
      <c r="R1236" s="1383"/>
      <c r="S1236" s="1383"/>
      <c r="T1236" s="1383"/>
      <c r="U1236" s="1383"/>
      <c r="V1236" s="1383"/>
      <c r="W1236" s="1383"/>
      <c r="X1236" s="1383"/>
      <c r="Y1236" s="1383"/>
      <c r="Z1236" s="1383"/>
      <c r="AA1236" s="1383"/>
      <c r="AB1236" s="1383"/>
      <c r="AC1236" s="1383"/>
      <c r="AD1236" s="1383"/>
      <c r="AE1236" s="1383"/>
      <c r="AF1236" s="1383"/>
      <c r="AG1236" s="1383"/>
    </row>
    <row r="1237" spans="3:33" x14ac:dyDescent="0.25">
      <c r="C1237" s="1383"/>
      <c r="D1237" s="1383"/>
      <c r="E1237" s="1383"/>
      <c r="F1237" s="1383"/>
      <c r="G1237" s="1383"/>
      <c r="H1237" s="1383"/>
      <c r="I1237" s="1383"/>
      <c r="J1237" s="1383"/>
      <c r="K1237" s="1383"/>
      <c r="L1237" s="1383"/>
      <c r="M1237" s="1383"/>
      <c r="N1237" s="1383"/>
      <c r="O1237" s="1383"/>
      <c r="P1237" s="1383"/>
      <c r="Q1237" s="1383"/>
      <c r="R1237" s="1383"/>
      <c r="S1237" s="1383"/>
      <c r="T1237" s="1383"/>
      <c r="U1237" s="1383"/>
      <c r="V1237" s="1383"/>
      <c r="W1237" s="1383"/>
      <c r="X1237" s="1383"/>
      <c r="Y1237" s="1383"/>
      <c r="Z1237" s="1383"/>
      <c r="AA1237" s="1383"/>
      <c r="AB1237" s="1383"/>
      <c r="AC1237" s="1383"/>
      <c r="AD1237" s="1383"/>
      <c r="AE1237" s="1383"/>
      <c r="AF1237" s="1383"/>
      <c r="AG1237" s="1383"/>
    </row>
    <row r="1238" spans="3:33" x14ac:dyDescent="0.25">
      <c r="C1238" s="1383"/>
      <c r="D1238" s="1383"/>
      <c r="E1238" s="1383"/>
      <c r="F1238" s="1383"/>
      <c r="G1238" s="1383"/>
      <c r="H1238" s="1383"/>
      <c r="I1238" s="1383"/>
      <c r="J1238" s="1383"/>
      <c r="K1238" s="1383"/>
      <c r="L1238" s="1383"/>
      <c r="M1238" s="1383"/>
      <c r="N1238" s="1383"/>
      <c r="O1238" s="1383"/>
      <c r="P1238" s="1383"/>
      <c r="Q1238" s="1383"/>
      <c r="R1238" s="1383"/>
      <c r="S1238" s="1383"/>
      <c r="T1238" s="1383"/>
      <c r="U1238" s="1383"/>
      <c r="V1238" s="1383"/>
      <c r="W1238" s="1383"/>
      <c r="X1238" s="1383"/>
      <c r="Y1238" s="1383"/>
      <c r="Z1238" s="1383"/>
      <c r="AA1238" s="1383"/>
      <c r="AB1238" s="1383"/>
      <c r="AC1238" s="1383"/>
      <c r="AD1238" s="1383"/>
      <c r="AE1238" s="1383"/>
      <c r="AF1238" s="1383"/>
      <c r="AG1238" s="1383"/>
    </row>
    <row r="1239" spans="3:33" x14ac:dyDescent="0.25">
      <c r="C1239" s="1383"/>
      <c r="D1239" s="1383"/>
      <c r="E1239" s="1383"/>
      <c r="F1239" s="1383"/>
      <c r="G1239" s="1383"/>
      <c r="H1239" s="1383"/>
      <c r="I1239" s="1383"/>
      <c r="J1239" s="1383"/>
      <c r="K1239" s="1383"/>
      <c r="L1239" s="1383"/>
      <c r="M1239" s="1383"/>
      <c r="N1239" s="1383"/>
      <c r="O1239" s="1383"/>
      <c r="P1239" s="1383"/>
      <c r="Q1239" s="1383"/>
      <c r="R1239" s="1383"/>
      <c r="S1239" s="1383"/>
      <c r="T1239" s="1383"/>
      <c r="U1239" s="1383"/>
      <c r="V1239" s="1383"/>
      <c r="W1239" s="1383"/>
      <c r="X1239" s="1383"/>
      <c r="Y1239" s="1383"/>
      <c r="Z1239" s="1383"/>
      <c r="AA1239" s="1383"/>
      <c r="AB1239" s="1383"/>
      <c r="AC1239" s="1383"/>
      <c r="AD1239" s="1383"/>
      <c r="AE1239" s="1383"/>
      <c r="AF1239" s="1383"/>
      <c r="AG1239" s="1383"/>
    </row>
    <row r="1240" spans="3:33" x14ac:dyDescent="0.25">
      <c r="C1240" s="1383"/>
      <c r="D1240" s="1383"/>
      <c r="E1240" s="1383"/>
      <c r="F1240" s="1383"/>
      <c r="G1240" s="1383"/>
      <c r="H1240" s="1383"/>
      <c r="I1240" s="1383"/>
      <c r="J1240" s="1383"/>
      <c r="K1240" s="1383"/>
      <c r="L1240" s="1383"/>
      <c r="M1240" s="1383"/>
      <c r="N1240" s="1383"/>
      <c r="O1240" s="1383"/>
      <c r="P1240" s="1383"/>
      <c r="Q1240" s="1383"/>
      <c r="R1240" s="1383"/>
      <c r="S1240" s="1383"/>
      <c r="T1240" s="1383"/>
      <c r="U1240" s="1383"/>
      <c r="V1240" s="1383"/>
      <c r="W1240" s="1383"/>
      <c r="X1240" s="1383"/>
      <c r="Y1240" s="1383"/>
      <c r="Z1240" s="1383"/>
      <c r="AA1240" s="1383"/>
      <c r="AB1240" s="1383"/>
      <c r="AC1240" s="1383"/>
      <c r="AD1240" s="1383"/>
      <c r="AE1240" s="1383"/>
      <c r="AF1240" s="1383"/>
      <c r="AG1240" s="1383"/>
    </row>
    <row r="1241" spans="3:33" x14ac:dyDescent="0.25">
      <c r="C1241" s="1383"/>
      <c r="D1241" s="1383"/>
      <c r="E1241" s="1383"/>
      <c r="F1241" s="1383"/>
      <c r="G1241" s="1383"/>
      <c r="H1241" s="1383"/>
      <c r="I1241" s="1383"/>
      <c r="J1241" s="1383"/>
      <c r="K1241" s="1383"/>
      <c r="L1241" s="1383"/>
      <c r="M1241" s="1383"/>
      <c r="N1241" s="1383"/>
      <c r="O1241" s="1383"/>
      <c r="P1241" s="1383"/>
      <c r="Q1241" s="1383"/>
      <c r="R1241" s="1383"/>
      <c r="S1241" s="1383"/>
      <c r="T1241" s="1383"/>
      <c r="U1241" s="1383"/>
      <c r="V1241" s="1383"/>
      <c r="W1241" s="1383"/>
      <c r="X1241" s="1383"/>
      <c r="Y1241" s="1383"/>
      <c r="Z1241" s="1383"/>
      <c r="AA1241" s="1383"/>
      <c r="AB1241" s="1383"/>
      <c r="AC1241" s="1383"/>
      <c r="AD1241" s="1383"/>
      <c r="AE1241" s="1383"/>
      <c r="AF1241" s="1383"/>
      <c r="AG1241" s="1383"/>
    </row>
    <row r="1242" spans="3:33" x14ac:dyDescent="0.25">
      <c r="C1242" s="1383"/>
      <c r="D1242" s="1383"/>
      <c r="E1242" s="1383"/>
      <c r="F1242" s="1383"/>
      <c r="G1242" s="1383"/>
      <c r="H1242" s="1383"/>
      <c r="I1242" s="1383"/>
      <c r="J1242" s="1383"/>
      <c r="K1242" s="1383"/>
      <c r="L1242" s="1383"/>
      <c r="M1242" s="1383"/>
      <c r="N1242" s="1383"/>
      <c r="O1242" s="1383"/>
      <c r="P1242" s="1383"/>
      <c r="Q1242" s="1383"/>
      <c r="R1242" s="1383"/>
      <c r="S1242" s="1383"/>
      <c r="T1242" s="1383"/>
      <c r="U1242" s="1383"/>
      <c r="V1242" s="1383"/>
      <c r="W1242" s="1383"/>
      <c r="X1242" s="1383"/>
      <c r="Y1242" s="1383"/>
      <c r="Z1242" s="1383"/>
      <c r="AA1242" s="1383"/>
      <c r="AB1242" s="1383"/>
      <c r="AC1242" s="1383"/>
      <c r="AD1242" s="1383"/>
      <c r="AE1242" s="1383"/>
      <c r="AF1242" s="1383"/>
      <c r="AG1242" s="1383"/>
    </row>
    <row r="1243" spans="3:33" x14ac:dyDescent="0.25">
      <c r="C1243" s="1383"/>
      <c r="D1243" s="1383"/>
      <c r="E1243" s="1383"/>
      <c r="F1243" s="1383"/>
      <c r="G1243" s="1383"/>
      <c r="H1243" s="1383"/>
      <c r="I1243" s="1383"/>
      <c r="J1243" s="1383"/>
      <c r="K1243" s="1383"/>
      <c r="L1243" s="1383"/>
      <c r="M1243" s="1383"/>
      <c r="N1243" s="1383"/>
      <c r="O1243" s="1383"/>
      <c r="P1243" s="1383"/>
      <c r="Q1243" s="1383"/>
      <c r="R1243" s="1383"/>
      <c r="S1243" s="1383"/>
      <c r="T1243" s="1383"/>
      <c r="U1243" s="1383"/>
      <c r="V1243" s="1383"/>
      <c r="W1243" s="1383"/>
      <c r="X1243" s="1383"/>
      <c r="Y1243" s="1383"/>
      <c r="Z1243" s="1383"/>
      <c r="AA1243" s="1383"/>
      <c r="AB1243" s="1383"/>
      <c r="AC1243" s="1383"/>
      <c r="AD1243" s="1383"/>
      <c r="AE1243" s="1383"/>
      <c r="AF1243" s="1383"/>
      <c r="AG1243" s="1383"/>
    </row>
    <row r="1244" spans="3:33" x14ac:dyDescent="0.25">
      <c r="C1244" s="1383"/>
      <c r="D1244" s="1383"/>
      <c r="E1244" s="1383"/>
      <c r="F1244" s="1383"/>
      <c r="G1244" s="1383"/>
      <c r="H1244" s="1383"/>
      <c r="I1244" s="1383"/>
      <c r="J1244" s="1383"/>
      <c r="K1244" s="1383"/>
      <c r="L1244" s="1383"/>
      <c r="M1244" s="1383"/>
      <c r="N1244" s="1383"/>
      <c r="O1244" s="1383"/>
      <c r="P1244" s="1383"/>
      <c r="Q1244" s="1383"/>
      <c r="R1244" s="1383"/>
      <c r="S1244" s="1383"/>
      <c r="T1244" s="1383"/>
      <c r="U1244" s="1383"/>
      <c r="V1244" s="1383"/>
      <c r="W1244" s="1383"/>
      <c r="X1244" s="1383"/>
      <c r="Y1244" s="1383"/>
      <c r="Z1244" s="1383"/>
      <c r="AA1244" s="1383"/>
      <c r="AB1244" s="1383"/>
      <c r="AC1244" s="1383"/>
      <c r="AD1244" s="1383"/>
      <c r="AE1244" s="1383"/>
      <c r="AF1244" s="1383"/>
      <c r="AG1244" s="1383"/>
    </row>
    <row r="1245" spans="3:33" x14ac:dyDescent="0.25">
      <c r="C1245" s="1383"/>
      <c r="D1245" s="1383"/>
      <c r="E1245" s="1383"/>
      <c r="F1245" s="1383"/>
      <c r="G1245" s="1383"/>
      <c r="H1245" s="1383"/>
      <c r="I1245" s="1383"/>
      <c r="J1245" s="1383"/>
      <c r="K1245" s="1383"/>
      <c r="L1245" s="1383"/>
      <c r="M1245" s="1383"/>
      <c r="N1245" s="1383"/>
      <c r="O1245" s="1383"/>
      <c r="P1245" s="1383"/>
      <c r="Q1245" s="1383"/>
      <c r="R1245" s="1383"/>
      <c r="S1245" s="1383"/>
      <c r="T1245" s="1383"/>
      <c r="U1245" s="1383"/>
      <c r="V1245" s="1383"/>
      <c r="W1245" s="1383"/>
      <c r="X1245" s="1383"/>
      <c r="Y1245" s="1383"/>
      <c r="Z1245" s="1383"/>
      <c r="AA1245" s="1383"/>
      <c r="AB1245" s="1383"/>
      <c r="AC1245" s="1383"/>
      <c r="AD1245" s="1383"/>
      <c r="AE1245" s="1383"/>
      <c r="AF1245" s="1383"/>
      <c r="AG1245" s="1383"/>
    </row>
    <row r="1246" spans="3:33" x14ac:dyDescent="0.25">
      <c r="C1246" s="1383"/>
      <c r="D1246" s="1383"/>
      <c r="E1246" s="1383"/>
      <c r="F1246" s="1383"/>
      <c r="G1246" s="1383"/>
      <c r="H1246" s="1383"/>
      <c r="I1246" s="1383"/>
      <c r="J1246" s="1383"/>
      <c r="K1246" s="1383"/>
      <c r="L1246" s="1383"/>
      <c r="M1246" s="1383"/>
      <c r="N1246" s="1383"/>
      <c r="O1246" s="1383"/>
      <c r="P1246" s="1383"/>
      <c r="Q1246" s="1383"/>
      <c r="R1246" s="1383"/>
      <c r="S1246" s="1383"/>
      <c r="T1246" s="1383"/>
      <c r="U1246" s="1383"/>
      <c r="V1246" s="1383"/>
      <c r="W1246" s="1383"/>
      <c r="X1246" s="1383"/>
      <c r="Y1246" s="1383"/>
      <c r="Z1246" s="1383"/>
      <c r="AA1246" s="1383"/>
      <c r="AB1246" s="1383"/>
      <c r="AC1246" s="1383"/>
      <c r="AD1246" s="1383"/>
      <c r="AE1246" s="1383"/>
      <c r="AF1246" s="1383"/>
      <c r="AG1246" s="1383"/>
    </row>
    <row r="1247" spans="3:33" x14ac:dyDescent="0.25">
      <c r="C1247" s="1383"/>
      <c r="D1247" s="1383"/>
      <c r="E1247" s="1383"/>
      <c r="F1247" s="1383"/>
      <c r="G1247" s="1383"/>
      <c r="H1247" s="1383"/>
      <c r="I1247" s="1383"/>
      <c r="J1247" s="1383"/>
      <c r="K1247" s="1383"/>
      <c r="L1247" s="1383"/>
      <c r="M1247" s="1383"/>
      <c r="N1247" s="1383"/>
      <c r="O1247" s="1383"/>
      <c r="P1247" s="1383"/>
      <c r="Q1247" s="1383"/>
      <c r="R1247" s="1383"/>
      <c r="S1247" s="1383"/>
      <c r="T1247" s="1383"/>
      <c r="U1247" s="1383"/>
      <c r="V1247" s="1383"/>
      <c r="W1247" s="1383"/>
      <c r="X1247" s="1383"/>
      <c r="Y1247" s="1383"/>
      <c r="Z1247" s="1383"/>
      <c r="AA1247" s="1383"/>
      <c r="AB1247" s="1383"/>
      <c r="AC1247" s="1383"/>
      <c r="AD1247" s="1383"/>
      <c r="AE1247" s="1383"/>
      <c r="AF1247" s="1383"/>
      <c r="AG1247" s="1383"/>
    </row>
    <row r="1248" spans="3:33" x14ac:dyDescent="0.25">
      <c r="C1248" s="1383"/>
      <c r="D1248" s="1383"/>
      <c r="E1248" s="1383"/>
      <c r="F1248" s="1383"/>
      <c r="G1248" s="1383"/>
      <c r="H1248" s="1383"/>
      <c r="I1248" s="1383"/>
      <c r="J1248" s="1383"/>
      <c r="K1248" s="1383"/>
      <c r="L1248" s="1383"/>
      <c r="M1248" s="1383"/>
      <c r="N1248" s="1383"/>
      <c r="O1248" s="1383"/>
      <c r="P1248" s="1383"/>
      <c r="Q1248" s="1383"/>
      <c r="R1248" s="1383"/>
      <c r="S1248" s="1383"/>
      <c r="T1248" s="1383"/>
      <c r="U1248" s="1383"/>
      <c r="V1248" s="1383"/>
      <c r="W1248" s="1383"/>
      <c r="X1248" s="1383"/>
      <c r="Y1248" s="1383"/>
      <c r="Z1248" s="1383"/>
      <c r="AA1248" s="1383"/>
      <c r="AB1248" s="1383"/>
      <c r="AC1248" s="1383"/>
      <c r="AD1248" s="1383"/>
      <c r="AE1248" s="1383"/>
      <c r="AF1248" s="1383"/>
      <c r="AG1248" s="1383"/>
    </row>
    <row r="1249" spans="3:33" x14ac:dyDescent="0.25">
      <c r="C1249" s="1383"/>
      <c r="D1249" s="1383"/>
      <c r="E1249" s="1383"/>
      <c r="F1249" s="1383"/>
      <c r="G1249" s="1383"/>
      <c r="H1249" s="1383"/>
      <c r="I1249" s="1383"/>
      <c r="J1249" s="1383"/>
      <c r="K1249" s="1383"/>
      <c r="L1249" s="1383"/>
      <c r="M1249" s="1383"/>
      <c r="N1249" s="1383"/>
      <c r="O1249" s="1383"/>
      <c r="P1249" s="1383"/>
      <c r="Q1249" s="1383"/>
      <c r="R1249" s="1383"/>
      <c r="S1249" s="1383"/>
      <c r="T1249" s="1383"/>
      <c r="U1249" s="1383"/>
      <c r="V1249" s="1383"/>
      <c r="W1249" s="1383"/>
      <c r="X1249" s="1383"/>
      <c r="Y1249" s="1383"/>
      <c r="Z1249" s="1383"/>
      <c r="AA1249" s="1383"/>
      <c r="AB1249" s="1383"/>
      <c r="AC1249" s="1383"/>
      <c r="AD1249" s="1383"/>
      <c r="AE1249" s="1383"/>
      <c r="AF1249" s="1383"/>
      <c r="AG1249" s="1383"/>
    </row>
    <row r="1250" spans="3:33" x14ac:dyDescent="0.25">
      <c r="C1250" s="1383"/>
      <c r="D1250" s="1383"/>
      <c r="E1250" s="1383"/>
      <c r="F1250" s="1383"/>
      <c r="G1250" s="1383"/>
      <c r="H1250" s="1383"/>
      <c r="I1250" s="1383"/>
      <c r="J1250" s="1383"/>
      <c r="K1250" s="1383"/>
      <c r="L1250" s="1383"/>
      <c r="M1250" s="1383"/>
      <c r="N1250" s="1383"/>
      <c r="O1250" s="1383"/>
      <c r="P1250" s="1383"/>
      <c r="Q1250" s="1383"/>
      <c r="R1250" s="1383"/>
      <c r="S1250" s="1383"/>
      <c r="T1250" s="1383"/>
      <c r="U1250" s="1383"/>
      <c r="V1250" s="1383"/>
      <c r="W1250" s="1383"/>
      <c r="X1250" s="1383"/>
      <c r="Y1250" s="1383"/>
      <c r="Z1250" s="1383"/>
      <c r="AA1250" s="1383"/>
      <c r="AB1250" s="1383"/>
      <c r="AC1250" s="1383"/>
      <c r="AD1250" s="1383"/>
      <c r="AE1250" s="1383"/>
      <c r="AF1250" s="1383"/>
      <c r="AG1250" s="1383"/>
    </row>
    <row r="1251" spans="3:33" x14ac:dyDescent="0.25">
      <c r="C1251" s="1383"/>
      <c r="D1251" s="1383"/>
      <c r="E1251" s="1383"/>
      <c r="F1251" s="1383"/>
      <c r="G1251" s="1383"/>
      <c r="H1251" s="1383"/>
      <c r="I1251" s="1383"/>
      <c r="J1251" s="1383"/>
      <c r="K1251" s="1383"/>
      <c r="L1251" s="1383"/>
      <c r="M1251" s="1383"/>
      <c r="N1251" s="1383"/>
      <c r="O1251" s="1383"/>
      <c r="P1251" s="1383"/>
      <c r="Q1251" s="1383"/>
      <c r="R1251" s="1383"/>
      <c r="S1251" s="1383"/>
      <c r="T1251" s="1383"/>
      <c r="U1251" s="1383"/>
      <c r="V1251" s="1383"/>
      <c r="W1251" s="1383"/>
      <c r="X1251" s="1383"/>
      <c r="Y1251" s="1383"/>
      <c r="Z1251" s="1383"/>
      <c r="AA1251" s="1383"/>
      <c r="AB1251" s="1383"/>
      <c r="AC1251" s="1383"/>
      <c r="AD1251" s="1383"/>
      <c r="AE1251" s="1383"/>
      <c r="AF1251" s="1383"/>
      <c r="AG1251" s="1383"/>
    </row>
    <row r="1252" spans="3:33" x14ac:dyDescent="0.25">
      <c r="C1252" s="1383"/>
      <c r="D1252" s="1383"/>
      <c r="E1252" s="1383"/>
      <c r="F1252" s="1383"/>
      <c r="G1252" s="1383"/>
      <c r="H1252" s="1383"/>
      <c r="I1252" s="1383"/>
      <c r="J1252" s="1383"/>
      <c r="K1252" s="1383"/>
      <c r="L1252" s="1383"/>
      <c r="M1252" s="1383"/>
      <c r="N1252" s="1383"/>
      <c r="O1252" s="1383"/>
      <c r="P1252" s="1383"/>
      <c r="Q1252" s="1383"/>
      <c r="R1252" s="1383"/>
      <c r="S1252" s="1383"/>
      <c r="T1252" s="1383"/>
      <c r="U1252" s="1383"/>
      <c r="V1252" s="1383"/>
      <c r="W1252" s="1383"/>
      <c r="X1252" s="1383"/>
      <c r="Y1252" s="1383"/>
      <c r="Z1252" s="1383"/>
      <c r="AA1252" s="1383"/>
      <c r="AB1252" s="1383"/>
      <c r="AC1252" s="1383"/>
      <c r="AD1252" s="1383"/>
      <c r="AE1252" s="1383"/>
      <c r="AF1252" s="1383"/>
      <c r="AG1252" s="1383"/>
    </row>
    <row r="1253" spans="3:33" x14ac:dyDescent="0.25">
      <c r="C1253" s="1383"/>
      <c r="D1253" s="1383"/>
      <c r="E1253" s="1383"/>
      <c r="F1253" s="1383"/>
      <c r="G1253" s="1383"/>
      <c r="H1253" s="1383"/>
      <c r="I1253" s="1383"/>
      <c r="J1253" s="1383"/>
      <c r="K1253" s="1383"/>
      <c r="L1253" s="1383"/>
      <c r="M1253" s="1383"/>
      <c r="N1253" s="1383"/>
      <c r="O1253" s="1383"/>
      <c r="P1253" s="1383"/>
      <c r="Q1253" s="1383"/>
      <c r="R1253" s="1383"/>
      <c r="S1253" s="1383"/>
      <c r="T1253" s="1383"/>
      <c r="U1253" s="1383"/>
      <c r="V1253" s="1383"/>
      <c r="W1253" s="1383"/>
      <c r="X1253" s="1383"/>
      <c r="Y1253" s="1383"/>
      <c r="Z1253" s="1383"/>
      <c r="AA1253" s="1383"/>
      <c r="AB1253" s="1383"/>
      <c r="AC1253" s="1383"/>
      <c r="AD1253" s="1383"/>
      <c r="AE1253" s="1383"/>
      <c r="AF1253" s="1383"/>
      <c r="AG1253" s="1383"/>
    </row>
    <row r="1254" spans="3:33" x14ac:dyDescent="0.25">
      <c r="C1254" s="1383"/>
      <c r="D1254" s="1383"/>
      <c r="E1254" s="1383"/>
      <c r="F1254" s="1383"/>
      <c r="G1254" s="1383"/>
      <c r="H1254" s="1383"/>
      <c r="I1254" s="1383"/>
      <c r="J1254" s="1383"/>
      <c r="K1254" s="1383"/>
      <c r="L1254" s="1383"/>
      <c r="M1254" s="1383"/>
      <c r="N1254" s="1383"/>
      <c r="O1254" s="1383"/>
      <c r="P1254" s="1383"/>
      <c r="Q1254" s="1383"/>
      <c r="R1254" s="1383"/>
      <c r="S1254" s="1383"/>
      <c r="T1254" s="1383"/>
      <c r="U1254" s="1383"/>
      <c r="V1254" s="1383"/>
      <c r="W1254" s="1383"/>
      <c r="X1254" s="1383"/>
      <c r="Y1254" s="1383"/>
      <c r="Z1254" s="1383"/>
      <c r="AA1254" s="1383"/>
      <c r="AB1254" s="1383"/>
      <c r="AC1254" s="1383"/>
      <c r="AD1254" s="1383"/>
      <c r="AE1254" s="1383"/>
      <c r="AF1254" s="1383"/>
      <c r="AG1254" s="1383"/>
    </row>
    <row r="1255" spans="3:33" x14ac:dyDescent="0.25">
      <c r="C1255" s="1383"/>
      <c r="D1255" s="1383"/>
      <c r="E1255" s="1383"/>
      <c r="F1255" s="1383"/>
      <c r="G1255" s="1383"/>
      <c r="H1255" s="1383"/>
      <c r="I1255" s="1383"/>
      <c r="J1255" s="1383"/>
      <c r="K1255" s="1383"/>
      <c r="L1255" s="1383"/>
      <c r="M1255" s="1383"/>
      <c r="N1255" s="1383"/>
      <c r="O1255" s="1383"/>
      <c r="P1255" s="1383"/>
      <c r="Q1255" s="1383"/>
      <c r="R1255" s="1383"/>
      <c r="S1255" s="1383"/>
      <c r="T1255" s="1383"/>
      <c r="U1255" s="1383"/>
      <c r="V1255" s="1383"/>
      <c r="W1255" s="1383"/>
      <c r="X1255" s="1383"/>
      <c r="Y1255" s="1383"/>
      <c r="Z1255" s="1383"/>
      <c r="AA1255" s="1383"/>
      <c r="AB1255" s="1383"/>
      <c r="AC1255" s="1383"/>
      <c r="AD1255" s="1383"/>
      <c r="AE1255" s="1383"/>
      <c r="AF1255" s="1383"/>
      <c r="AG1255" s="1383"/>
    </row>
    <row r="1256" spans="3:33" x14ac:dyDescent="0.25">
      <c r="C1256" s="1383"/>
      <c r="D1256" s="1383"/>
      <c r="E1256" s="1383"/>
      <c r="F1256" s="1383"/>
      <c r="G1256" s="1383"/>
      <c r="H1256" s="1383"/>
      <c r="I1256" s="1383"/>
      <c r="J1256" s="1383"/>
      <c r="K1256" s="1383"/>
      <c r="L1256" s="1383"/>
      <c r="M1256" s="1383"/>
      <c r="N1256" s="1383"/>
      <c r="O1256" s="1383"/>
      <c r="P1256" s="1383"/>
      <c r="Q1256" s="1383"/>
      <c r="R1256" s="1383"/>
      <c r="S1256" s="1383"/>
      <c r="T1256" s="1383"/>
      <c r="U1256" s="1383"/>
      <c r="V1256" s="1383"/>
      <c r="W1256" s="1383"/>
      <c r="X1256" s="1383"/>
      <c r="Y1256" s="1383"/>
      <c r="Z1256" s="1383"/>
      <c r="AA1256" s="1383"/>
      <c r="AB1256" s="1383"/>
      <c r="AC1256" s="1383"/>
      <c r="AD1256" s="1383"/>
      <c r="AE1256" s="1383"/>
      <c r="AF1256" s="1383"/>
      <c r="AG1256" s="1383"/>
    </row>
    <row r="1257" spans="3:33" x14ac:dyDescent="0.25">
      <c r="C1257" s="1383"/>
      <c r="D1257" s="1383"/>
      <c r="E1257" s="1383"/>
      <c r="F1257" s="1383"/>
      <c r="G1257" s="1383"/>
      <c r="H1257" s="1383"/>
      <c r="I1257" s="1383"/>
      <c r="J1257" s="1383"/>
      <c r="K1257" s="1383"/>
      <c r="L1257" s="1383"/>
      <c r="M1257" s="1383"/>
      <c r="N1257" s="1383"/>
      <c r="O1257" s="1383"/>
      <c r="P1257" s="1383"/>
      <c r="Q1257" s="1383"/>
      <c r="R1257" s="1383"/>
      <c r="S1257" s="1383"/>
      <c r="T1257" s="1383"/>
      <c r="U1257" s="1383"/>
      <c r="V1257" s="1383"/>
      <c r="W1257" s="1383"/>
      <c r="X1257" s="1383"/>
      <c r="Y1257" s="1383"/>
      <c r="Z1257" s="1383"/>
      <c r="AA1257" s="1383"/>
      <c r="AB1257" s="1383"/>
      <c r="AC1257" s="1383"/>
      <c r="AD1257" s="1383"/>
      <c r="AE1257" s="1383"/>
      <c r="AF1257" s="1383"/>
      <c r="AG1257" s="1383"/>
    </row>
    <row r="1258" spans="3:33" x14ac:dyDescent="0.25">
      <c r="C1258" s="1383"/>
      <c r="D1258" s="1383"/>
      <c r="E1258" s="1383"/>
      <c r="F1258" s="1383"/>
      <c r="G1258" s="1383"/>
      <c r="H1258" s="1383"/>
      <c r="I1258" s="1383"/>
      <c r="J1258" s="1383"/>
      <c r="K1258" s="1383"/>
      <c r="L1258" s="1383"/>
      <c r="M1258" s="1383"/>
      <c r="N1258" s="1383"/>
      <c r="O1258" s="1383"/>
      <c r="P1258" s="1383"/>
      <c r="Q1258" s="1383"/>
      <c r="R1258" s="1383"/>
      <c r="S1258" s="1383"/>
      <c r="T1258" s="1383"/>
      <c r="U1258" s="1383"/>
      <c r="V1258" s="1383"/>
      <c r="W1258" s="1383"/>
      <c r="X1258" s="1383"/>
      <c r="Y1258" s="1383"/>
      <c r="Z1258" s="1383"/>
      <c r="AA1258" s="1383"/>
      <c r="AB1258" s="1383"/>
      <c r="AC1258" s="1383"/>
      <c r="AD1258" s="1383"/>
      <c r="AE1258" s="1383"/>
      <c r="AF1258" s="1383"/>
      <c r="AG1258" s="1383"/>
    </row>
    <row r="1259" spans="3:33" x14ac:dyDescent="0.25">
      <c r="C1259" s="1383"/>
      <c r="D1259" s="1383"/>
      <c r="E1259" s="1383"/>
      <c r="F1259" s="1383"/>
      <c r="G1259" s="1383"/>
      <c r="H1259" s="1383"/>
      <c r="I1259" s="1383"/>
      <c r="J1259" s="1383"/>
      <c r="K1259" s="1383"/>
      <c r="L1259" s="1383"/>
      <c r="M1259" s="1383"/>
      <c r="N1259" s="1383"/>
      <c r="O1259" s="1383"/>
      <c r="P1259" s="1383"/>
      <c r="Q1259" s="1383"/>
      <c r="R1259" s="1383"/>
      <c r="S1259" s="1383"/>
      <c r="T1259" s="1383"/>
      <c r="U1259" s="1383"/>
      <c r="V1259" s="1383"/>
      <c r="W1259" s="1383"/>
      <c r="X1259" s="1383"/>
      <c r="Y1259" s="1383"/>
      <c r="Z1259" s="1383"/>
      <c r="AA1259" s="1383"/>
      <c r="AB1259" s="1383"/>
      <c r="AC1259" s="1383"/>
      <c r="AD1259" s="1383"/>
      <c r="AE1259" s="1383"/>
      <c r="AF1259" s="1383"/>
      <c r="AG1259" s="1383"/>
    </row>
    <row r="1260" spans="3:33" x14ac:dyDescent="0.25">
      <c r="C1260" s="1383"/>
      <c r="D1260" s="1383"/>
      <c r="E1260" s="1383"/>
      <c r="F1260" s="1383"/>
      <c r="G1260" s="1383"/>
      <c r="H1260" s="1383"/>
      <c r="I1260" s="1383"/>
      <c r="J1260" s="1383"/>
      <c r="K1260" s="1383"/>
      <c r="L1260" s="1383"/>
      <c r="M1260" s="1383"/>
      <c r="N1260" s="1383"/>
      <c r="O1260" s="1383"/>
      <c r="P1260" s="1383"/>
      <c r="Q1260" s="1383"/>
      <c r="R1260" s="1383"/>
      <c r="S1260" s="1383"/>
      <c r="T1260" s="1383"/>
      <c r="U1260" s="1383"/>
      <c r="V1260" s="1383"/>
      <c r="W1260" s="1383"/>
      <c r="X1260" s="1383"/>
      <c r="Y1260" s="1383"/>
      <c r="Z1260" s="1383"/>
      <c r="AA1260" s="1383"/>
      <c r="AB1260" s="1383"/>
      <c r="AC1260" s="1383"/>
      <c r="AD1260" s="1383"/>
      <c r="AE1260" s="1383"/>
      <c r="AF1260" s="1383"/>
      <c r="AG1260" s="1383"/>
    </row>
    <row r="1261" spans="3:33" x14ac:dyDescent="0.25">
      <c r="C1261" s="1383"/>
      <c r="D1261" s="1383"/>
      <c r="E1261" s="1383"/>
      <c r="F1261" s="1383"/>
      <c r="G1261" s="1383"/>
      <c r="H1261" s="1383"/>
      <c r="I1261" s="1383"/>
      <c r="J1261" s="1383"/>
      <c r="K1261" s="1383"/>
      <c r="L1261" s="1383"/>
      <c r="M1261" s="1383"/>
      <c r="N1261" s="1383"/>
      <c r="O1261" s="1383"/>
      <c r="P1261" s="1383"/>
      <c r="Q1261" s="1383"/>
      <c r="R1261" s="1383"/>
      <c r="S1261" s="1383"/>
      <c r="T1261" s="1383"/>
      <c r="U1261" s="1383"/>
      <c r="V1261" s="1383"/>
      <c r="W1261" s="1383"/>
      <c r="X1261" s="1383"/>
      <c r="Y1261" s="1383"/>
      <c r="Z1261" s="1383"/>
      <c r="AA1261" s="1383"/>
      <c r="AB1261" s="1383"/>
      <c r="AC1261" s="1383"/>
      <c r="AD1261" s="1383"/>
      <c r="AE1261" s="1383"/>
      <c r="AF1261" s="1383"/>
      <c r="AG1261" s="1383"/>
    </row>
    <row r="1262" spans="3:33" x14ac:dyDescent="0.25">
      <c r="C1262" s="1383"/>
      <c r="D1262" s="1383"/>
      <c r="E1262" s="1383"/>
      <c r="F1262" s="1383"/>
      <c r="G1262" s="1383"/>
      <c r="H1262" s="1383"/>
      <c r="I1262" s="1383"/>
      <c r="J1262" s="1383"/>
      <c r="K1262" s="1383"/>
      <c r="L1262" s="1383"/>
      <c r="M1262" s="1383"/>
      <c r="N1262" s="1383"/>
      <c r="O1262" s="1383"/>
      <c r="P1262" s="1383"/>
      <c r="Q1262" s="1383"/>
      <c r="R1262" s="1383"/>
      <c r="S1262" s="1383"/>
      <c r="T1262" s="1383"/>
      <c r="U1262" s="1383"/>
      <c r="V1262" s="1383"/>
      <c r="W1262" s="1383"/>
      <c r="X1262" s="1383"/>
      <c r="Y1262" s="1383"/>
      <c r="Z1262" s="1383"/>
      <c r="AA1262" s="1383"/>
      <c r="AB1262" s="1383"/>
      <c r="AC1262" s="1383"/>
      <c r="AD1262" s="1383"/>
      <c r="AE1262" s="1383"/>
      <c r="AF1262" s="1383"/>
      <c r="AG1262" s="1383"/>
    </row>
    <row r="1263" spans="3:33" x14ac:dyDescent="0.25">
      <c r="C1263" s="1383"/>
      <c r="D1263" s="1383"/>
      <c r="E1263" s="1383"/>
      <c r="F1263" s="1383"/>
      <c r="G1263" s="1383"/>
      <c r="H1263" s="1383"/>
      <c r="I1263" s="1383"/>
      <c r="J1263" s="1383"/>
      <c r="K1263" s="1383"/>
      <c r="L1263" s="1383"/>
      <c r="M1263" s="1383"/>
      <c r="N1263" s="1383"/>
      <c r="O1263" s="1383"/>
      <c r="P1263" s="1383"/>
      <c r="Q1263" s="1383"/>
      <c r="R1263" s="1383"/>
      <c r="S1263" s="1383"/>
      <c r="T1263" s="1383"/>
      <c r="U1263" s="1383"/>
      <c r="V1263" s="1383"/>
      <c r="W1263" s="1383"/>
      <c r="X1263" s="1383"/>
      <c r="Y1263" s="1383"/>
      <c r="Z1263" s="1383"/>
      <c r="AA1263" s="1383"/>
      <c r="AB1263" s="1383"/>
      <c r="AC1263" s="1383"/>
      <c r="AD1263" s="1383"/>
      <c r="AE1263" s="1383"/>
      <c r="AF1263" s="1383"/>
      <c r="AG1263" s="1383"/>
    </row>
    <row r="1264" spans="3:33" x14ac:dyDescent="0.25">
      <c r="C1264" s="1383"/>
      <c r="D1264" s="1383"/>
      <c r="E1264" s="1383"/>
      <c r="F1264" s="1383"/>
      <c r="G1264" s="1383"/>
      <c r="H1264" s="1383"/>
      <c r="I1264" s="1383"/>
      <c r="J1264" s="1383"/>
      <c r="K1264" s="1383"/>
      <c r="L1264" s="1383"/>
      <c r="M1264" s="1383"/>
      <c r="N1264" s="1383"/>
      <c r="O1264" s="1383"/>
      <c r="P1264" s="1383"/>
      <c r="Q1264" s="1383"/>
      <c r="R1264" s="1383"/>
      <c r="S1264" s="1383"/>
      <c r="T1264" s="1383"/>
      <c r="U1264" s="1383"/>
      <c r="V1264" s="1383"/>
      <c r="W1264" s="1383"/>
      <c r="X1264" s="1383"/>
      <c r="Y1264" s="1383"/>
      <c r="Z1264" s="1383"/>
      <c r="AA1264" s="1383"/>
      <c r="AB1264" s="1383"/>
      <c r="AC1264" s="1383"/>
      <c r="AD1264" s="1383"/>
      <c r="AE1264" s="1383"/>
      <c r="AF1264" s="1383"/>
      <c r="AG1264" s="1383"/>
    </row>
    <row r="1265" spans="3:33" x14ac:dyDescent="0.25">
      <c r="C1265" s="1383"/>
      <c r="D1265" s="1383"/>
      <c r="E1265" s="1383"/>
      <c r="F1265" s="1383"/>
      <c r="G1265" s="1383"/>
      <c r="H1265" s="1383"/>
      <c r="I1265" s="1383"/>
      <c r="J1265" s="1383"/>
      <c r="K1265" s="1383"/>
      <c r="L1265" s="1383"/>
      <c r="M1265" s="1383"/>
      <c r="N1265" s="1383"/>
      <c r="O1265" s="1383"/>
      <c r="P1265" s="1383"/>
      <c r="Q1265" s="1383"/>
      <c r="R1265" s="1383"/>
      <c r="S1265" s="1383"/>
      <c r="T1265" s="1383"/>
      <c r="U1265" s="1383"/>
      <c r="V1265" s="1383"/>
      <c r="W1265" s="1383"/>
      <c r="X1265" s="1383"/>
      <c r="Y1265" s="1383"/>
      <c r="Z1265" s="1383"/>
      <c r="AA1265" s="1383"/>
      <c r="AB1265" s="1383"/>
      <c r="AC1265" s="1383"/>
      <c r="AD1265" s="1383"/>
      <c r="AE1265" s="1383"/>
      <c r="AF1265" s="1383"/>
      <c r="AG1265" s="1383"/>
    </row>
    <row r="1266" spans="3:33" x14ac:dyDescent="0.25">
      <c r="C1266" s="1383"/>
      <c r="D1266" s="1383"/>
      <c r="E1266" s="1383"/>
      <c r="F1266" s="1383"/>
      <c r="G1266" s="1383"/>
      <c r="H1266" s="1383"/>
      <c r="I1266" s="1383"/>
      <c r="J1266" s="1383"/>
      <c r="K1266" s="1383"/>
      <c r="L1266" s="1383"/>
      <c r="M1266" s="1383"/>
      <c r="N1266" s="1383"/>
      <c r="O1266" s="1383"/>
      <c r="P1266" s="1383"/>
      <c r="Q1266" s="1383"/>
      <c r="R1266" s="1383"/>
      <c r="S1266" s="1383"/>
      <c r="T1266" s="1383"/>
      <c r="U1266" s="1383"/>
      <c r="V1266" s="1383"/>
      <c r="W1266" s="1383"/>
      <c r="X1266" s="1383"/>
      <c r="Y1266" s="1383"/>
      <c r="Z1266" s="1383"/>
      <c r="AA1266" s="1383"/>
      <c r="AB1266" s="1383"/>
      <c r="AC1266" s="1383"/>
      <c r="AD1266" s="1383"/>
      <c r="AE1266" s="1383"/>
      <c r="AF1266" s="1383"/>
      <c r="AG1266" s="1383"/>
    </row>
    <row r="1267" spans="3:33" x14ac:dyDescent="0.25">
      <c r="C1267" s="1383"/>
      <c r="D1267" s="1383"/>
      <c r="E1267" s="1383"/>
      <c r="F1267" s="1383"/>
      <c r="G1267" s="1383"/>
      <c r="H1267" s="1383"/>
      <c r="I1267" s="1383"/>
      <c r="J1267" s="1383"/>
      <c r="K1267" s="1383"/>
      <c r="L1267" s="1383"/>
      <c r="M1267" s="1383"/>
      <c r="N1267" s="1383"/>
      <c r="O1267" s="1383"/>
      <c r="P1267" s="1383"/>
      <c r="Q1267" s="1383"/>
      <c r="R1267" s="1383"/>
      <c r="S1267" s="1383"/>
      <c r="T1267" s="1383"/>
      <c r="U1267" s="1383"/>
      <c r="V1267" s="1383"/>
      <c r="W1267" s="1383"/>
      <c r="X1267" s="1383"/>
      <c r="Y1267" s="1383"/>
      <c r="Z1267" s="1383"/>
      <c r="AA1267" s="1383"/>
      <c r="AB1267" s="1383"/>
      <c r="AC1267" s="1383"/>
      <c r="AD1267" s="1383"/>
      <c r="AE1267" s="1383"/>
      <c r="AF1267" s="1383"/>
      <c r="AG1267" s="1383"/>
    </row>
    <row r="1268" spans="3:33" x14ac:dyDescent="0.25">
      <c r="C1268" s="1383"/>
      <c r="D1268" s="1383"/>
      <c r="E1268" s="1383"/>
      <c r="F1268" s="1383"/>
      <c r="G1268" s="1383"/>
      <c r="H1268" s="1383"/>
      <c r="I1268" s="1383"/>
      <c r="J1268" s="1383"/>
      <c r="K1268" s="1383"/>
      <c r="L1268" s="1383"/>
      <c r="M1268" s="1383"/>
      <c r="N1268" s="1383"/>
      <c r="O1268" s="1383"/>
      <c r="P1268" s="1383"/>
      <c r="Q1268" s="1383"/>
      <c r="R1268" s="1383"/>
      <c r="S1268" s="1383"/>
      <c r="T1268" s="1383"/>
      <c r="U1268" s="1383"/>
      <c r="V1268" s="1383"/>
      <c r="W1268" s="1383"/>
      <c r="X1268" s="1383"/>
      <c r="Y1268" s="1383"/>
      <c r="Z1268" s="1383"/>
      <c r="AA1268" s="1383"/>
      <c r="AB1268" s="1383"/>
      <c r="AC1268" s="1383"/>
      <c r="AD1268" s="1383"/>
      <c r="AE1268" s="1383"/>
      <c r="AF1268" s="1383"/>
      <c r="AG1268" s="1383"/>
    </row>
    <row r="1269" spans="3:33" x14ac:dyDescent="0.25">
      <c r="C1269" s="1383"/>
      <c r="D1269" s="1383"/>
      <c r="E1269" s="1383"/>
      <c r="F1269" s="1383"/>
      <c r="G1269" s="1383"/>
      <c r="H1269" s="1383"/>
      <c r="I1269" s="1383"/>
      <c r="J1269" s="1383"/>
      <c r="K1269" s="1383"/>
      <c r="L1269" s="1383"/>
      <c r="M1269" s="1383"/>
      <c r="N1269" s="1383"/>
      <c r="O1269" s="1383"/>
      <c r="P1269" s="1383"/>
      <c r="Q1269" s="1383"/>
      <c r="R1269" s="1383"/>
      <c r="S1269" s="1383"/>
      <c r="T1269" s="1383"/>
      <c r="U1269" s="1383"/>
      <c r="V1269" s="1383"/>
      <c r="W1269" s="1383"/>
      <c r="X1269" s="1383"/>
      <c r="Y1269" s="1383"/>
      <c r="Z1269" s="1383"/>
      <c r="AA1269" s="1383"/>
      <c r="AB1269" s="1383"/>
      <c r="AC1269" s="1383"/>
      <c r="AD1269" s="1383"/>
      <c r="AE1269" s="1383"/>
      <c r="AF1269" s="1383"/>
      <c r="AG1269" s="1383"/>
    </row>
    <row r="1270" spans="3:33" x14ac:dyDescent="0.25">
      <c r="C1270" s="1383"/>
      <c r="D1270" s="1383"/>
      <c r="E1270" s="1383"/>
      <c r="F1270" s="1383"/>
      <c r="G1270" s="1383"/>
      <c r="H1270" s="1383"/>
      <c r="I1270" s="1383"/>
      <c r="J1270" s="1383"/>
      <c r="K1270" s="1383"/>
      <c r="L1270" s="1383"/>
      <c r="M1270" s="1383"/>
      <c r="N1270" s="1383"/>
      <c r="O1270" s="1383"/>
      <c r="P1270" s="1383"/>
      <c r="Q1270" s="1383"/>
      <c r="R1270" s="1383"/>
      <c r="S1270" s="1383"/>
      <c r="T1270" s="1383"/>
      <c r="U1270" s="1383"/>
      <c r="V1270" s="1383"/>
      <c r="W1270" s="1383"/>
      <c r="X1270" s="1383"/>
      <c r="Y1270" s="1383"/>
      <c r="Z1270" s="1383"/>
      <c r="AA1270" s="1383"/>
      <c r="AB1270" s="1383"/>
      <c r="AC1270" s="1383"/>
      <c r="AD1270" s="1383"/>
      <c r="AE1270" s="1383"/>
      <c r="AF1270" s="1383"/>
      <c r="AG1270" s="1383"/>
    </row>
    <row r="1271" spans="3:33" x14ac:dyDescent="0.25">
      <c r="C1271" s="1383"/>
      <c r="D1271" s="1383"/>
      <c r="E1271" s="1383"/>
      <c r="F1271" s="1383"/>
      <c r="G1271" s="1383"/>
      <c r="H1271" s="1383"/>
      <c r="I1271" s="1383"/>
      <c r="J1271" s="1383"/>
      <c r="K1271" s="1383"/>
      <c r="L1271" s="1383"/>
      <c r="M1271" s="1383"/>
      <c r="N1271" s="1383"/>
      <c r="O1271" s="1383"/>
      <c r="P1271" s="1383"/>
      <c r="Q1271" s="1383"/>
      <c r="R1271" s="1383"/>
      <c r="S1271" s="1383"/>
      <c r="T1271" s="1383"/>
      <c r="U1271" s="1383"/>
      <c r="V1271" s="1383"/>
      <c r="W1271" s="1383"/>
      <c r="X1271" s="1383"/>
      <c r="Y1271" s="1383"/>
      <c r="Z1271" s="1383"/>
      <c r="AA1271" s="1383"/>
      <c r="AB1271" s="1383"/>
      <c r="AC1271" s="1383"/>
      <c r="AD1271" s="1383"/>
      <c r="AE1271" s="1383"/>
      <c r="AF1271" s="1383"/>
      <c r="AG1271" s="1383"/>
    </row>
    <row r="1272" spans="3:33" x14ac:dyDescent="0.25">
      <c r="C1272" s="1383"/>
      <c r="D1272" s="1383"/>
      <c r="E1272" s="1383"/>
      <c r="F1272" s="1383"/>
      <c r="G1272" s="1383"/>
      <c r="H1272" s="1383"/>
      <c r="I1272" s="1383"/>
      <c r="J1272" s="1383"/>
      <c r="K1272" s="1383"/>
      <c r="L1272" s="1383"/>
      <c r="M1272" s="1383"/>
      <c r="N1272" s="1383"/>
      <c r="O1272" s="1383"/>
      <c r="P1272" s="1383"/>
      <c r="Q1272" s="1383"/>
      <c r="R1272" s="1383"/>
      <c r="S1272" s="1383"/>
      <c r="T1272" s="1383"/>
      <c r="U1272" s="1383"/>
      <c r="V1272" s="1383"/>
      <c r="W1272" s="1383"/>
      <c r="X1272" s="1383"/>
      <c r="Y1272" s="1383"/>
      <c r="Z1272" s="1383"/>
      <c r="AA1272" s="1383"/>
      <c r="AB1272" s="1383"/>
      <c r="AC1272" s="1383"/>
      <c r="AD1272" s="1383"/>
      <c r="AE1272" s="1383"/>
      <c r="AF1272" s="1383"/>
      <c r="AG1272" s="1383"/>
    </row>
    <row r="1273" spans="3:33" x14ac:dyDescent="0.25">
      <c r="C1273" s="1383"/>
      <c r="D1273" s="1383"/>
      <c r="E1273" s="1383"/>
      <c r="F1273" s="1383"/>
      <c r="G1273" s="1383"/>
      <c r="H1273" s="1383"/>
      <c r="I1273" s="1383"/>
      <c r="J1273" s="1383"/>
      <c r="K1273" s="1383"/>
      <c r="L1273" s="1383"/>
      <c r="M1273" s="1383"/>
      <c r="N1273" s="1383"/>
      <c r="O1273" s="1383"/>
      <c r="P1273" s="1383"/>
      <c r="Q1273" s="1383"/>
      <c r="R1273" s="1383"/>
      <c r="S1273" s="1383"/>
      <c r="T1273" s="1383"/>
      <c r="U1273" s="1383"/>
      <c r="V1273" s="1383"/>
      <c r="W1273" s="1383"/>
      <c r="X1273" s="1383"/>
      <c r="Y1273" s="1383"/>
      <c r="Z1273" s="1383"/>
      <c r="AA1273" s="1383"/>
      <c r="AB1273" s="1383"/>
      <c r="AC1273" s="1383"/>
      <c r="AD1273" s="1383"/>
      <c r="AE1273" s="1383"/>
      <c r="AF1273" s="1383"/>
      <c r="AG1273" s="1383"/>
    </row>
    <row r="1274" spans="3:33" x14ac:dyDescent="0.25">
      <c r="C1274" s="1383"/>
      <c r="D1274" s="1383"/>
      <c r="E1274" s="1383"/>
      <c r="F1274" s="1383"/>
      <c r="G1274" s="1383"/>
      <c r="H1274" s="1383"/>
      <c r="I1274" s="1383"/>
      <c r="J1274" s="1383"/>
      <c r="K1274" s="1383"/>
      <c r="L1274" s="1383"/>
      <c r="M1274" s="1383"/>
      <c r="N1274" s="1383"/>
      <c r="O1274" s="1383"/>
      <c r="P1274" s="1383"/>
      <c r="Q1274" s="1383"/>
      <c r="R1274" s="1383"/>
      <c r="S1274" s="1383"/>
      <c r="T1274" s="1383"/>
      <c r="U1274" s="1383"/>
      <c r="V1274" s="1383"/>
      <c r="W1274" s="1383"/>
      <c r="X1274" s="1383"/>
      <c r="Y1274" s="1383"/>
      <c r="Z1274" s="1383"/>
      <c r="AA1274" s="1383"/>
      <c r="AB1274" s="1383"/>
      <c r="AC1274" s="1383"/>
      <c r="AD1274" s="1383"/>
      <c r="AE1274" s="1383"/>
      <c r="AF1274" s="1383"/>
      <c r="AG1274" s="1383"/>
    </row>
    <row r="1275" spans="3:33" x14ac:dyDescent="0.25">
      <c r="C1275" s="1383"/>
      <c r="D1275" s="1383"/>
      <c r="E1275" s="1383"/>
      <c r="F1275" s="1383"/>
      <c r="G1275" s="1383"/>
      <c r="H1275" s="1383"/>
      <c r="I1275" s="1383"/>
      <c r="J1275" s="1383"/>
      <c r="K1275" s="1383"/>
      <c r="L1275" s="1383"/>
      <c r="M1275" s="1383"/>
      <c r="N1275" s="1383"/>
      <c r="O1275" s="1383"/>
      <c r="P1275" s="1383"/>
      <c r="Q1275" s="1383"/>
      <c r="R1275" s="1383"/>
      <c r="S1275" s="1383"/>
      <c r="T1275" s="1383"/>
      <c r="U1275" s="1383"/>
      <c r="V1275" s="1383"/>
      <c r="W1275" s="1383"/>
      <c r="X1275" s="1383"/>
      <c r="Y1275" s="1383"/>
      <c r="Z1275" s="1383"/>
      <c r="AA1275" s="1383"/>
      <c r="AB1275" s="1383"/>
      <c r="AC1275" s="1383"/>
      <c r="AD1275" s="1383"/>
      <c r="AE1275" s="1383"/>
      <c r="AF1275" s="1383"/>
      <c r="AG1275" s="1383"/>
    </row>
    <row r="1276" spans="3:33" x14ac:dyDescent="0.25">
      <c r="C1276" s="1383"/>
      <c r="D1276" s="1383"/>
      <c r="E1276" s="1383"/>
      <c r="F1276" s="1383"/>
      <c r="G1276" s="1383"/>
      <c r="H1276" s="1383"/>
      <c r="I1276" s="1383"/>
      <c r="J1276" s="1383"/>
      <c r="K1276" s="1383"/>
      <c r="L1276" s="1383"/>
      <c r="M1276" s="1383"/>
      <c r="N1276" s="1383"/>
      <c r="O1276" s="1383"/>
      <c r="P1276" s="1383"/>
      <c r="Q1276" s="1383"/>
      <c r="R1276" s="1383"/>
      <c r="S1276" s="1383"/>
      <c r="T1276" s="1383"/>
      <c r="U1276" s="1383"/>
      <c r="V1276" s="1383"/>
      <c r="W1276" s="1383"/>
      <c r="X1276" s="1383"/>
      <c r="Y1276" s="1383"/>
      <c r="Z1276" s="1383"/>
      <c r="AA1276" s="1383"/>
      <c r="AB1276" s="1383"/>
      <c r="AC1276" s="1383"/>
      <c r="AD1276" s="1383"/>
      <c r="AE1276" s="1383"/>
      <c r="AF1276" s="1383"/>
      <c r="AG1276" s="1383"/>
    </row>
    <row r="1277" spans="3:33" x14ac:dyDescent="0.25">
      <c r="C1277" s="1383"/>
      <c r="D1277" s="1383"/>
      <c r="E1277" s="1383"/>
      <c r="F1277" s="1383"/>
      <c r="G1277" s="1383"/>
      <c r="H1277" s="1383"/>
      <c r="I1277" s="1383"/>
      <c r="J1277" s="1383"/>
      <c r="K1277" s="1383"/>
      <c r="L1277" s="1383"/>
      <c r="M1277" s="1383"/>
      <c r="N1277" s="1383"/>
      <c r="O1277" s="1383"/>
      <c r="P1277" s="1383"/>
      <c r="Q1277" s="1383"/>
      <c r="R1277" s="1383"/>
      <c r="S1277" s="1383"/>
      <c r="T1277" s="1383"/>
      <c r="U1277" s="1383"/>
      <c r="V1277" s="1383"/>
      <c r="W1277" s="1383"/>
      <c r="X1277" s="1383"/>
      <c r="Y1277" s="1383"/>
      <c r="Z1277" s="1383"/>
      <c r="AA1277" s="1383"/>
      <c r="AB1277" s="1383"/>
      <c r="AC1277" s="1383"/>
      <c r="AD1277" s="1383"/>
      <c r="AE1277" s="1383"/>
      <c r="AF1277" s="1383"/>
      <c r="AG1277" s="1383"/>
    </row>
    <row r="1278" spans="3:33" x14ac:dyDescent="0.25">
      <c r="C1278" s="1383"/>
      <c r="D1278" s="1383"/>
      <c r="E1278" s="1383"/>
      <c r="F1278" s="1383"/>
      <c r="G1278" s="1383"/>
      <c r="H1278" s="1383"/>
      <c r="I1278" s="1383"/>
      <c r="J1278" s="1383"/>
      <c r="K1278" s="1383"/>
      <c r="L1278" s="1383"/>
      <c r="M1278" s="1383"/>
      <c r="N1278" s="1383"/>
      <c r="O1278" s="1383"/>
      <c r="P1278" s="1383"/>
      <c r="Q1278" s="1383"/>
      <c r="R1278" s="1383"/>
      <c r="S1278" s="1383"/>
      <c r="T1278" s="1383"/>
      <c r="U1278" s="1383"/>
      <c r="V1278" s="1383"/>
      <c r="W1278" s="1383"/>
      <c r="X1278" s="1383"/>
      <c r="Y1278" s="1383"/>
      <c r="Z1278" s="1383"/>
      <c r="AA1278" s="1383"/>
      <c r="AB1278" s="1383"/>
      <c r="AC1278" s="1383"/>
      <c r="AD1278" s="1383"/>
      <c r="AE1278" s="1383"/>
      <c r="AF1278" s="1383"/>
      <c r="AG1278" s="1383"/>
    </row>
    <row r="1279" spans="3:33" x14ac:dyDescent="0.25">
      <c r="C1279" s="1383"/>
      <c r="D1279" s="1383"/>
      <c r="E1279" s="1383"/>
      <c r="F1279" s="1383"/>
      <c r="G1279" s="1383"/>
      <c r="H1279" s="1383"/>
      <c r="I1279" s="1383"/>
      <c r="J1279" s="1383"/>
      <c r="K1279" s="1383"/>
      <c r="L1279" s="1383"/>
      <c r="M1279" s="1383"/>
      <c r="N1279" s="1383"/>
      <c r="O1279" s="1383"/>
      <c r="P1279" s="1383"/>
      <c r="Q1279" s="1383"/>
      <c r="R1279" s="1383"/>
      <c r="S1279" s="1383"/>
      <c r="T1279" s="1383"/>
      <c r="U1279" s="1383"/>
      <c r="V1279" s="1383"/>
      <c r="W1279" s="1383"/>
      <c r="X1279" s="1383"/>
      <c r="Y1279" s="1383"/>
      <c r="Z1279" s="1383"/>
      <c r="AA1279" s="1383"/>
      <c r="AB1279" s="1383"/>
      <c r="AC1279" s="1383"/>
      <c r="AD1279" s="1383"/>
      <c r="AE1279" s="1383"/>
      <c r="AF1279" s="1383"/>
      <c r="AG1279" s="1383"/>
    </row>
    <row r="1280" spans="3:33" x14ac:dyDescent="0.25">
      <c r="C1280" s="1383"/>
      <c r="D1280" s="1383"/>
      <c r="E1280" s="1383"/>
      <c r="F1280" s="1383"/>
      <c r="G1280" s="1383"/>
      <c r="H1280" s="1383"/>
      <c r="I1280" s="1383"/>
      <c r="J1280" s="1383"/>
      <c r="K1280" s="1383"/>
      <c r="L1280" s="1383"/>
      <c r="M1280" s="1383"/>
      <c r="N1280" s="1383"/>
      <c r="O1280" s="1383"/>
      <c r="P1280" s="1383"/>
      <c r="Q1280" s="1383"/>
      <c r="R1280" s="1383"/>
      <c r="S1280" s="1383"/>
      <c r="T1280" s="1383"/>
      <c r="U1280" s="1383"/>
      <c r="V1280" s="1383"/>
      <c r="W1280" s="1383"/>
      <c r="X1280" s="1383"/>
      <c r="Y1280" s="1383"/>
      <c r="Z1280" s="1383"/>
      <c r="AA1280" s="1383"/>
      <c r="AB1280" s="1383"/>
      <c r="AC1280" s="1383"/>
      <c r="AD1280" s="1383"/>
      <c r="AE1280" s="1383"/>
      <c r="AF1280" s="1383"/>
      <c r="AG1280" s="1383"/>
    </row>
    <row r="1281" spans="3:33" x14ac:dyDescent="0.25">
      <c r="C1281" s="1383"/>
      <c r="D1281" s="1383"/>
      <c r="E1281" s="1383"/>
      <c r="F1281" s="1383"/>
      <c r="G1281" s="1383"/>
      <c r="H1281" s="1383"/>
      <c r="I1281" s="1383"/>
      <c r="J1281" s="1383"/>
      <c r="K1281" s="1383"/>
      <c r="L1281" s="1383"/>
      <c r="M1281" s="1383"/>
      <c r="N1281" s="1383"/>
      <c r="O1281" s="1383"/>
      <c r="P1281" s="1383"/>
      <c r="Q1281" s="1383"/>
      <c r="R1281" s="1383"/>
      <c r="S1281" s="1383"/>
      <c r="T1281" s="1383"/>
      <c r="U1281" s="1383"/>
      <c r="V1281" s="1383"/>
      <c r="W1281" s="1383"/>
      <c r="X1281" s="1383"/>
      <c r="Y1281" s="1383"/>
      <c r="Z1281" s="1383"/>
      <c r="AA1281" s="1383"/>
      <c r="AB1281" s="1383"/>
      <c r="AC1281" s="1383"/>
      <c r="AD1281" s="1383"/>
      <c r="AE1281" s="1383"/>
      <c r="AF1281" s="1383"/>
      <c r="AG1281" s="1383"/>
    </row>
    <row r="1282" spans="3:33" x14ac:dyDescent="0.25">
      <c r="C1282" s="1383"/>
      <c r="D1282" s="1383"/>
      <c r="E1282" s="1383"/>
      <c r="F1282" s="1383"/>
      <c r="G1282" s="1383"/>
      <c r="H1282" s="1383"/>
      <c r="I1282" s="1383"/>
      <c r="J1282" s="1383"/>
      <c r="K1282" s="1383"/>
      <c r="L1282" s="1383"/>
      <c r="M1282" s="1383"/>
      <c r="N1282" s="1383"/>
      <c r="O1282" s="1383"/>
      <c r="P1282" s="1383"/>
      <c r="Q1282" s="1383"/>
      <c r="R1282" s="1383"/>
      <c r="S1282" s="1383"/>
      <c r="T1282" s="1383"/>
      <c r="U1282" s="1383"/>
      <c r="V1282" s="1383"/>
      <c r="W1282" s="1383"/>
      <c r="X1282" s="1383"/>
      <c r="Y1282" s="1383"/>
      <c r="Z1282" s="1383"/>
      <c r="AA1282" s="1383"/>
      <c r="AB1282" s="1383"/>
      <c r="AC1282" s="1383"/>
      <c r="AD1282" s="1383"/>
      <c r="AE1282" s="1383"/>
      <c r="AF1282" s="1383"/>
      <c r="AG1282" s="1383"/>
    </row>
    <row r="1283" spans="3:33" x14ac:dyDescent="0.25">
      <c r="C1283" s="1383"/>
      <c r="D1283" s="1383"/>
      <c r="E1283" s="1383"/>
      <c r="F1283" s="1383"/>
      <c r="G1283" s="1383"/>
      <c r="H1283" s="1383"/>
      <c r="I1283" s="1383"/>
      <c r="J1283" s="1383"/>
      <c r="K1283" s="1383"/>
      <c r="L1283" s="1383"/>
      <c r="M1283" s="1383"/>
      <c r="N1283" s="1383"/>
      <c r="O1283" s="1383"/>
      <c r="P1283" s="1383"/>
      <c r="Q1283" s="1383"/>
      <c r="R1283" s="1383"/>
      <c r="S1283" s="1383"/>
      <c r="T1283" s="1383"/>
      <c r="U1283" s="1383"/>
      <c r="V1283" s="1383"/>
      <c r="W1283" s="1383"/>
      <c r="X1283" s="1383"/>
      <c r="Y1283" s="1383"/>
      <c r="Z1283" s="1383"/>
      <c r="AA1283" s="1383"/>
      <c r="AB1283" s="1383"/>
      <c r="AC1283" s="1383"/>
      <c r="AD1283" s="1383"/>
      <c r="AE1283" s="1383"/>
      <c r="AF1283" s="1383"/>
      <c r="AG1283" s="1383"/>
    </row>
    <row r="1284" spans="3:33" x14ac:dyDescent="0.25">
      <c r="C1284" s="1383"/>
      <c r="D1284" s="1383"/>
      <c r="E1284" s="1383"/>
      <c r="F1284" s="1383"/>
      <c r="G1284" s="1383"/>
      <c r="H1284" s="1383"/>
      <c r="I1284" s="1383"/>
      <c r="J1284" s="1383"/>
      <c r="K1284" s="1383"/>
      <c r="L1284" s="1383"/>
      <c r="M1284" s="1383"/>
      <c r="N1284" s="1383"/>
      <c r="O1284" s="1383"/>
      <c r="P1284" s="1383"/>
      <c r="Q1284" s="1383"/>
      <c r="R1284" s="1383"/>
      <c r="S1284" s="1383"/>
      <c r="T1284" s="1383"/>
      <c r="U1284" s="1383"/>
      <c r="V1284" s="1383"/>
      <c r="W1284" s="1383"/>
      <c r="X1284" s="1383"/>
      <c r="Y1284" s="1383"/>
      <c r="Z1284" s="1383"/>
      <c r="AA1284" s="1383"/>
      <c r="AB1284" s="1383"/>
      <c r="AC1284" s="1383"/>
      <c r="AD1284" s="1383"/>
      <c r="AE1284" s="1383"/>
      <c r="AF1284" s="1383"/>
      <c r="AG1284" s="1383"/>
    </row>
    <row r="1285" spans="3:33" x14ac:dyDescent="0.25">
      <c r="C1285" s="1383"/>
      <c r="D1285" s="1383"/>
      <c r="E1285" s="1383"/>
      <c r="F1285" s="1383"/>
      <c r="G1285" s="1383"/>
      <c r="H1285" s="1383"/>
      <c r="I1285" s="1383"/>
      <c r="J1285" s="1383"/>
      <c r="K1285" s="1383"/>
      <c r="L1285" s="1383"/>
      <c r="M1285" s="1383"/>
      <c r="N1285" s="1383"/>
      <c r="O1285" s="1383"/>
      <c r="P1285" s="1383"/>
      <c r="Q1285" s="1383"/>
      <c r="R1285" s="1383"/>
      <c r="S1285" s="1383"/>
      <c r="T1285" s="1383"/>
      <c r="U1285" s="1383"/>
      <c r="V1285" s="1383"/>
      <c r="W1285" s="1383"/>
      <c r="X1285" s="1383"/>
      <c r="Y1285" s="1383"/>
      <c r="Z1285" s="1383"/>
      <c r="AA1285" s="1383"/>
      <c r="AB1285" s="1383"/>
      <c r="AC1285" s="1383"/>
      <c r="AD1285" s="1383"/>
      <c r="AE1285" s="1383"/>
      <c r="AF1285" s="1383"/>
      <c r="AG1285" s="1383"/>
    </row>
    <row r="1286" spans="3:33" x14ac:dyDescent="0.25">
      <c r="C1286" s="1383"/>
      <c r="D1286" s="1383"/>
      <c r="E1286" s="1383"/>
      <c r="F1286" s="1383"/>
      <c r="G1286" s="1383"/>
      <c r="H1286" s="1383"/>
      <c r="I1286" s="1383"/>
      <c r="J1286" s="1383"/>
      <c r="K1286" s="1383"/>
      <c r="L1286" s="1383"/>
      <c r="M1286" s="1383"/>
      <c r="N1286" s="1383"/>
      <c r="O1286" s="1383"/>
      <c r="P1286" s="1383"/>
      <c r="Q1286" s="1383"/>
      <c r="R1286" s="1383"/>
      <c r="S1286" s="1383"/>
      <c r="T1286" s="1383"/>
      <c r="U1286" s="1383"/>
      <c r="V1286" s="1383"/>
      <c r="W1286" s="1383"/>
      <c r="X1286" s="1383"/>
      <c r="Y1286" s="1383"/>
      <c r="Z1286" s="1383"/>
      <c r="AA1286" s="1383"/>
      <c r="AB1286" s="1383"/>
      <c r="AC1286" s="1383"/>
      <c r="AD1286" s="1383"/>
      <c r="AE1286" s="1383"/>
      <c r="AF1286" s="1383"/>
      <c r="AG1286" s="1383"/>
    </row>
    <row r="1287" spans="3:33" x14ac:dyDescent="0.25">
      <c r="C1287" s="1383"/>
      <c r="D1287" s="1383"/>
      <c r="E1287" s="1383"/>
      <c r="F1287" s="1383"/>
      <c r="G1287" s="1383"/>
      <c r="H1287" s="1383"/>
      <c r="I1287" s="1383"/>
      <c r="J1287" s="1383"/>
      <c r="K1287" s="1383"/>
      <c r="L1287" s="1383"/>
      <c r="M1287" s="1383"/>
      <c r="N1287" s="1383"/>
      <c r="O1287" s="1383"/>
      <c r="P1287" s="1383"/>
      <c r="Q1287" s="1383"/>
      <c r="R1287" s="1383"/>
      <c r="S1287" s="1383"/>
      <c r="T1287" s="1383"/>
      <c r="U1287" s="1383"/>
      <c r="V1287" s="1383"/>
      <c r="W1287" s="1383"/>
      <c r="X1287" s="1383"/>
      <c r="Y1287" s="1383"/>
      <c r="Z1287" s="1383"/>
      <c r="AA1287" s="1383"/>
      <c r="AB1287" s="1383"/>
      <c r="AC1287" s="1383"/>
      <c r="AD1287" s="1383"/>
      <c r="AE1287" s="1383"/>
      <c r="AF1287" s="1383"/>
      <c r="AG1287" s="1383"/>
    </row>
    <row r="1288" spans="3:33" x14ac:dyDescent="0.25">
      <c r="C1288" s="1383"/>
      <c r="D1288" s="1383"/>
      <c r="E1288" s="1383"/>
      <c r="F1288" s="1383"/>
      <c r="G1288" s="1383"/>
      <c r="H1288" s="1383"/>
      <c r="I1288" s="1383"/>
      <c r="J1288" s="1383"/>
      <c r="K1288" s="1383"/>
      <c r="L1288" s="1383"/>
      <c r="M1288" s="1383"/>
      <c r="N1288" s="1383"/>
      <c r="O1288" s="1383"/>
      <c r="P1288" s="1383"/>
      <c r="Q1288" s="1383"/>
      <c r="R1288" s="1383"/>
      <c r="S1288" s="1383"/>
      <c r="T1288" s="1383"/>
      <c r="U1288" s="1383"/>
      <c r="V1288" s="1383"/>
      <c r="W1288" s="1383"/>
      <c r="X1288" s="1383"/>
      <c r="Y1288" s="1383"/>
      <c r="Z1288" s="1383"/>
      <c r="AA1288" s="1383"/>
      <c r="AB1288" s="1383"/>
      <c r="AC1288" s="1383"/>
      <c r="AD1288" s="1383"/>
      <c r="AE1288" s="1383"/>
      <c r="AF1288" s="1383"/>
      <c r="AG1288" s="1383"/>
    </row>
    <row r="1289" spans="3:33" x14ac:dyDescent="0.25">
      <c r="C1289" s="1383"/>
      <c r="D1289" s="1383"/>
      <c r="E1289" s="1383"/>
      <c r="F1289" s="1383"/>
      <c r="G1289" s="1383"/>
      <c r="H1289" s="1383"/>
      <c r="I1289" s="1383"/>
      <c r="J1289" s="1383"/>
      <c r="K1289" s="1383"/>
      <c r="L1289" s="1383"/>
      <c r="M1289" s="1383"/>
      <c r="N1289" s="1383"/>
      <c r="O1289" s="1383"/>
      <c r="P1289" s="1383"/>
      <c r="Q1289" s="1383"/>
      <c r="R1289" s="1383"/>
      <c r="S1289" s="1383"/>
      <c r="T1289" s="1383"/>
      <c r="U1289" s="1383"/>
      <c r="V1289" s="1383"/>
      <c r="W1289" s="1383"/>
      <c r="X1289" s="1383"/>
      <c r="Y1289" s="1383"/>
      <c r="Z1289" s="1383"/>
      <c r="AA1289" s="1383"/>
      <c r="AB1289" s="1383"/>
      <c r="AC1289" s="1383"/>
      <c r="AD1289" s="1383"/>
      <c r="AE1289" s="1383"/>
      <c r="AF1289" s="1383"/>
      <c r="AG1289" s="1383"/>
    </row>
    <row r="1290" spans="3:33" x14ac:dyDescent="0.25">
      <c r="C1290" s="1383"/>
      <c r="D1290" s="1383"/>
      <c r="E1290" s="1383"/>
      <c r="F1290" s="1383"/>
      <c r="G1290" s="1383"/>
      <c r="H1290" s="1383"/>
      <c r="I1290" s="1383"/>
      <c r="J1290" s="1383"/>
      <c r="K1290" s="1383"/>
      <c r="L1290" s="1383"/>
      <c r="M1290" s="1383"/>
      <c r="N1290" s="1383"/>
      <c r="O1290" s="1383"/>
      <c r="P1290" s="1383"/>
      <c r="Q1290" s="1383"/>
      <c r="R1290" s="1383"/>
      <c r="S1290" s="1383"/>
      <c r="T1290" s="1383"/>
      <c r="U1290" s="1383"/>
      <c r="V1290" s="1383"/>
      <c r="W1290" s="1383"/>
      <c r="X1290" s="1383"/>
      <c r="Y1290" s="1383"/>
      <c r="Z1290" s="1383"/>
      <c r="AA1290" s="1383"/>
      <c r="AB1290" s="1383"/>
      <c r="AC1290" s="1383"/>
      <c r="AD1290" s="1383"/>
      <c r="AE1290" s="1383"/>
      <c r="AF1290" s="1383"/>
      <c r="AG1290" s="1383"/>
    </row>
    <row r="1291" spans="3:33" x14ac:dyDescent="0.25">
      <c r="C1291" s="1383"/>
      <c r="D1291" s="1383"/>
      <c r="E1291" s="1383"/>
      <c r="F1291" s="1383"/>
      <c r="G1291" s="1383"/>
      <c r="H1291" s="1383"/>
      <c r="I1291" s="1383"/>
      <c r="J1291" s="1383"/>
      <c r="K1291" s="1383"/>
      <c r="L1291" s="1383"/>
      <c r="M1291" s="1383"/>
      <c r="N1291" s="1383"/>
      <c r="O1291" s="1383"/>
      <c r="P1291" s="1383"/>
      <c r="Q1291" s="1383"/>
      <c r="R1291" s="1383"/>
      <c r="S1291" s="1383"/>
      <c r="T1291" s="1383"/>
      <c r="U1291" s="1383"/>
      <c r="V1291" s="1383"/>
      <c r="W1291" s="1383"/>
      <c r="X1291" s="1383"/>
      <c r="Y1291" s="1383"/>
      <c r="Z1291" s="1383"/>
      <c r="AA1291" s="1383"/>
      <c r="AB1291" s="1383"/>
      <c r="AC1291" s="1383"/>
      <c r="AD1291" s="1383"/>
      <c r="AE1291" s="1383"/>
      <c r="AF1291" s="1383"/>
      <c r="AG1291" s="1383"/>
    </row>
    <row r="1292" spans="3:33" x14ac:dyDescent="0.25">
      <c r="C1292" s="1383"/>
      <c r="D1292" s="1383"/>
      <c r="E1292" s="1383"/>
      <c r="F1292" s="1383"/>
      <c r="G1292" s="1383"/>
      <c r="H1292" s="1383"/>
      <c r="I1292" s="1383"/>
      <c r="J1292" s="1383"/>
      <c r="K1292" s="1383"/>
      <c r="L1292" s="1383"/>
      <c r="M1292" s="1383"/>
      <c r="N1292" s="1383"/>
      <c r="O1292" s="1383"/>
      <c r="P1292" s="1383"/>
      <c r="Q1292" s="1383"/>
      <c r="R1292" s="1383"/>
      <c r="S1292" s="1383"/>
      <c r="T1292" s="1383"/>
      <c r="U1292" s="1383"/>
      <c r="V1292" s="1383"/>
      <c r="W1292" s="1383"/>
      <c r="X1292" s="1383"/>
      <c r="Y1292" s="1383"/>
      <c r="Z1292" s="1383"/>
      <c r="AA1292" s="1383"/>
      <c r="AB1292" s="1383"/>
      <c r="AC1292" s="1383"/>
      <c r="AD1292" s="1383"/>
      <c r="AE1292" s="1383"/>
      <c r="AF1292" s="1383"/>
      <c r="AG1292" s="1383"/>
    </row>
    <row r="1293" spans="3:33" x14ac:dyDescent="0.25">
      <c r="C1293" s="1383"/>
      <c r="D1293" s="1383"/>
      <c r="E1293" s="1383"/>
      <c r="F1293" s="1383"/>
      <c r="G1293" s="1383"/>
      <c r="H1293" s="1383"/>
      <c r="I1293" s="1383"/>
      <c r="J1293" s="1383"/>
      <c r="K1293" s="1383"/>
      <c r="L1293" s="1383"/>
      <c r="M1293" s="1383"/>
      <c r="N1293" s="1383"/>
      <c r="O1293" s="1383"/>
      <c r="P1293" s="1383"/>
      <c r="Q1293" s="1383"/>
      <c r="R1293" s="1383"/>
      <c r="S1293" s="1383"/>
      <c r="T1293" s="1383"/>
      <c r="U1293" s="1383"/>
      <c r="V1293" s="1383"/>
      <c r="W1293" s="1383"/>
      <c r="X1293" s="1383"/>
      <c r="Y1293" s="1383"/>
      <c r="Z1293" s="1383"/>
      <c r="AA1293" s="1383"/>
      <c r="AB1293" s="1383"/>
      <c r="AC1293" s="1383"/>
      <c r="AD1293" s="1383"/>
      <c r="AE1293" s="1383"/>
      <c r="AF1293" s="1383"/>
      <c r="AG1293" s="1383"/>
    </row>
    <row r="1294" spans="3:33" x14ac:dyDescent="0.25">
      <c r="C1294" s="1383"/>
      <c r="D1294" s="1383"/>
      <c r="E1294" s="1383"/>
      <c r="F1294" s="1383"/>
      <c r="G1294" s="1383"/>
      <c r="H1294" s="1383"/>
      <c r="I1294" s="1383"/>
      <c r="J1294" s="1383"/>
      <c r="K1294" s="1383"/>
      <c r="L1294" s="1383"/>
      <c r="M1294" s="1383"/>
      <c r="N1294" s="1383"/>
      <c r="O1294" s="1383"/>
      <c r="P1294" s="1383"/>
      <c r="Q1294" s="1383"/>
      <c r="R1294" s="1383"/>
      <c r="S1294" s="1383"/>
      <c r="T1294" s="1383"/>
      <c r="U1294" s="1383"/>
      <c r="V1294" s="1383"/>
      <c r="W1294" s="1383"/>
      <c r="X1294" s="1383"/>
      <c r="Y1294" s="1383"/>
      <c r="Z1294" s="1383"/>
      <c r="AA1294" s="1383"/>
      <c r="AB1294" s="1383"/>
      <c r="AC1294" s="1383"/>
      <c r="AD1294" s="1383"/>
      <c r="AE1294" s="1383"/>
      <c r="AF1294" s="1383"/>
      <c r="AG1294" s="1383"/>
    </row>
    <row r="1295" spans="3:33" x14ac:dyDescent="0.25">
      <c r="C1295" s="1383"/>
      <c r="D1295" s="1383"/>
      <c r="E1295" s="1383"/>
      <c r="F1295" s="1383"/>
      <c r="G1295" s="1383"/>
      <c r="H1295" s="1383"/>
      <c r="I1295" s="1383"/>
      <c r="J1295" s="1383"/>
      <c r="K1295" s="1383"/>
      <c r="L1295" s="1383"/>
      <c r="M1295" s="1383"/>
      <c r="N1295" s="1383"/>
      <c r="O1295" s="1383"/>
      <c r="P1295" s="1383"/>
      <c r="Q1295" s="1383"/>
      <c r="R1295" s="1383"/>
      <c r="S1295" s="1383"/>
      <c r="T1295" s="1383"/>
      <c r="U1295" s="1383"/>
      <c r="V1295" s="1383"/>
      <c r="W1295" s="1383"/>
      <c r="X1295" s="1383"/>
      <c r="Y1295" s="1383"/>
      <c r="Z1295" s="1383"/>
      <c r="AA1295" s="1383"/>
      <c r="AB1295" s="1383"/>
      <c r="AC1295" s="1383"/>
      <c r="AD1295" s="1383"/>
      <c r="AE1295" s="1383"/>
      <c r="AF1295" s="1383"/>
      <c r="AG1295" s="1383"/>
    </row>
    <row r="1296" spans="3:33" x14ac:dyDescent="0.25">
      <c r="C1296" s="1383"/>
      <c r="D1296" s="1383"/>
      <c r="E1296" s="1383"/>
      <c r="F1296" s="1383"/>
      <c r="G1296" s="1383"/>
      <c r="H1296" s="1383"/>
      <c r="I1296" s="1383"/>
      <c r="J1296" s="1383"/>
      <c r="K1296" s="1383"/>
      <c r="L1296" s="1383"/>
      <c r="M1296" s="1383"/>
      <c r="N1296" s="1383"/>
      <c r="O1296" s="1383"/>
      <c r="P1296" s="1383"/>
      <c r="Q1296" s="1383"/>
      <c r="R1296" s="1383"/>
      <c r="S1296" s="1383"/>
      <c r="T1296" s="1383"/>
      <c r="U1296" s="1383"/>
      <c r="V1296" s="1383"/>
      <c r="W1296" s="1383"/>
      <c r="X1296" s="1383"/>
      <c r="Y1296" s="1383"/>
      <c r="Z1296" s="1383"/>
      <c r="AA1296" s="1383"/>
      <c r="AB1296" s="1383"/>
      <c r="AC1296" s="1383"/>
      <c r="AD1296" s="1383"/>
      <c r="AE1296" s="1383"/>
      <c r="AF1296" s="1383"/>
      <c r="AG1296" s="1383"/>
    </row>
    <row r="1297" spans="3:33" x14ac:dyDescent="0.25">
      <c r="C1297" s="1383"/>
      <c r="D1297" s="1383"/>
      <c r="E1297" s="1383"/>
      <c r="F1297" s="1383"/>
      <c r="G1297" s="1383"/>
      <c r="H1297" s="1383"/>
      <c r="I1297" s="1383"/>
      <c r="J1297" s="1383"/>
      <c r="K1297" s="1383"/>
      <c r="L1297" s="1383"/>
      <c r="M1297" s="1383"/>
      <c r="N1297" s="1383"/>
      <c r="O1297" s="1383"/>
      <c r="P1297" s="1383"/>
      <c r="Q1297" s="1383"/>
      <c r="R1297" s="1383"/>
      <c r="S1297" s="1383"/>
      <c r="T1297" s="1383"/>
      <c r="U1297" s="1383"/>
      <c r="V1297" s="1383"/>
      <c r="W1297" s="1383"/>
      <c r="X1297" s="1383"/>
      <c r="Y1297" s="1383"/>
      <c r="Z1297" s="1383"/>
      <c r="AA1297" s="1383"/>
      <c r="AB1297" s="1383"/>
      <c r="AC1297" s="1383"/>
      <c r="AD1297" s="1383"/>
      <c r="AE1297" s="1383"/>
      <c r="AF1297" s="1383"/>
      <c r="AG1297" s="1383"/>
    </row>
    <row r="1298" spans="3:33" x14ac:dyDescent="0.25">
      <c r="C1298" s="1383"/>
      <c r="D1298" s="1383"/>
      <c r="E1298" s="1383"/>
      <c r="F1298" s="1383"/>
      <c r="G1298" s="1383"/>
      <c r="H1298" s="1383"/>
      <c r="I1298" s="1383"/>
      <c r="J1298" s="1383"/>
      <c r="K1298" s="1383"/>
      <c r="L1298" s="1383"/>
      <c r="M1298" s="1383"/>
      <c r="N1298" s="1383"/>
      <c r="O1298" s="1383"/>
      <c r="P1298" s="1383"/>
      <c r="Q1298" s="1383"/>
      <c r="R1298" s="1383"/>
      <c r="S1298" s="1383"/>
      <c r="T1298" s="1383"/>
      <c r="U1298" s="1383"/>
      <c r="V1298" s="1383"/>
      <c r="W1298" s="1383"/>
      <c r="X1298" s="1383"/>
      <c r="Y1298" s="1383"/>
      <c r="Z1298" s="1383"/>
      <c r="AA1298" s="1383"/>
      <c r="AB1298" s="1383"/>
      <c r="AC1298" s="1383"/>
      <c r="AD1298" s="1383"/>
      <c r="AE1298" s="1383"/>
      <c r="AF1298" s="1383"/>
      <c r="AG1298" s="1383"/>
    </row>
    <row r="1299" spans="3:33" x14ac:dyDescent="0.25">
      <c r="C1299" s="1383"/>
      <c r="D1299" s="1383"/>
      <c r="E1299" s="1383"/>
      <c r="F1299" s="1383"/>
      <c r="G1299" s="1383"/>
      <c r="H1299" s="1383"/>
      <c r="I1299" s="1383"/>
      <c r="J1299" s="1383"/>
      <c r="K1299" s="1383"/>
      <c r="L1299" s="1383"/>
      <c r="M1299" s="1383"/>
      <c r="N1299" s="1383"/>
      <c r="O1299" s="1383"/>
      <c r="P1299" s="1383"/>
      <c r="Q1299" s="1383"/>
      <c r="R1299" s="1383"/>
      <c r="S1299" s="1383"/>
      <c r="T1299" s="1383"/>
      <c r="U1299" s="1383"/>
      <c r="V1299" s="1383"/>
      <c r="W1299" s="1383"/>
      <c r="X1299" s="1383"/>
      <c r="Y1299" s="1383"/>
      <c r="Z1299" s="1383"/>
      <c r="AA1299" s="1383"/>
      <c r="AB1299" s="1383"/>
      <c r="AC1299" s="1383"/>
      <c r="AD1299" s="1383"/>
      <c r="AE1299" s="1383"/>
      <c r="AF1299" s="1383"/>
      <c r="AG1299" s="1383"/>
    </row>
    <row r="1300" spans="3:33" x14ac:dyDescent="0.25">
      <c r="C1300" s="1383"/>
      <c r="D1300" s="1383"/>
      <c r="E1300" s="1383"/>
      <c r="F1300" s="1383"/>
      <c r="G1300" s="1383"/>
      <c r="H1300" s="1383"/>
      <c r="I1300" s="1383"/>
      <c r="J1300" s="1383"/>
      <c r="K1300" s="1383"/>
      <c r="L1300" s="1383"/>
      <c r="M1300" s="1383"/>
      <c r="N1300" s="1383"/>
      <c r="O1300" s="1383"/>
      <c r="P1300" s="1383"/>
      <c r="Q1300" s="1383"/>
      <c r="R1300" s="1383"/>
      <c r="S1300" s="1383"/>
      <c r="T1300" s="1383"/>
      <c r="U1300" s="1383"/>
      <c r="V1300" s="1383"/>
      <c r="W1300" s="1383"/>
      <c r="X1300" s="1383"/>
      <c r="Y1300" s="1383"/>
      <c r="Z1300" s="1383"/>
      <c r="AA1300" s="1383"/>
      <c r="AB1300" s="1383"/>
      <c r="AC1300" s="1383"/>
      <c r="AD1300" s="1383"/>
      <c r="AE1300" s="1383"/>
      <c r="AF1300" s="1383"/>
      <c r="AG1300" s="1383"/>
    </row>
    <row r="1301" spans="3:33" x14ac:dyDescent="0.25">
      <c r="C1301" s="1383"/>
      <c r="D1301" s="1383"/>
      <c r="E1301" s="1383"/>
      <c r="F1301" s="1383"/>
      <c r="G1301" s="1383"/>
      <c r="H1301" s="1383"/>
      <c r="I1301" s="1383"/>
      <c r="J1301" s="1383"/>
      <c r="K1301" s="1383"/>
      <c r="L1301" s="1383"/>
      <c r="M1301" s="1383"/>
      <c r="N1301" s="1383"/>
      <c r="O1301" s="1383"/>
      <c r="P1301" s="1383"/>
      <c r="Q1301" s="1383"/>
      <c r="R1301" s="1383"/>
      <c r="S1301" s="1383"/>
      <c r="T1301" s="1383"/>
      <c r="U1301" s="1383"/>
      <c r="V1301" s="1383"/>
      <c r="W1301" s="1383"/>
      <c r="X1301" s="1383"/>
      <c r="Y1301" s="1383"/>
      <c r="Z1301" s="1383"/>
      <c r="AA1301" s="1383"/>
      <c r="AB1301" s="1383"/>
      <c r="AC1301" s="1383"/>
      <c r="AD1301" s="1383"/>
      <c r="AE1301" s="1383"/>
      <c r="AF1301" s="1383"/>
      <c r="AG1301" s="1383"/>
    </row>
    <row r="1302" spans="3:33" x14ac:dyDescent="0.25">
      <c r="C1302" s="1383"/>
      <c r="D1302" s="1383"/>
      <c r="E1302" s="1383"/>
      <c r="F1302" s="1383"/>
      <c r="G1302" s="1383"/>
      <c r="H1302" s="1383"/>
      <c r="I1302" s="1383"/>
      <c r="J1302" s="1383"/>
      <c r="K1302" s="1383"/>
      <c r="L1302" s="1383"/>
      <c r="M1302" s="1383"/>
      <c r="N1302" s="1383"/>
      <c r="O1302" s="1383"/>
      <c r="P1302" s="1383"/>
      <c r="Q1302" s="1383"/>
      <c r="R1302" s="1383"/>
      <c r="S1302" s="1383"/>
      <c r="T1302" s="1383"/>
      <c r="U1302" s="1383"/>
      <c r="V1302" s="1383"/>
      <c r="W1302" s="1383"/>
      <c r="X1302" s="1383"/>
      <c r="Y1302" s="1383"/>
      <c r="Z1302" s="1383"/>
      <c r="AA1302" s="1383"/>
      <c r="AB1302" s="1383"/>
      <c r="AC1302" s="1383"/>
      <c r="AD1302" s="1383"/>
      <c r="AE1302" s="1383"/>
      <c r="AF1302" s="1383"/>
      <c r="AG1302" s="1383"/>
    </row>
    <row r="1303" spans="3:33" x14ac:dyDescent="0.25">
      <c r="C1303" s="1383"/>
      <c r="D1303" s="1383"/>
      <c r="E1303" s="1383"/>
      <c r="F1303" s="1383"/>
      <c r="G1303" s="1383"/>
      <c r="H1303" s="1383"/>
      <c r="I1303" s="1383"/>
      <c r="J1303" s="1383"/>
      <c r="K1303" s="1383"/>
      <c r="L1303" s="1383"/>
      <c r="M1303" s="1383"/>
      <c r="N1303" s="1383"/>
      <c r="O1303" s="1383"/>
      <c r="P1303" s="1383"/>
      <c r="Q1303" s="1383"/>
      <c r="R1303" s="1383"/>
      <c r="S1303" s="1383"/>
      <c r="T1303" s="1383"/>
      <c r="U1303" s="1383"/>
      <c r="V1303" s="1383"/>
      <c r="W1303" s="1383"/>
      <c r="X1303" s="1383"/>
      <c r="Y1303" s="1383"/>
      <c r="Z1303" s="1383"/>
      <c r="AA1303" s="1383"/>
      <c r="AB1303" s="1383"/>
      <c r="AC1303" s="1383"/>
      <c r="AD1303" s="1383"/>
      <c r="AE1303" s="1383"/>
      <c r="AF1303" s="1383"/>
      <c r="AG1303" s="1383"/>
    </row>
    <row r="1304" spans="3:33" x14ac:dyDescent="0.25">
      <c r="C1304" s="1383"/>
      <c r="D1304" s="1383"/>
      <c r="E1304" s="1383"/>
      <c r="F1304" s="1383"/>
      <c r="G1304" s="1383"/>
      <c r="H1304" s="1383"/>
      <c r="I1304" s="1383"/>
      <c r="J1304" s="1383"/>
      <c r="K1304" s="1383"/>
      <c r="L1304" s="1383"/>
      <c r="M1304" s="1383"/>
      <c r="N1304" s="1383"/>
      <c r="O1304" s="1383"/>
      <c r="P1304" s="1383"/>
      <c r="Q1304" s="1383"/>
      <c r="R1304" s="1383"/>
      <c r="S1304" s="1383"/>
      <c r="T1304" s="1383"/>
      <c r="U1304" s="1383"/>
      <c r="V1304" s="1383"/>
      <c r="W1304" s="1383"/>
      <c r="X1304" s="1383"/>
      <c r="Y1304" s="1383"/>
      <c r="Z1304" s="1383"/>
      <c r="AA1304" s="1383"/>
      <c r="AB1304" s="1383"/>
      <c r="AC1304" s="1383"/>
      <c r="AD1304" s="1383"/>
      <c r="AE1304" s="1383"/>
      <c r="AF1304" s="1383"/>
      <c r="AG1304" s="1383"/>
    </row>
    <row r="1305" spans="3:33" x14ac:dyDescent="0.25">
      <c r="C1305" s="1383"/>
      <c r="D1305" s="1383"/>
      <c r="E1305" s="1383"/>
      <c r="F1305" s="1383"/>
      <c r="G1305" s="1383"/>
      <c r="H1305" s="1383"/>
      <c r="I1305" s="1383"/>
      <c r="J1305" s="1383"/>
      <c r="K1305" s="1383"/>
      <c r="L1305" s="1383"/>
      <c r="M1305" s="1383"/>
      <c r="N1305" s="1383"/>
      <c r="O1305" s="1383"/>
      <c r="P1305" s="1383"/>
      <c r="Q1305" s="1383"/>
      <c r="R1305" s="1383"/>
      <c r="S1305" s="1383"/>
      <c r="T1305" s="1383"/>
      <c r="U1305" s="1383"/>
      <c r="V1305" s="1383"/>
      <c r="W1305" s="1383"/>
      <c r="X1305" s="1383"/>
      <c r="Y1305" s="1383"/>
      <c r="Z1305" s="1383"/>
      <c r="AA1305" s="1383"/>
      <c r="AB1305" s="1383"/>
      <c r="AC1305" s="1383"/>
      <c r="AD1305" s="1383"/>
      <c r="AE1305" s="1383"/>
      <c r="AF1305" s="1383"/>
      <c r="AG1305" s="1383"/>
    </row>
    <row r="1306" spans="3:33" x14ac:dyDescent="0.25">
      <c r="C1306" s="1383"/>
      <c r="D1306" s="1383"/>
      <c r="E1306" s="1383"/>
      <c r="F1306" s="1383"/>
      <c r="G1306" s="1383"/>
      <c r="H1306" s="1383"/>
      <c r="I1306" s="1383"/>
      <c r="J1306" s="1383"/>
      <c r="K1306" s="1383"/>
      <c r="L1306" s="1383"/>
      <c r="M1306" s="1383"/>
      <c r="N1306" s="1383"/>
      <c r="O1306" s="1383"/>
      <c r="P1306" s="1383"/>
      <c r="Q1306" s="1383"/>
      <c r="R1306" s="1383"/>
      <c r="S1306" s="1383"/>
      <c r="T1306" s="1383"/>
      <c r="U1306" s="1383"/>
      <c r="V1306" s="1383"/>
      <c r="W1306" s="1383"/>
      <c r="X1306" s="1383"/>
      <c r="Y1306" s="1383"/>
      <c r="Z1306" s="1383"/>
      <c r="AA1306" s="1383"/>
      <c r="AB1306" s="1383"/>
      <c r="AC1306" s="1383"/>
      <c r="AD1306" s="1383"/>
      <c r="AE1306" s="1383"/>
      <c r="AF1306" s="1383"/>
      <c r="AG1306" s="1383"/>
    </row>
    <row r="1307" spans="3:33" x14ac:dyDescent="0.25">
      <c r="C1307" s="1383"/>
      <c r="D1307" s="1383"/>
      <c r="E1307" s="1383"/>
      <c r="F1307" s="1383"/>
      <c r="G1307" s="1383"/>
      <c r="H1307" s="1383"/>
      <c r="I1307" s="1383"/>
      <c r="J1307" s="1383"/>
      <c r="K1307" s="1383"/>
      <c r="L1307" s="1383"/>
      <c r="M1307" s="1383"/>
      <c r="N1307" s="1383"/>
      <c r="O1307" s="1383"/>
      <c r="P1307" s="1383"/>
      <c r="Q1307" s="1383"/>
      <c r="R1307" s="1383"/>
      <c r="S1307" s="1383"/>
      <c r="T1307" s="1383"/>
      <c r="U1307" s="1383"/>
      <c r="V1307" s="1383"/>
      <c r="W1307" s="1383"/>
      <c r="X1307" s="1383"/>
      <c r="Y1307" s="1383"/>
      <c r="Z1307" s="1383"/>
      <c r="AA1307" s="1383"/>
      <c r="AB1307" s="1383"/>
      <c r="AC1307" s="1383"/>
      <c r="AD1307" s="1383"/>
      <c r="AE1307" s="1383"/>
      <c r="AF1307" s="1383"/>
      <c r="AG1307" s="1383"/>
    </row>
    <row r="1308" spans="3:33" x14ac:dyDescent="0.25">
      <c r="C1308" s="1383"/>
      <c r="D1308" s="1383"/>
      <c r="E1308" s="1383"/>
      <c r="F1308" s="1383"/>
      <c r="G1308" s="1383"/>
      <c r="H1308" s="1383"/>
      <c r="I1308" s="1383"/>
      <c r="J1308" s="1383"/>
      <c r="K1308" s="1383"/>
      <c r="L1308" s="1383"/>
      <c r="M1308" s="1383"/>
      <c r="N1308" s="1383"/>
      <c r="O1308" s="1383"/>
      <c r="P1308" s="1383"/>
      <c r="Q1308" s="1383"/>
      <c r="R1308" s="1383"/>
      <c r="S1308" s="1383"/>
      <c r="T1308" s="1383"/>
      <c r="U1308" s="1383"/>
      <c r="V1308" s="1383"/>
      <c r="W1308" s="1383"/>
      <c r="X1308" s="1383"/>
      <c r="Y1308" s="1383"/>
      <c r="Z1308" s="1383"/>
      <c r="AA1308" s="1383"/>
      <c r="AB1308" s="1383"/>
      <c r="AC1308" s="1383"/>
      <c r="AD1308" s="1383"/>
      <c r="AE1308" s="1383"/>
      <c r="AF1308" s="1383"/>
      <c r="AG1308" s="1383"/>
    </row>
    <row r="1309" spans="3:33" x14ac:dyDescent="0.25">
      <c r="C1309" s="1383"/>
      <c r="D1309" s="1383"/>
      <c r="E1309" s="1383"/>
      <c r="F1309" s="1383"/>
      <c r="G1309" s="1383"/>
      <c r="H1309" s="1383"/>
      <c r="I1309" s="1383"/>
      <c r="J1309" s="1383"/>
      <c r="K1309" s="1383"/>
      <c r="L1309" s="1383"/>
      <c r="M1309" s="1383"/>
      <c r="N1309" s="1383"/>
      <c r="O1309" s="1383"/>
      <c r="P1309" s="1383"/>
      <c r="Q1309" s="1383"/>
      <c r="R1309" s="1383"/>
      <c r="S1309" s="1383"/>
      <c r="T1309" s="1383"/>
      <c r="U1309" s="1383"/>
      <c r="V1309" s="1383"/>
      <c r="W1309" s="1383"/>
      <c r="X1309" s="1383"/>
      <c r="Y1309" s="1383"/>
      <c r="Z1309" s="1383"/>
      <c r="AA1309" s="1383"/>
      <c r="AB1309" s="1383"/>
      <c r="AC1309" s="1383"/>
      <c r="AD1309" s="1383"/>
      <c r="AE1309" s="1383"/>
      <c r="AF1309" s="1383"/>
      <c r="AG1309" s="1383"/>
    </row>
    <row r="1310" spans="3:33" x14ac:dyDescent="0.25">
      <c r="C1310" s="1383"/>
      <c r="D1310" s="1383"/>
      <c r="E1310" s="1383"/>
      <c r="F1310" s="1383"/>
      <c r="G1310" s="1383"/>
      <c r="H1310" s="1383"/>
      <c r="I1310" s="1383"/>
      <c r="J1310" s="1383"/>
      <c r="K1310" s="1383"/>
      <c r="L1310" s="1383"/>
      <c r="M1310" s="1383"/>
      <c r="N1310" s="1383"/>
      <c r="O1310" s="1383"/>
      <c r="P1310" s="1383"/>
      <c r="Q1310" s="1383"/>
      <c r="R1310" s="1383"/>
      <c r="S1310" s="1383"/>
      <c r="T1310" s="1383"/>
      <c r="U1310" s="1383"/>
      <c r="V1310" s="1383"/>
      <c r="W1310" s="1383"/>
      <c r="X1310" s="1383"/>
      <c r="Y1310" s="1383"/>
      <c r="Z1310" s="1383"/>
      <c r="AA1310" s="1383"/>
      <c r="AB1310" s="1383"/>
      <c r="AC1310" s="1383"/>
      <c r="AD1310" s="1383"/>
      <c r="AE1310" s="1383"/>
      <c r="AF1310" s="1383"/>
      <c r="AG1310" s="1383"/>
    </row>
    <row r="1311" spans="3:33" x14ac:dyDescent="0.25">
      <c r="C1311" s="1383"/>
      <c r="D1311" s="1383"/>
      <c r="E1311" s="1383"/>
      <c r="F1311" s="1383"/>
      <c r="G1311" s="1383"/>
      <c r="H1311" s="1383"/>
      <c r="I1311" s="1383"/>
      <c r="J1311" s="1383"/>
      <c r="K1311" s="1383"/>
      <c r="L1311" s="1383"/>
      <c r="M1311" s="1383"/>
      <c r="N1311" s="1383"/>
      <c r="O1311" s="1383"/>
      <c r="P1311" s="1383"/>
      <c r="Q1311" s="1383"/>
      <c r="R1311" s="1383"/>
      <c r="S1311" s="1383"/>
      <c r="T1311" s="1383"/>
      <c r="U1311" s="1383"/>
      <c r="V1311" s="1383"/>
      <c r="W1311" s="1383"/>
      <c r="X1311" s="1383"/>
      <c r="Y1311" s="1383"/>
      <c r="Z1311" s="1383"/>
      <c r="AA1311" s="1383"/>
      <c r="AB1311" s="1383"/>
      <c r="AC1311" s="1383"/>
      <c r="AD1311" s="1383"/>
      <c r="AE1311" s="1383"/>
      <c r="AF1311" s="1383"/>
      <c r="AG1311" s="1383"/>
    </row>
    <row r="1312" spans="3:33" x14ac:dyDescent="0.25">
      <c r="C1312" s="1383"/>
      <c r="D1312" s="1383"/>
      <c r="E1312" s="1383"/>
      <c r="F1312" s="1383"/>
      <c r="G1312" s="1383"/>
      <c r="H1312" s="1383"/>
      <c r="I1312" s="1383"/>
      <c r="J1312" s="1383"/>
      <c r="K1312" s="1383"/>
      <c r="L1312" s="1383"/>
      <c r="M1312" s="1383"/>
      <c r="N1312" s="1383"/>
      <c r="O1312" s="1383"/>
      <c r="P1312" s="1383"/>
      <c r="Q1312" s="1383"/>
      <c r="R1312" s="1383"/>
      <c r="S1312" s="1383"/>
      <c r="T1312" s="1383"/>
      <c r="U1312" s="1383"/>
      <c r="V1312" s="1383"/>
      <c r="W1312" s="1383"/>
      <c r="X1312" s="1383"/>
      <c r="Y1312" s="1383"/>
      <c r="Z1312" s="1383"/>
      <c r="AA1312" s="1383"/>
      <c r="AB1312" s="1383"/>
      <c r="AC1312" s="1383"/>
      <c r="AD1312" s="1383"/>
      <c r="AE1312" s="1383"/>
      <c r="AF1312" s="1383"/>
      <c r="AG1312" s="1383"/>
    </row>
    <row r="1313" spans="3:33" x14ac:dyDescent="0.25">
      <c r="C1313" s="1383"/>
      <c r="D1313" s="1383"/>
      <c r="E1313" s="1383"/>
      <c r="F1313" s="1383"/>
      <c r="G1313" s="1383"/>
      <c r="H1313" s="1383"/>
      <c r="I1313" s="1383"/>
      <c r="J1313" s="1383"/>
      <c r="K1313" s="1383"/>
      <c r="L1313" s="1383"/>
      <c r="M1313" s="1383"/>
      <c r="N1313" s="1383"/>
      <c r="O1313" s="1383"/>
      <c r="P1313" s="1383"/>
      <c r="Q1313" s="1383"/>
      <c r="R1313" s="1383"/>
      <c r="S1313" s="1383"/>
      <c r="T1313" s="1383"/>
      <c r="U1313" s="1383"/>
      <c r="V1313" s="1383"/>
      <c r="W1313" s="1383"/>
      <c r="X1313" s="1383"/>
      <c r="Y1313" s="1383"/>
      <c r="Z1313" s="1383"/>
      <c r="AA1313" s="1383"/>
      <c r="AB1313" s="1383"/>
      <c r="AC1313" s="1383"/>
      <c r="AD1313" s="1383"/>
      <c r="AE1313" s="1383"/>
      <c r="AF1313" s="1383"/>
      <c r="AG1313" s="1383"/>
    </row>
    <row r="1314" spans="3:33" x14ac:dyDescent="0.25">
      <c r="C1314" s="1383"/>
      <c r="D1314" s="1383"/>
      <c r="E1314" s="1383"/>
      <c r="F1314" s="1383"/>
      <c r="G1314" s="1383"/>
      <c r="H1314" s="1383"/>
      <c r="I1314" s="1383"/>
      <c r="J1314" s="1383"/>
      <c r="K1314" s="1383"/>
      <c r="L1314" s="1383"/>
      <c r="M1314" s="1383"/>
      <c r="N1314" s="1383"/>
      <c r="O1314" s="1383"/>
      <c r="P1314" s="1383"/>
      <c r="Q1314" s="1383"/>
      <c r="R1314" s="1383"/>
      <c r="S1314" s="1383"/>
      <c r="T1314" s="1383"/>
      <c r="U1314" s="1383"/>
      <c r="V1314" s="1383"/>
      <c r="W1314" s="1383"/>
      <c r="X1314" s="1383"/>
      <c r="Y1314" s="1383"/>
      <c r="Z1314" s="1383"/>
      <c r="AA1314" s="1383"/>
      <c r="AB1314" s="1383"/>
      <c r="AC1314" s="1383"/>
      <c r="AD1314" s="1383"/>
      <c r="AE1314" s="1383"/>
      <c r="AF1314" s="1383"/>
      <c r="AG1314" s="1383"/>
    </row>
    <row r="1315" spans="3:33" x14ac:dyDescent="0.25">
      <c r="C1315" s="1383"/>
      <c r="D1315" s="1383"/>
      <c r="E1315" s="1383"/>
      <c r="F1315" s="1383"/>
      <c r="G1315" s="1383"/>
      <c r="H1315" s="1383"/>
      <c r="I1315" s="1383"/>
      <c r="J1315" s="1383"/>
      <c r="K1315" s="1383"/>
      <c r="L1315" s="1383"/>
      <c r="M1315" s="1383"/>
      <c r="N1315" s="1383"/>
      <c r="O1315" s="1383"/>
      <c r="P1315" s="1383"/>
      <c r="Q1315" s="1383"/>
      <c r="R1315" s="1383"/>
      <c r="S1315" s="1383"/>
      <c r="T1315" s="1383"/>
      <c r="U1315" s="1383"/>
      <c r="V1315" s="1383"/>
      <c r="W1315" s="1383"/>
      <c r="X1315" s="1383"/>
      <c r="Y1315" s="1383"/>
      <c r="Z1315" s="1383"/>
      <c r="AA1315" s="1383"/>
      <c r="AB1315" s="1383"/>
      <c r="AC1315" s="1383"/>
      <c r="AD1315" s="1383"/>
      <c r="AE1315" s="1383"/>
      <c r="AF1315" s="1383"/>
      <c r="AG1315" s="1383"/>
    </row>
    <row r="1316" spans="3:33" x14ac:dyDescent="0.25">
      <c r="C1316" s="1383"/>
      <c r="D1316" s="1383"/>
      <c r="E1316" s="1383"/>
      <c r="F1316" s="1383"/>
      <c r="G1316" s="1383"/>
      <c r="H1316" s="1383"/>
      <c r="I1316" s="1383"/>
      <c r="J1316" s="1383"/>
      <c r="K1316" s="1383"/>
      <c r="L1316" s="1383"/>
      <c r="M1316" s="1383"/>
      <c r="N1316" s="1383"/>
      <c r="O1316" s="1383"/>
      <c r="P1316" s="1383"/>
      <c r="Q1316" s="1383"/>
      <c r="R1316" s="1383"/>
      <c r="S1316" s="1383"/>
      <c r="T1316" s="1383"/>
      <c r="U1316" s="1383"/>
      <c r="V1316" s="1383"/>
      <c r="W1316" s="1383"/>
      <c r="X1316" s="1383"/>
      <c r="Y1316" s="1383"/>
      <c r="Z1316" s="1383"/>
      <c r="AA1316" s="1383"/>
      <c r="AB1316" s="1383"/>
      <c r="AC1316" s="1383"/>
      <c r="AD1316" s="1383"/>
      <c r="AE1316" s="1383"/>
      <c r="AF1316" s="1383"/>
      <c r="AG1316" s="1383"/>
    </row>
    <row r="1317" spans="3:33" x14ac:dyDescent="0.25">
      <c r="C1317" s="1383"/>
      <c r="D1317" s="1383"/>
      <c r="E1317" s="1383"/>
      <c r="F1317" s="1383"/>
      <c r="G1317" s="1383"/>
      <c r="H1317" s="1383"/>
      <c r="I1317" s="1383"/>
      <c r="J1317" s="1383"/>
      <c r="K1317" s="1383"/>
      <c r="L1317" s="1383"/>
      <c r="M1317" s="1383"/>
      <c r="N1317" s="1383"/>
      <c r="O1317" s="1383"/>
      <c r="P1317" s="1383"/>
      <c r="Q1317" s="1383"/>
      <c r="R1317" s="1383"/>
      <c r="S1317" s="1383"/>
      <c r="T1317" s="1383"/>
      <c r="U1317" s="1383"/>
      <c r="V1317" s="1383"/>
      <c r="W1317" s="1383"/>
      <c r="X1317" s="1383"/>
      <c r="Y1317" s="1383"/>
      <c r="Z1317" s="1383"/>
      <c r="AA1317" s="1383"/>
      <c r="AB1317" s="1383"/>
      <c r="AC1317" s="1383"/>
      <c r="AD1317" s="1383"/>
      <c r="AE1317" s="1383"/>
      <c r="AF1317" s="1383"/>
      <c r="AG1317" s="1383"/>
    </row>
    <row r="1318" spans="3:33" x14ac:dyDescent="0.25">
      <c r="C1318" s="1383"/>
      <c r="D1318" s="1383"/>
      <c r="E1318" s="1383"/>
      <c r="F1318" s="1383"/>
      <c r="G1318" s="1383"/>
      <c r="H1318" s="1383"/>
      <c r="I1318" s="1383"/>
      <c r="J1318" s="1383"/>
      <c r="K1318" s="1383"/>
      <c r="L1318" s="1383"/>
      <c r="M1318" s="1383"/>
      <c r="N1318" s="1383"/>
      <c r="O1318" s="1383"/>
      <c r="P1318" s="1383"/>
      <c r="Q1318" s="1383"/>
      <c r="R1318" s="1383"/>
      <c r="S1318" s="1383"/>
      <c r="T1318" s="1383"/>
      <c r="U1318" s="1383"/>
      <c r="V1318" s="1383"/>
      <c r="W1318" s="1383"/>
      <c r="X1318" s="1383"/>
      <c r="Y1318" s="1383"/>
      <c r="Z1318" s="1383"/>
      <c r="AA1318" s="1383"/>
      <c r="AB1318" s="1383"/>
      <c r="AC1318" s="1383"/>
      <c r="AD1318" s="1383"/>
      <c r="AE1318" s="1383"/>
      <c r="AF1318" s="1383"/>
      <c r="AG1318" s="1383"/>
    </row>
    <row r="1319" spans="3:33" x14ac:dyDescent="0.25">
      <c r="C1319" s="1383"/>
      <c r="D1319" s="1383"/>
      <c r="E1319" s="1383"/>
      <c r="F1319" s="1383"/>
      <c r="G1319" s="1383"/>
      <c r="H1319" s="1383"/>
      <c r="I1319" s="1383"/>
      <c r="J1319" s="1383"/>
      <c r="K1319" s="1383"/>
      <c r="L1319" s="1383"/>
      <c r="M1319" s="1383"/>
      <c r="N1319" s="1383"/>
      <c r="O1319" s="1383"/>
      <c r="P1319" s="1383"/>
      <c r="Q1319" s="1383"/>
      <c r="R1319" s="1383"/>
      <c r="S1319" s="1383"/>
      <c r="T1319" s="1383"/>
      <c r="U1319" s="1383"/>
      <c r="V1319" s="1383"/>
      <c r="W1319" s="1383"/>
      <c r="X1319" s="1383"/>
      <c r="Y1319" s="1383"/>
      <c r="Z1319" s="1383"/>
      <c r="AA1319" s="1383"/>
      <c r="AB1319" s="1383"/>
      <c r="AC1319" s="1383"/>
      <c r="AD1319" s="1383"/>
      <c r="AE1319" s="1383"/>
      <c r="AF1319" s="1383"/>
      <c r="AG1319" s="1383"/>
    </row>
    <row r="1320" spans="3:33" x14ac:dyDescent="0.25">
      <c r="C1320" s="1383"/>
      <c r="D1320" s="1383"/>
      <c r="E1320" s="1383"/>
      <c r="F1320" s="1383"/>
      <c r="G1320" s="1383"/>
      <c r="H1320" s="1383"/>
      <c r="I1320" s="1383"/>
      <c r="J1320" s="1383"/>
      <c r="K1320" s="1383"/>
      <c r="L1320" s="1383"/>
      <c r="M1320" s="1383"/>
      <c r="N1320" s="1383"/>
      <c r="O1320" s="1383"/>
      <c r="P1320" s="1383"/>
      <c r="Q1320" s="1383"/>
      <c r="R1320" s="1383"/>
      <c r="S1320" s="1383"/>
      <c r="T1320" s="1383"/>
      <c r="U1320" s="1383"/>
      <c r="V1320" s="1383"/>
      <c r="W1320" s="1383"/>
      <c r="X1320" s="1383"/>
      <c r="Y1320" s="1383"/>
      <c r="Z1320" s="1383"/>
      <c r="AA1320" s="1383"/>
      <c r="AB1320" s="1383"/>
      <c r="AC1320" s="1383"/>
      <c r="AD1320" s="1383"/>
      <c r="AE1320" s="1383"/>
      <c r="AF1320" s="1383"/>
      <c r="AG1320" s="1383"/>
    </row>
    <row r="1321" spans="3:33" x14ac:dyDescent="0.25">
      <c r="C1321" s="1383"/>
      <c r="D1321" s="1383"/>
      <c r="E1321" s="1383"/>
      <c r="F1321" s="1383"/>
      <c r="G1321" s="1383"/>
      <c r="H1321" s="1383"/>
      <c r="I1321" s="1383"/>
      <c r="J1321" s="1383"/>
      <c r="K1321" s="1383"/>
      <c r="L1321" s="1383"/>
      <c r="M1321" s="1383"/>
      <c r="N1321" s="1383"/>
      <c r="O1321" s="1383"/>
      <c r="P1321" s="1383"/>
      <c r="Q1321" s="1383"/>
      <c r="R1321" s="1383"/>
      <c r="S1321" s="1383"/>
      <c r="T1321" s="1383"/>
      <c r="U1321" s="1383"/>
      <c r="V1321" s="1383"/>
      <c r="W1321" s="1383"/>
      <c r="X1321" s="1383"/>
      <c r="Y1321" s="1383"/>
      <c r="Z1321" s="1383"/>
      <c r="AA1321" s="1383"/>
      <c r="AB1321" s="1383"/>
      <c r="AC1321" s="1383"/>
      <c r="AD1321" s="1383"/>
      <c r="AE1321" s="1383"/>
      <c r="AF1321" s="1383"/>
      <c r="AG1321" s="1383"/>
    </row>
    <row r="1322" spans="3:33" x14ac:dyDescent="0.25">
      <c r="C1322" s="1383"/>
      <c r="D1322" s="1383"/>
      <c r="E1322" s="1383"/>
      <c r="F1322" s="1383"/>
      <c r="G1322" s="1383"/>
      <c r="H1322" s="1383"/>
      <c r="I1322" s="1383"/>
      <c r="J1322" s="1383"/>
      <c r="K1322" s="1383"/>
      <c r="L1322" s="1383"/>
      <c r="M1322" s="1383"/>
      <c r="N1322" s="1383"/>
      <c r="O1322" s="1383"/>
      <c r="P1322" s="1383"/>
      <c r="Q1322" s="1383"/>
      <c r="R1322" s="1383"/>
      <c r="S1322" s="1383"/>
      <c r="T1322" s="1383"/>
      <c r="U1322" s="1383"/>
      <c r="V1322" s="1383"/>
      <c r="W1322" s="1383"/>
      <c r="X1322" s="1383"/>
      <c r="Y1322" s="1383"/>
      <c r="Z1322" s="1383"/>
      <c r="AA1322" s="1383"/>
      <c r="AB1322" s="1383"/>
      <c r="AC1322" s="1383"/>
      <c r="AD1322" s="1383"/>
      <c r="AE1322" s="1383"/>
      <c r="AF1322" s="1383"/>
      <c r="AG1322" s="1383"/>
    </row>
    <row r="1323" spans="3:33" x14ac:dyDescent="0.25">
      <c r="C1323" s="1383"/>
      <c r="D1323" s="1383"/>
      <c r="E1323" s="1383"/>
      <c r="F1323" s="1383"/>
      <c r="G1323" s="1383"/>
      <c r="H1323" s="1383"/>
      <c r="I1323" s="1383"/>
      <c r="J1323" s="1383"/>
      <c r="K1323" s="1383"/>
      <c r="L1323" s="1383"/>
      <c r="M1323" s="1383"/>
      <c r="N1323" s="1383"/>
      <c r="O1323" s="1383"/>
      <c r="P1323" s="1383"/>
      <c r="Q1323" s="1383"/>
      <c r="R1323" s="1383"/>
      <c r="S1323" s="1383"/>
      <c r="T1323" s="1383"/>
      <c r="U1323" s="1383"/>
      <c r="V1323" s="1383"/>
      <c r="W1323" s="1383"/>
      <c r="X1323" s="1383"/>
      <c r="Y1323" s="1383"/>
      <c r="Z1323" s="1383"/>
      <c r="AA1323" s="1383"/>
      <c r="AB1323" s="1383"/>
      <c r="AC1323" s="1383"/>
      <c r="AD1323" s="1383"/>
      <c r="AE1323" s="1383"/>
      <c r="AF1323" s="1383"/>
      <c r="AG1323" s="1383"/>
    </row>
    <row r="1324" spans="3:33" x14ac:dyDescent="0.25">
      <c r="C1324" s="1383"/>
      <c r="D1324" s="1383"/>
      <c r="E1324" s="1383"/>
      <c r="F1324" s="1383"/>
      <c r="G1324" s="1383"/>
      <c r="H1324" s="1383"/>
      <c r="I1324" s="1383"/>
      <c r="J1324" s="1383"/>
      <c r="K1324" s="1383"/>
      <c r="L1324" s="1383"/>
      <c r="M1324" s="1383"/>
      <c r="N1324" s="1383"/>
      <c r="O1324" s="1383"/>
      <c r="P1324" s="1383"/>
      <c r="Q1324" s="1383"/>
      <c r="R1324" s="1383"/>
      <c r="S1324" s="1383"/>
      <c r="T1324" s="1383"/>
      <c r="U1324" s="1383"/>
      <c r="V1324" s="1383"/>
      <c r="W1324" s="1383"/>
      <c r="X1324" s="1383"/>
      <c r="Y1324" s="1383"/>
      <c r="Z1324" s="1383"/>
      <c r="AA1324" s="1383"/>
      <c r="AB1324" s="1383"/>
      <c r="AC1324" s="1383"/>
      <c r="AD1324" s="1383"/>
      <c r="AE1324" s="1383"/>
      <c r="AF1324" s="1383"/>
      <c r="AG1324" s="1383"/>
    </row>
    <row r="1325" spans="3:33" x14ac:dyDescent="0.25">
      <c r="C1325" s="1383"/>
      <c r="D1325" s="1383"/>
      <c r="E1325" s="1383"/>
      <c r="F1325" s="1383"/>
      <c r="G1325" s="1383"/>
      <c r="H1325" s="1383"/>
      <c r="I1325" s="1383"/>
      <c r="J1325" s="1383"/>
      <c r="K1325" s="1383"/>
      <c r="L1325" s="1383"/>
      <c r="M1325" s="1383"/>
      <c r="N1325" s="1383"/>
      <c r="O1325" s="1383"/>
      <c r="P1325" s="1383"/>
      <c r="Q1325" s="1383"/>
      <c r="R1325" s="1383"/>
      <c r="S1325" s="1383"/>
      <c r="T1325" s="1383"/>
      <c r="U1325" s="1383"/>
      <c r="V1325" s="1383"/>
      <c r="W1325" s="1383"/>
      <c r="X1325" s="1383"/>
      <c r="Y1325" s="1383"/>
      <c r="Z1325" s="1383"/>
      <c r="AA1325" s="1383"/>
      <c r="AB1325" s="1383"/>
      <c r="AC1325" s="1383"/>
      <c r="AD1325" s="1383"/>
      <c r="AE1325" s="1383"/>
      <c r="AF1325" s="1383"/>
      <c r="AG1325" s="1383"/>
    </row>
    <row r="1326" spans="3:33" x14ac:dyDescent="0.25">
      <c r="C1326" s="1383"/>
      <c r="D1326" s="1383"/>
      <c r="E1326" s="1383"/>
      <c r="F1326" s="1383"/>
      <c r="G1326" s="1383"/>
      <c r="H1326" s="1383"/>
      <c r="I1326" s="1383"/>
      <c r="J1326" s="1383"/>
      <c r="K1326" s="1383"/>
      <c r="L1326" s="1383"/>
      <c r="M1326" s="1383"/>
      <c r="N1326" s="1383"/>
      <c r="O1326" s="1383"/>
      <c r="P1326" s="1383"/>
      <c r="Q1326" s="1383"/>
      <c r="R1326" s="1383"/>
      <c r="S1326" s="1383"/>
      <c r="T1326" s="1383"/>
      <c r="U1326" s="1383"/>
      <c r="V1326" s="1383"/>
      <c r="W1326" s="1383"/>
      <c r="X1326" s="1383"/>
      <c r="Y1326" s="1383"/>
      <c r="Z1326" s="1383"/>
      <c r="AA1326" s="1383"/>
      <c r="AB1326" s="1383"/>
      <c r="AC1326" s="1383"/>
      <c r="AD1326" s="1383"/>
      <c r="AE1326" s="1383"/>
      <c r="AF1326" s="1383"/>
      <c r="AG1326" s="1383"/>
    </row>
    <row r="1327" spans="3:33" x14ac:dyDescent="0.25">
      <c r="C1327" s="1383"/>
      <c r="D1327" s="1383"/>
      <c r="E1327" s="1383"/>
      <c r="F1327" s="1383"/>
      <c r="G1327" s="1383"/>
      <c r="H1327" s="1383"/>
      <c r="I1327" s="1383"/>
      <c r="J1327" s="1383"/>
      <c r="K1327" s="1383"/>
      <c r="L1327" s="1383"/>
      <c r="M1327" s="1383"/>
      <c r="N1327" s="1383"/>
      <c r="O1327" s="1383"/>
      <c r="P1327" s="1383"/>
      <c r="Q1327" s="1383"/>
      <c r="R1327" s="1383"/>
      <c r="S1327" s="1383"/>
      <c r="T1327" s="1383"/>
      <c r="U1327" s="1383"/>
      <c r="V1327" s="1383"/>
      <c r="W1327" s="1383"/>
      <c r="X1327" s="1383"/>
      <c r="Y1327" s="1383"/>
      <c r="Z1327" s="1383"/>
      <c r="AA1327" s="1383"/>
      <c r="AB1327" s="1383"/>
      <c r="AC1327" s="1383"/>
      <c r="AD1327" s="1383"/>
      <c r="AE1327" s="1383"/>
      <c r="AF1327" s="1383"/>
      <c r="AG1327" s="1383"/>
    </row>
    <row r="1328" spans="3:33" x14ac:dyDescent="0.25">
      <c r="C1328" s="1383"/>
      <c r="D1328" s="1383"/>
      <c r="E1328" s="1383"/>
      <c r="F1328" s="1383"/>
      <c r="G1328" s="1383"/>
      <c r="H1328" s="1383"/>
      <c r="I1328" s="1383"/>
      <c r="J1328" s="1383"/>
      <c r="K1328" s="1383"/>
      <c r="L1328" s="1383"/>
      <c r="M1328" s="1383"/>
      <c r="N1328" s="1383"/>
      <c r="O1328" s="1383"/>
      <c r="P1328" s="1383"/>
      <c r="Q1328" s="1383"/>
      <c r="R1328" s="1383"/>
      <c r="S1328" s="1383"/>
      <c r="T1328" s="1383"/>
      <c r="U1328" s="1383"/>
      <c r="V1328" s="1383"/>
      <c r="W1328" s="1383"/>
      <c r="X1328" s="1383"/>
      <c r="Y1328" s="1383"/>
      <c r="Z1328" s="1383"/>
      <c r="AA1328" s="1383"/>
      <c r="AB1328" s="1383"/>
      <c r="AC1328" s="1383"/>
      <c r="AD1328" s="1383"/>
      <c r="AE1328" s="1383"/>
      <c r="AF1328" s="1383"/>
      <c r="AG1328" s="1383"/>
    </row>
    <row r="1329" spans="3:33" x14ac:dyDescent="0.25">
      <c r="C1329" s="1383"/>
      <c r="D1329" s="1383"/>
      <c r="E1329" s="1383"/>
      <c r="F1329" s="1383"/>
      <c r="G1329" s="1383"/>
      <c r="H1329" s="1383"/>
      <c r="I1329" s="1383"/>
      <c r="J1329" s="1383"/>
      <c r="K1329" s="1383"/>
      <c r="L1329" s="1383"/>
      <c r="M1329" s="1383"/>
      <c r="N1329" s="1383"/>
      <c r="O1329" s="1383"/>
      <c r="P1329" s="1383"/>
      <c r="Q1329" s="1383"/>
      <c r="R1329" s="1383"/>
      <c r="S1329" s="1383"/>
      <c r="T1329" s="1383"/>
      <c r="U1329" s="1383"/>
      <c r="V1329" s="1383"/>
      <c r="W1329" s="1383"/>
      <c r="X1329" s="1383"/>
      <c r="Y1329" s="1383"/>
      <c r="Z1329" s="1383"/>
      <c r="AA1329" s="1383"/>
      <c r="AB1329" s="1383"/>
      <c r="AC1329" s="1383"/>
      <c r="AD1329" s="1383"/>
      <c r="AE1329" s="1383"/>
      <c r="AF1329" s="1383"/>
      <c r="AG1329" s="1383"/>
    </row>
    <row r="1330" spans="3:33" x14ac:dyDescent="0.25">
      <c r="C1330" s="1383"/>
      <c r="D1330" s="1383"/>
      <c r="E1330" s="1383"/>
      <c r="F1330" s="1383"/>
      <c r="G1330" s="1383"/>
      <c r="H1330" s="1383"/>
      <c r="I1330" s="1383"/>
      <c r="J1330" s="1383"/>
      <c r="K1330" s="1383"/>
      <c r="L1330" s="1383"/>
      <c r="M1330" s="1383"/>
      <c r="N1330" s="1383"/>
      <c r="O1330" s="1383"/>
      <c r="P1330" s="1383"/>
      <c r="Q1330" s="1383"/>
      <c r="R1330" s="1383"/>
      <c r="S1330" s="1383"/>
      <c r="T1330" s="1383"/>
      <c r="U1330" s="1383"/>
      <c r="V1330" s="1383"/>
      <c r="W1330" s="1383"/>
      <c r="X1330" s="1383"/>
      <c r="Y1330" s="1383"/>
      <c r="Z1330" s="1383"/>
      <c r="AA1330" s="1383"/>
      <c r="AB1330" s="1383"/>
      <c r="AC1330" s="1383"/>
      <c r="AD1330" s="1383"/>
      <c r="AE1330" s="1383"/>
      <c r="AF1330" s="1383"/>
      <c r="AG1330" s="1383"/>
    </row>
    <row r="1331" spans="3:33" x14ac:dyDescent="0.25">
      <c r="C1331" s="1383"/>
      <c r="D1331" s="1383"/>
      <c r="E1331" s="1383"/>
      <c r="F1331" s="1383"/>
      <c r="G1331" s="1383"/>
      <c r="H1331" s="1383"/>
      <c r="I1331" s="1383"/>
      <c r="J1331" s="1383"/>
      <c r="K1331" s="1383"/>
      <c r="L1331" s="1383"/>
      <c r="M1331" s="1383"/>
      <c r="N1331" s="1383"/>
      <c r="O1331" s="1383"/>
      <c r="P1331" s="1383"/>
      <c r="Q1331" s="1383"/>
      <c r="R1331" s="1383"/>
      <c r="S1331" s="1383"/>
      <c r="T1331" s="1383"/>
      <c r="U1331" s="1383"/>
      <c r="V1331" s="1383"/>
      <c r="W1331" s="1383"/>
      <c r="X1331" s="1383"/>
      <c r="Y1331" s="1383"/>
      <c r="Z1331" s="1383"/>
      <c r="AA1331" s="1383"/>
      <c r="AB1331" s="1383"/>
      <c r="AC1331" s="1383"/>
      <c r="AD1331" s="1383"/>
      <c r="AE1331" s="1383"/>
      <c r="AF1331" s="1383"/>
      <c r="AG1331" s="1383"/>
    </row>
    <row r="1332" spans="3:33" x14ac:dyDescent="0.25">
      <c r="C1332" s="1383"/>
      <c r="D1332" s="1383"/>
      <c r="E1332" s="1383"/>
      <c r="F1332" s="1383"/>
      <c r="G1332" s="1383"/>
      <c r="H1332" s="1383"/>
      <c r="I1332" s="1383"/>
      <c r="J1332" s="1383"/>
      <c r="K1332" s="1383"/>
      <c r="L1332" s="1383"/>
      <c r="M1332" s="1383"/>
      <c r="N1332" s="1383"/>
      <c r="O1332" s="1383"/>
      <c r="P1332" s="1383"/>
      <c r="Q1332" s="1383"/>
      <c r="R1332" s="1383"/>
      <c r="S1332" s="1383"/>
      <c r="T1332" s="1383"/>
      <c r="U1332" s="1383"/>
      <c r="V1332" s="1383"/>
      <c r="W1332" s="1383"/>
      <c r="X1332" s="1383"/>
      <c r="Y1332" s="1383"/>
      <c r="Z1332" s="1383"/>
      <c r="AA1332" s="1383"/>
      <c r="AB1332" s="1383"/>
      <c r="AC1332" s="1383"/>
      <c r="AD1332" s="1383"/>
      <c r="AE1332" s="1383"/>
      <c r="AF1332" s="1383"/>
      <c r="AG1332" s="1383"/>
    </row>
    <row r="1333" spans="3:33" x14ac:dyDescent="0.25">
      <c r="C1333" s="1383"/>
      <c r="D1333" s="1383"/>
      <c r="E1333" s="1383"/>
      <c r="F1333" s="1383"/>
      <c r="G1333" s="1383"/>
      <c r="H1333" s="1383"/>
      <c r="I1333" s="1383"/>
      <c r="J1333" s="1383"/>
      <c r="K1333" s="1383"/>
      <c r="L1333" s="1383"/>
      <c r="M1333" s="1383"/>
      <c r="N1333" s="1383"/>
      <c r="O1333" s="1383"/>
      <c r="P1333" s="1383"/>
      <c r="Q1333" s="1383"/>
      <c r="R1333" s="1383"/>
      <c r="S1333" s="1383"/>
      <c r="T1333" s="1383"/>
      <c r="U1333" s="1383"/>
      <c r="V1333" s="1383"/>
      <c r="W1333" s="1383"/>
      <c r="X1333" s="1383"/>
      <c r="Y1333" s="1383"/>
      <c r="Z1333" s="1383"/>
      <c r="AA1333" s="1383"/>
      <c r="AB1333" s="1383"/>
      <c r="AC1333" s="1383"/>
      <c r="AD1333" s="1383"/>
      <c r="AE1333" s="1383"/>
      <c r="AF1333" s="1383"/>
      <c r="AG1333" s="1383"/>
    </row>
    <row r="1334" spans="3:33" x14ac:dyDescent="0.25">
      <c r="C1334" s="1383"/>
      <c r="D1334" s="1383"/>
      <c r="E1334" s="1383"/>
      <c r="F1334" s="1383"/>
      <c r="G1334" s="1383"/>
      <c r="H1334" s="1383"/>
      <c r="I1334" s="1383"/>
      <c r="J1334" s="1383"/>
      <c r="K1334" s="1383"/>
      <c r="L1334" s="1383"/>
      <c r="M1334" s="1383"/>
      <c r="N1334" s="1383"/>
      <c r="O1334" s="1383"/>
      <c r="P1334" s="1383"/>
      <c r="Q1334" s="1383"/>
      <c r="R1334" s="1383"/>
      <c r="S1334" s="1383"/>
      <c r="T1334" s="1383"/>
      <c r="U1334" s="1383"/>
      <c r="V1334" s="1383"/>
      <c r="W1334" s="1383"/>
      <c r="X1334" s="1383"/>
      <c r="Y1334" s="1383"/>
      <c r="Z1334" s="1383"/>
      <c r="AA1334" s="1383"/>
      <c r="AB1334" s="1383"/>
      <c r="AC1334" s="1383"/>
      <c r="AD1334" s="1383"/>
      <c r="AE1334" s="1383"/>
      <c r="AF1334" s="1383"/>
      <c r="AG1334" s="1383"/>
    </row>
    <row r="1335" spans="3:33" x14ac:dyDescent="0.25">
      <c r="C1335" s="1383"/>
      <c r="D1335" s="1383"/>
      <c r="E1335" s="1383"/>
      <c r="F1335" s="1383"/>
      <c r="G1335" s="1383"/>
      <c r="H1335" s="1383"/>
      <c r="I1335" s="1383"/>
      <c r="J1335" s="1383"/>
      <c r="K1335" s="1383"/>
      <c r="L1335" s="1383"/>
      <c r="M1335" s="1383"/>
      <c r="N1335" s="1383"/>
      <c r="O1335" s="1383"/>
      <c r="P1335" s="1383"/>
      <c r="Q1335" s="1383"/>
      <c r="R1335" s="1383"/>
      <c r="S1335" s="1383"/>
      <c r="T1335" s="1383"/>
      <c r="U1335" s="1383"/>
      <c r="V1335" s="1383"/>
      <c r="W1335" s="1383"/>
      <c r="X1335" s="1383"/>
      <c r="Y1335" s="1383"/>
      <c r="Z1335" s="1383"/>
      <c r="AA1335" s="1383"/>
      <c r="AB1335" s="1383"/>
      <c r="AC1335" s="1383"/>
      <c r="AD1335" s="1383"/>
      <c r="AE1335" s="1383"/>
      <c r="AF1335" s="1383"/>
      <c r="AG1335" s="1383"/>
    </row>
    <row r="1336" spans="3:33" x14ac:dyDescent="0.25">
      <c r="C1336" s="1383"/>
      <c r="D1336" s="1383"/>
      <c r="E1336" s="1383"/>
      <c r="F1336" s="1383"/>
      <c r="G1336" s="1383"/>
      <c r="H1336" s="1383"/>
      <c r="I1336" s="1383"/>
      <c r="J1336" s="1383"/>
      <c r="K1336" s="1383"/>
      <c r="L1336" s="1383"/>
      <c r="M1336" s="1383"/>
      <c r="N1336" s="1383"/>
      <c r="O1336" s="1383"/>
      <c r="P1336" s="1383"/>
      <c r="Q1336" s="1383"/>
      <c r="R1336" s="1383"/>
      <c r="S1336" s="1383"/>
      <c r="T1336" s="1383"/>
      <c r="U1336" s="1383"/>
      <c r="V1336" s="1383"/>
      <c r="W1336" s="1383"/>
      <c r="X1336" s="1383"/>
      <c r="Y1336" s="1383"/>
      <c r="Z1336" s="1383"/>
      <c r="AA1336" s="1383"/>
      <c r="AB1336" s="1383"/>
      <c r="AC1336" s="1383"/>
      <c r="AD1336" s="1383"/>
      <c r="AE1336" s="1383"/>
      <c r="AF1336" s="1383"/>
      <c r="AG1336" s="1383"/>
    </row>
    <row r="1337" spans="3:33" x14ac:dyDescent="0.25">
      <c r="C1337" s="1383"/>
      <c r="D1337" s="1383"/>
      <c r="E1337" s="1383"/>
      <c r="F1337" s="1383"/>
      <c r="G1337" s="1383"/>
      <c r="H1337" s="1383"/>
      <c r="I1337" s="1383"/>
      <c r="J1337" s="1383"/>
      <c r="K1337" s="1383"/>
      <c r="L1337" s="1383"/>
      <c r="M1337" s="1383"/>
      <c r="N1337" s="1383"/>
      <c r="O1337" s="1383"/>
      <c r="P1337" s="1383"/>
      <c r="Q1337" s="1383"/>
      <c r="R1337" s="1383"/>
      <c r="S1337" s="1383"/>
      <c r="T1337" s="1383"/>
      <c r="U1337" s="1383"/>
      <c r="V1337" s="1383"/>
      <c r="W1337" s="1383"/>
      <c r="X1337" s="1383"/>
      <c r="Y1337" s="1383"/>
      <c r="Z1337" s="1383"/>
      <c r="AA1337" s="1383"/>
      <c r="AB1337" s="1383"/>
      <c r="AC1337" s="1383"/>
      <c r="AD1337" s="1383"/>
      <c r="AE1337" s="1383"/>
      <c r="AF1337" s="1383"/>
      <c r="AG1337" s="1383"/>
    </row>
    <row r="1338" spans="3:33" x14ac:dyDescent="0.25">
      <c r="C1338" s="1383"/>
      <c r="D1338" s="1383"/>
      <c r="E1338" s="1383"/>
      <c r="F1338" s="1383"/>
      <c r="G1338" s="1383"/>
      <c r="H1338" s="1383"/>
      <c r="I1338" s="1383"/>
      <c r="J1338" s="1383"/>
      <c r="K1338" s="1383"/>
      <c r="L1338" s="1383"/>
      <c r="M1338" s="1383"/>
      <c r="N1338" s="1383"/>
      <c r="O1338" s="1383"/>
      <c r="P1338" s="1383"/>
      <c r="Q1338" s="1383"/>
      <c r="R1338" s="1383"/>
      <c r="S1338" s="1383"/>
      <c r="T1338" s="1383"/>
      <c r="U1338" s="1383"/>
      <c r="V1338" s="1383"/>
      <c r="W1338" s="1383"/>
      <c r="X1338" s="1383"/>
      <c r="Y1338" s="1383"/>
      <c r="Z1338" s="1383"/>
      <c r="AA1338" s="1383"/>
      <c r="AB1338" s="1383"/>
      <c r="AC1338" s="1383"/>
      <c r="AD1338" s="1383"/>
      <c r="AE1338" s="1383"/>
      <c r="AF1338" s="1383"/>
      <c r="AG1338" s="1383"/>
    </row>
    <row r="1339" spans="3:33" x14ac:dyDescent="0.25">
      <c r="C1339" s="1383"/>
      <c r="D1339" s="1383"/>
      <c r="E1339" s="1383"/>
      <c r="F1339" s="1383"/>
      <c r="G1339" s="1383"/>
      <c r="H1339" s="1383"/>
      <c r="I1339" s="1383"/>
      <c r="J1339" s="1383"/>
      <c r="K1339" s="1383"/>
      <c r="L1339" s="1383"/>
      <c r="M1339" s="1383"/>
      <c r="N1339" s="1383"/>
      <c r="O1339" s="1383"/>
      <c r="P1339" s="1383"/>
      <c r="Q1339" s="1383"/>
      <c r="R1339" s="1383"/>
      <c r="S1339" s="1383"/>
      <c r="T1339" s="1383"/>
      <c r="U1339" s="1383"/>
      <c r="V1339" s="1383"/>
      <c r="W1339" s="1383"/>
      <c r="X1339" s="1383"/>
      <c r="Y1339" s="1383"/>
      <c r="Z1339" s="1383"/>
      <c r="AA1339" s="1383"/>
      <c r="AB1339" s="1383"/>
      <c r="AC1339" s="1383"/>
      <c r="AD1339" s="1383"/>
      <c r="AE1339" s="1383"/>
      <c r="AF1339" s="1383"/>
      <c r="AG1339" s="1383"/>
    </row>
    <row r="1340" spans="3:33" x14ac:dyDescent="0.25">
      <c r="C1340" s="1383"/>
      <c r="D1340" s="1383"/>
      <c r="E1340" s="1383"/>
      <c r="F1340" s="1383"/>
      <c r="G1340" s="1383"/>
      <c r="H1340" s="1383"/>
      <c r="I1340" s="1383"/>
      <c r="J1340" s="1383"/>
      <c r="K1340" s="1383"/>
      <c r="L1340" s="1383"/>
      <c r="M1340" s="1383"/>
      <c r="N1340" s="1383"/>
      <c r="O1340" s="1383"/>
      <c r="P1340" s="1383"/>
      <c r="Q1340" s="1383"/>
      <c r="R1340" s="1383"/>
      <c r="S1340" s="1383"/>
      <c r="T1340" s="1383"/>
      <c r="U1340" s="1383"/>
      <c r="V1340" s="1383"/>
      <c r="W1340" s="1383"/>
      <c r="X1340" s="1383"/>
      <c r="Y1340" s="1383"/>
      <c r="Z1340" s="1383"/>
      <c r="AA1340" s="1383"/>
      <c r="AB1340" s="1383"/>
      <c r="AC1340" s="1383"/>
      <c r="AD1340" s="1383"/>
      <c r="AE1340" s="1383"/>
      <c r="AF1340" s="1383"/>
      <c r="AG1340" s="1383"/>
    </row>
    <row r="1341" spans="3:33" x14ac:dyDescent="0.25">
      <c r="C1341" s="1383"/>
      <c r="D1341" s="1383"/>
      <c r="E1341" s="1383"/>
      <c r="F1341" s="1383"/>
      <c r="G1341" s="1383"/>
      <c r="H1341" s="1383"/>
      <c r="I1341" s="1383"/>
      <c r="J1341" s="1383"/>
      <c r="K1341" s="1383"/>
      <c r="L1341" s="1383"/>
      <c r="M1341" s="1383"/>
      <c r="N1341" s="1383"/>
      <c r="O1341" s="1383"/>
      <c r="P1341" s="1383"/>
      <c r="Q1341" s="1383"/>
      <c r="R1341" s="1383"/>
      <c r="S1341" s="1383"/>
      <c r="T1341" s="1383"/>
      <c r="U1341" s="1383"/>
      <c r="V1341" s="1383"/>
      <c r="W1341" s="1383"/>
      <c r="X1341" s="1383"/>
      <c r="Y1341" s="1383"/>
      <c r="Z1341" s="1383"/>
      <c r="AA1341" s="1383"/>
      <c r="AB1341" s="1383"/>
      <c r="AC1341" s="1383"/>
      <c r="AD1341" s="1383"/>
      <c r="AE1341" s="1383"/>
      <c r="AF1341" s="1383"/>
      <c r="AG1341" s="1383"/>
    </row>
    <row r="1342" spans="3:33" x14ac:dyDescent="0.25">
      <c r="C1342" s="1383"/>
      <c r="D1342" s="1383"/>
      <c r="E1342" s="1383"/>
      <c r="F1342" s="1383"/>
      <c r="G1342" s="1383"/>
      <c r="H1342" s="1383"/>
      <c r="I1342" s="1383"/>
      <c r="J1342" s="1383"/>
      <c r="K1342" s="1383"/>
      <c r="L1342" s="1383"/>
      <c r="M1342" s="1383"/>
      <c r="N1342" s="1383"/>
      <c r="O1342" s="1383"/>
      <c r="P1342" s="1383"/>
      <c r="Q1342" s="1383"/>
      <c r="R1342" s="1383"/>
      <c r="S1342" s="1383"/>
      <c r="T1342" s="1383"/>
      <c r="U1342" s="1383"/>
      <c r="V1342" s="1383"/>
      <c r="W1342" s="1383"/>
      <c r="X1342" s="1383"/>
      <c r="Y1342" s="1383"/>
      <c r="Z1342" s="1383"/>
      <c r="AA1342" s="1383"/>
      <c r="AB1342" s="1383"/>
      <c r="AC1342" s="1383"/>
      <c r="AD1342" s="1383"/>
      <c r="AE1342" s="1383"/>
      <c r="AF1342" s="1383"/>
      <c r="AG1342" s="1383"/>
    </row>
    <row r="1343" spans="3:33" x14ac:dyDescent="0.25">
      <c r="C1343" s="1383"/>
      <c r="D1343" s="1383"/>
      <c r="E1343" s="1383"/>
      <c r="F1343" s="1383"/>
      <c r="G1343" s="1383"/>
      <c r="H1343" s="1383"/>
      <c r="I1343" s="1383"/>
      <c r="J1343" s="1383"/>
      <c r="K1343" s="1383"/>
      <c r="L1343" s="1383"/>
      <c r="M1343" s="1383"/>
      <c r="N1343" s="1383"/>
      <c r="O1343" s="1383"/>
      <c r="P1343" s="1383"/>
      <c r="Q1343" s="1383"/>
      <c r="R1343" s="1383"/>
      <c r="S1343" s="1383"/>
      <c r="T1343" s="1383"/>
      <c r="U1343" s="1383"/>
      <c r="V1343" s="1383"/>
      <c r="W1343" s="1383"/>
      <c r="X1343" s="1383"/>
      <c r="Y1343" s="1383"/>
      <c r="Z1343" s="1383"/>
      <c r="AA1343" s="1383"/>
      <c r="AB1343" s="1383"/>
      <c r="AC1343" s="1383"/>
      <c r="AD1343" s="1383"/>
      <c r="AE1343" s="1383"/>
      <c r="AF1343" s="1383"/>
      <c r="AG1343" s="1383"/>
    </row>
    <row r="1344" spans="3:33" x14ac:dyDescent="0.25">
      <c r="C1344" s="1383"/>
      <c r="D1344" s="1383"/>
      <c r="E1344" s="1383"/>
      <c r="F1344" s="1383"/>
      <c r="G1344" s="1383"/>
      <c r="H1344" s="1383"/>
      <c r="I1344" s="1383"/>
      <c r="J1344" s="1383"/>
      <c r="K1344" s="1383"/>
      <c r="L1344" s="1383"/>
      <c r="M1344" s="1383"/>
      <c r="N1344" s="1383"/>
      <c r="O1344" s="1383"/>
      <c r="P1344" s="1383"/>
      <c r="Q1344" s="1383"/>
      <c r="R1344" s="1383"/>
      <c r="S1344" s="1383"/>
      <c r="T1344" s="1383"/>
      <c r="U1344" s="1383"/>
      <c r="V1344" s="1383"/>
      <c r="W1344" s="1383"/>
      <c r="X1344" s="1383"/>
      <c r="Y1344" s="1383"/>
      <c r="Z1344" s="1383"/>
      <c r="AA1344" s="1383"/>
      <c r="AB1344" s="1383"/>
      <c r="AC1344" s="1383"/>
      <c r="AD1344" s="1383"/>
      <c r="AE1344" s="1383"/>
      <c r="AF1344" s="1383"/>
      <c r="AG1344" s="1383"/>
    </row>
    <row r="1345" spans="3:33" x14ac:dyDescent="0.25">
      <c r="C1345" s="1383"/>
      <c r="D1345" s="1383"/>
      <c r="E1345" s="1383"/>
      <c r="F1345" s="1383"/>
      <c r="G1345" s="1383"/>
      <c r="H1345" s="1383"/>
      <c r="I1345" s="1383"/>
      <c r="J1345" s="1383"/>
      <c r="K1345" s="1383"/>
      <c r="L1345" s="1383"/>
      <c r="M1345" s="1383"/>
      <c r="N1345" s="1383"/>
      <c r="O1345" s="1383"/>
      <c r="P1345" s="1383"/>
      <c r="Q1345" s="1383"/>
      <c r="R1345" s="1383"/>
      <c r="S1345" s="1383"/>
      <c r="T1345" s="1383"/>
      <c r="U1345" s="1383"/>
      <c r="V1345" s="1383"/>
      <c r="W1345" s="1383"/>
      <c r="X1345" s="1383"/>
      <c r="Y1345" s="1383"/>
      <c r="Z1345" s="1383"/>
      <c r="AA1345" s="1383"/>
      <c r="AB1345" s="1383"/>
      <c r="AC1345" s="1383"/>
      <c r="AD1345" s="1383"/>
      <c r="AE1345" s="1383"/>
      <c r="AF1345" s="1383"/>
      <c r="AG1345" s="1383"/>
    </row>
    <row r="1346" spans="3:33" x14ac:dyDescent="0.25">
      <c r="C1346" s="1383"/>
      <c r="D1346" s="1383"/>
      <c r="E1346" s="1383"/>
      <c r="F1346" s="1383"/>
      <c r="G1346" s="1383"/>
      <c r="H1346" s="1383"/>
      <c r="I1346" s="1383"/>
      <c r="J1346" s="1383"/>
      <c r="K1346" s="1383"/>
      <c r="L1346" s="1383"/>
      <c r="M1346" s="1383"/>
      <c r="N1346" s="1383"/>
      <c r="O1346" s="1383"/>
      <c r="P1346" s="1383"/>
      <c r="Q1346" s="1383"/>
      <c r="R1346" s="1383"/>
      <c r="S1346" s="1383"/>
      <c r="T1346" s="1383"/>
      <c r="U1346" s="1383"/>
      <c r="V1346" s="1383"/>
      <c r="W1346" s="1383"/>
      <c r="X1346" s="1383"/>
      <c r="Y1346" s="1383"/>
      <c r="Z1346" s="1383"/>
      <c r="AA1346" s="1383"/>
      <c r="AB1346" s="1383"/>
      <c r="AC1346" s="1383"/>
      <c r="AD1346" s="1383"/>
      <c r="AE1346" s="1383"/>
      <c r="AF1346" s="1383"/>
      <c r="AG1346" s="1383"/>
    </row>
    <row r="1347" spans="3:33" x14ac:dyDescent="0.25">
      <c r="C1347" s="1383"/>
      <c r="D1347" s="1383"/>
      <c r="E1347" s="1383"/>
      <c r="F1347" s="1383"/>
      <c r="G1347" s="1383"/>
      <c r="H1347" s="1383"/>
      <c r="I1347" s="1383"/>
      <c r="J1347" s="1383"/>
      <c r="K1347" s="1383"/>
      <c r="L1347" s="1383"/>
      <c r="M1347" s="1383"/>
      <c r="N1347" s="1383"/>
      <c r="O1347" s="1383"/>
      <c r="P1347" s="1383"/>
      <c r="Q1347" s="1383"/>
      <c r="R1347" s="1383"/>
      <c r="S1347" s="1383"/>
      <c r="T1347" s="1383"/>
      <c r="U1347" s="1383"/>
      <c r="V1347" s="1383"/>
      <c r="W1347" s="1383"/>
      <c r="X1347" s="1383"/>
      <c r="Y1347" s="1383"/>
      <c r="Z1347" s="1383"/>
      <c r="AA1347" s="1383"/>
      <c r="AB1347" s="1383"/>
      <c r="AC1347" s="1383"/>
      <c r="AD1347" s="1383"/>
      <c r="AE1347" s="1383"/>
      <c r="AF1347" s="1383"/>
      <c r="AG1347" s="1383"/>
    </row>
    <row r="1348" spans="3:33" x14ac:dyDescent="0.25">
      <c r="C1348" s="1383"/>
      <c r="D1348" s="1383"/>
      <c r="E1348" s="1383"/>
      <c r="F1348" s="1383"/>
      <c r="G1348" s="1383"/>
      <c r="H1348" s="1383"/>
      <c r="I1348" s="1383"/>
      <c r="J1348" s="1383"/>
      <c r="K1348" s="1383"/>
      <c r="L1348" s="1383"/>
      <c r="M1348" s="1383"/>
      <c r="N1348" s="1383"/>
      <c r="O1348" s="1383"/>
      <c r="P1348" s="1383"/>
      <c r="Q1348" s="1383"/>
      <c r="R1348" s="1383"/>
      <c r="S1348" s="1383"/>
      <c r="T1348" s="1383"/>
      <c r="U1348" s="1383"/>
      <c r="V1348" s="1383"/>
      <c r="W1348" s="1383"/>
      <c r="X1348" s="1383"/>
      <c r="Y1348" s="1383"/>
      <c r="Z1348" s="1383"/>
      <c r="AA1348" s="1383"/>
      <c r="AB1348" s="1383"/>
      <c r="AC1348" s="1383"/>
      <c r="AD1348" s="1383"/>
      <c r="AE1348" s="1383"/>
      <c r="AF1348" s="1383"/>
      <c r="AG1348" s="1383"/>
    </row>
    <row r="1349" spans="3:33" x14ac:dyDescent="0.25">
      <c r="C1349" s="1383"/>
      <c r="D1349" s="1383"/>
      <c r="E1349" s="1383"/>
      <c r="F1349" s="1383"/>
      <c r="G1349" s="1383"/>
      <c r="H1349" s="1383"/>
      <c r="I1349" s="1383"/>
      <c r="J1349" s="1383"/>
      <c r="K1349" s="1383"/>
      <c r="L1349" s="1383"/>
      <c r="M1349" s="1383"/>
      <c r="N1349" s="1383"/>
      <c r="O1349" s="1383"/>
      <c r="P1349" s="1383"/>
      <c r="Q1349" s="1383"/>
      <c r="R1349" s="1383"/>
      <c r="S1349" s="1383"/>
      <c r="T1349" s="1383"/>
      <c r="U1349" s="1383"/>
      <c r="V1349" s="1383"/>
      <c r="W1349" s="1383"/>
      <c r="X1349" s="1383"/>
      <c r="Y1349" s="1383"/>
      <c r="Z1349" s="1383"/>
      <c r="AA1349" s="1383"/>
      <c r="AB1349" s="1383"/>
      <c r="AC1349" s="1383"/>
      <c r="AD1349" s="1383"/>
      <c r="AE1349" s="1383"/>
      <c r="AF1349" s="1383"/>
      <c r="AG1349" s="1383"/>
    </row>
    <row r="1350" spans="3:33" x14ac:dyDescent="0.25">
      <c r="C1350" s="1383"/>
      <c r="D1350" s="1383"/>
      <c r="E1350" s="1383"/>
      <c r="F1350" s="1383"/>
      <c r="G1350" s="1383"/>
      <c r="H1350" s="1383"/>
      <c r="I1350" s="1383"/>
      <c r="J1350" s="1383"/>
      <c r="K1350" s="1383"/>
      <c r="L1350" s="1383"/>
      <c r="M1350" s="1383"/>
      <c r="N1350" s="1383"/>
      <c r="O1350" s="1383"/>
      <c r="P1350" s="1383"/>
      <c r="Q1350" s="1383"/>
      <c r="R1350" s="1383"/>
      <c r="S1350" s="1383"/>
      <c r="T1350" s="1383"/>
      <c r="U1350" s="1383"/>
      <c r="V1350" s="1383"/>
      <c r="W1350" s="1383"/>
      <c r="X1350" s="1383"/>
      <c r="Y1350" s="1383"/>
      <c r="Z1350" s="1383"/>
      <c r="AA1350" s="1383"/>
      <c r="AB1350" s="1383"/>
      <c r="AC1350" s="1383"/>
      <c r="AD1350" s="1383"/>
      <c r="AE1350" s="1383"/>
      <c r="AF1350" s="1383"/>
      <c r="AG1350" s="1383"/>
    </row>
    <row r="1351" spans="3:33" x14ac:dyDescent="0.25">
      <c r="C1351" s="1383"/>
      <c r="D1351" s="1383"/>
      <c r="E1351" s="1383"/>
      <c r="F1351" s="1383"/>
      <c r="G1351" s="1383"/>
      <c r="H1351" s="1383"/>
      <c r="I1351" s="1383"/>
      <c r="J1351" s="1383"/>
      <c r="K1351" s="1383"/>
      <c r="L1351" s="1383"/>
      <c r="M1351" s="1383"/>
      <c r="N1351" s="1383"/>
      <c r="O1351" s="1383"/>
      <c r="P1351" s="1383"/>
      <c r="Q1351" s="1383"/>
      <c r="R1351" s="1383"/>
      <c r="S1351" s="1383"/>
      <c r="T1351" s="1383"/>
      <c r="U1351" s="1383"/>
      <c r="V1351" s="1383"/>
      <c r="W1351" s="1383"/>
      <c r="X1351" s="1383"/>
      <c r="Y1351" s="1383"/>
      <c r="Z1351" s="1383"/>
      <c r="AA1351" s="1383"/>
      <c r="AB1351" s="1383"/>
      <c r="AC1351" s="1383"/>
      <c r="AD1351" s="1383"/>
      <c r="AE1351" s="1383"/>
      <c r="AF1351" s="1383"/>
      <c r="AG1351" s="1383"/>
    </row>
    <row r="1352" spans="3:33" x14ac:dyDescent="0.25">
      <c r="C1352" s="1383"/>
      <c r="D1352" s="1383"/>
      <c r="E1352" s="1383"/>
      <c r="F1352" s="1383"/>
      <c r="G1352" s="1383"/>
      <c r="H1352" s="1383"/>
      <c r="I1352" s="1383"/>
      <c r="J1352" s="1383"/>
      <c r="K1352" s="1383"/>
      <c r="L1352" s="1383"/>
      <c r="M1352" s="1383"/>
      <c r="N1352" s="1383"/>
      <c r="O1352" s="1383"/>
      <c r="P1352" s="1383"/>
      <c r="Q1352" s="1383"/>
      <c r="R1352" s="1383"/>
      <c r="S1352" s="1383"/>
      <c r="T1352" s="1383"/>
      <c r="U1352" s="1383"/>
      <c r="V1352" s="1383"/>
      <c r="W1352" s="1383"/>
      <c r="X1352" s="1383"/>
      <c r="Y1352" s="1383"/>
      <c r="Z1352" s="1383"/>
      <c r="AA1352" s="1383"/>
      <c r="AB1352" s="1383"/>
      <c r="AC1352" s="1383"/>
      <c r="AD1352" s="1383"/>
      <c r="AE1352" s="1383"/>
      <c r="AF1352" s="1383"/>
      <c r="AG1352" s="1383"/>
    </row>
    <row r="1353" spans="3:33" x14ac:dyDescent="0.25">
      <c r="C1353" s="1383"/>
      <c r="D1353" s="1383"/>
      <c r="E1353" s="1383"/>
      <c r="F1353" s="1383"/>
      <c r="G1353" s="1383"/>
      <c r="H1353" s="1383"/>
      <c r="I1353" s="1383"/>
      <c r="J1353" s="1383"/>
      <c r="K1353" s="1383"/>
      <c r="L1353" s="1383"/>
      <c r="M1353" s="1383"/>
      <c r="N1353" s="1383"/>
      <c r="O1353" s="1383"/>
      <c r="P1353" s="1383"/>
      <c r="Q1353" s="1383"/>
      <c r="R1353" s="1383"/>
      <c r="S1353" s="1383"/>
      <c r="T1353" s="1383"/>
      <c r="U1353" s="1383"/>
      <c r="V1353" s="1383"/>
      <c r="W1353" s="1383"/>
      <c r="X1353" s="1383"/>
      <c r="Y1353" s="1383"/>
      <c r="Z1353" s="1383"/>
      <c r="AA1353" s="1383"/>
      <c r="AB1353" s="1383"/>
      <c r="AC1353" s="1383"/>
      <c r="AD1353" s="1383"/>
      <c r="AE1353" s="1383"/>
      <c r="AF1353" s="1383"/>
      <c r="AG1353" s="1383"/>
    </row>
    <row r="1354" spans="3:33" x14ac:dyDescent="0.25">
      <c r="C1354" s="1383"/>
      <c r="D1354" s="1383"/>
      <c r="E1354" s="1383"/>
      <c r="F1354" s="1383"/>
      <c r="G1354" s="1383"/>
      <c r="H1354" s="1383"/>
      <c r="I1354" s="1383"/>
      <c r="J1354" s="1383"/>
      <c r="K1354" s="1383"/>
      <c r="L1354" s="1383"/>
      <c r="M1354" s="1383"/>
      <c r="N1354" s="1383"/>
      <c r="O1354" s="1383"/>
      <c r="P1354" s="1383"/>
      <c r="Q1354" s="1383"/>
      <c r="R1354" s="1383"/>
      <c r="S1354" s="1383"/>
      <c r="T1354" s="1383"/>
      <c r="U1354" s="1383"/>
      <c r="V1354" s="1383"/>
      <c r="W1354" s="1383"/>
      <c r="X1354" s="1383"/>
      <c r="Y1354" s="1383"/>
      <c r="Z1354" s="1383"/>
      <c r="AA1354" s="1383"/>
      <c r="AB1354" s="1383"/>
      <c r="AC1354" s="1383"/>
      <c r="AD1354" s="1383"/>
      <c r="AE1354" s="1383"/>
      <c r="AF1354" s="1383"/>
      <c r="AG1354" s="1383"/>
    </row>
    <row r="1355" spans="3:33" x14ac:dyDescent="0.25">
      <c r="C1355" s="1383"/>
      <c r="D1355" s="1383"/>
      <c r="E1355" s="1383"/>
      <c r="F1355" s="1383"/>
      <c r="G1355" s="1383"/>
      <c r="H1355" s="1383"/>
      <c r="I1355" s="1383"/>
      <c r="J1355" s="1383"/>
      <c r="K1355" s="1383"/>
      <c r="L1355" s="1383"/>
      <c r="M1355" s="1383"/>
      <c r="N1355" s="1383"/>
      <c r="O1355" s="1383"/>
      <c r="P1355" s="1383"/>
      <c r="Q1355" s="1383"/>
      <c r="R1355" s="1383"/>
      <c r="S1355" s="1383"/>
      <c r="T1355" s="1383"/>
      <c r="U1355" s="1383"/>
      <c r="V1355" s="1383"/>
      <c r="W1355" s="1383"/>
      <c r="X1355" s="1383"/>
      <c r="Y1355" s="1383"/>
      <c r="Z1355" s="1383"/>
      <c r="AA1355" s="1383"/>
      <c r="AB1355" s="1383"/>
      <c r="AC1355" s="1383"/>
      <c r="AD1355" s="1383"/>
      <c r="AE1355" s="1383"/>
      <c r="AF1355" s="1383"/>
      <c r="AG1355" s="1383"/>
    </row>
    <row r="1356" spans="3:33" x14ac:dyDescent="0.25">
      <c r="C1356" s="1383"/>
      <c r="D1356" s="1383"/>
      <c r="E1356" s="1383"/>
      <c r="F1356" s="1383"/>
      <c r="G1356" s="1383"/>
      <c r="H1356" s="1383"/>
      <c r="I1356" s="1383"/>
      <c r="J1356" s="1383"/>
      <c r="K1356" s="1383"/>
      <c r="L1356" s="1383"/>
      <c r="M1356" s="1383"/>
      <c r="N1356" s="1383"/>
      <c r="O1356" s="1383"/>
      <c r="P1356" s="1383"/>
      <c r="Q1356" s="1383"/>
      <c r="R1356" s="1383"/>
      <c r="S1356" s="1383"/>
      <c r="T1356" s="1383"/>
      <c r="U1356" s="1383"/>
      <c r="V1356" s="1383"/>
      <c r="W1356" s="1383"/>
      <c r="X1356" s="1383"/>
      <c r="Y1356" s="1383"/>
      <c r="Z1356" s="1383"/>
      <c r="AA1356" s="1383"/>
      <c r="AB1356" s="1383"/>
      <c r="AC1356" s="1383"/>
      <c r="AD1356" s="1383"/>
      <c r="AE1356" s="1383"/>
      <c r="AF1356" s="1383"/>
      <c r="AG1356" s="1383"/>
    </row>
    <row r="1357" spans="3:33" x14ac:dyDescent="0.25">
      <c r="C1357" s="1383"/>
      <c r="D1357" s="1383"/>
      <c r="E1357" s="1383"/>
      <c r="F1357" s="1383"/>
      <c r="G1357" s="1383"/>
      <c r="H1357" s="1383"/>
      <c r="I1357" s="1383"/>
      <c r="J1357" s="1383"/>
      <c r="K1357" s="1383"/>
      <c r="L1357" s="1383"/>
      <c r="M1357" s="1383"/>
      <c r="N1357" s="1383"/>
      <c r="O1357" s="1383"/>
      <c r="P1357" s="1383"/>
      <c r="Q1357" s="1383"/>
      <c r="R1357" s="1383"/>
      <c r="S1357" s="1383"/>
      <c r="T1357" s="1383"/>
      <c r="U1357" s="1383"/>
      <c r="V1357" s="1383"/>
      <c r="W1357" s="1383"/>
      <c r="X1357" s="1383"/>
      <c r="Y1357" s="1383"/>
      <c r="Z1357" s="1383"/>
      <c r="AA1357" s="1383"/>
      <c r="AB1357" s="1383"/>
      <c r="AC1357" s="1383"/>
      <c r="AD1357" s="1383"/>
      <c r="AE1357" s="1383"/>
      <c r="AF1357" s="1383"/>
      <c r="AG1357" s="1383"/>
    </row>
    <row r="1358" spans="3:33" x14ac:dyDescent="0.25">
      <c r="C1358" s="1383"/>
      <c r="D1358" s="1383"/>
      <c r="E1358" s="1383"/>
      <c r="F1358" s="1383"/>
      <c r="G1358" s="1383"/>
      <c r="H1358" s="1383"/>
      <c r="I1358" s="1383"/>
      <c r="J1358" s="1383"/>
      <c r="K1358" s="1383"/>
      <c r="L1358" s="1383"/>
      <c r="M1358" s="1383"/>
      <c r="N1358" s="1383"/>
      <c r="O1358" s="1383"/>
      <c r="P1358" s="1383"/>
      <c r="Q1358" s="1383"/>
      <c r="R1358" s="1383"/>
      <c r="S1358" s="1383"/>
      <c r="T1358" s="1383"/>
      <c r="U1358" s="1383"/>
      <c r="V1358" s="1383"/>
      <c r="W1358" s="1383"/>
      <c r="X1358" s="1383"/>
      <c r="Y1358" s="1383"/>
      <c r="Z1358" s="1383"/>
      <c r="AA1358" s="1383"/>
      <c r="AB1358" s="1383"/>
      <c r="AC1358" s="1383"/>
      <c r="AD1358" s="1383"/>
      <c r="AE1358" s="1383"/>
      <c r="AF1358" s="1383"/>
      <c r="AG1358" s="1383"/>
    </row>
    <row r="1359" spans="3:33" x14ac:dyDescent="0.25">
      <c r="C1359" s="1383"/>
      <c r="D1359" s="1383"/>
      <c r="E1359" s="1383"/>
      <c r="F1359" s="1383"/>
      <c r="G1359" s="1383"/>
      <c r="H1359" s="1383"/>
      <c r="I1359" s="1383"/>
      <c r="J1359" s="1383"/>
      <c r="K1359" s="1383"/>
      <c r="L1359" s="1383"/>
      <c r="M1359" s="1383"/>
      <c r="N1359" s="1383"/>
      <c r="O1359" s="1383"/>
      <c r="P1359" s="1383"/>
      <c r="Q1359" s="1383"/>
      <c r="R1359" s="1383"/>
      <c r="S1359" s="1383"/>
      <c r="T1359" s="1383"/>
      <c r="U1359" s="1383"/>
      <c r="V1359" s="1383"/>
      <c r="W1359" s="1383"/>
      <c r="X1359" s="1383"/>
      <c r="Y1359" s="1383"/>
      <c r="Z1359" s="1383"/>
      <c r="AA1359" s="1383"/>
      <c r="AB1359" s="1383"/>
      <c r="AC1359" s="1383"/>
      <c r="AD1359" s="1383"/>
      <c r="AE1359" s="1383"/>
      <c r="AF1359" s="1383"/>
      <c r="AG1359" s="1383"/>
    </row>
    <row r="1360" spans="3:33" x14ac:dyDescent="0.25">
      <c r="C1360" s="1383"/>
      <c r="D1360" s="1383"/>
      <c r="E1360" s="1383"/>
      <c r="F1360" s="1383"/>
      <c r="G1360" s="1383"/>
      <c r="H1360" s="1383"/>
      <c r="I1360" s="1383"/>
      <c r="J1360" s="1383"/>
      <c r="K1360" s="1383"/>
      <c r="L1360" s="1383"/>
      <c r="M1360" s="1383"/>
      <c r="N1360" s="1383"/>
      <c r="O1360" s="1383"/>
      <c r="P1360" s="1383"/>
      <c r="Q1360" s="1383"/>
      <c r="R1360" s="1383"/>
      <c r="S1360" s="1383"/>
      <c r="T1360" s="1383"/>
      <c r="U1360" s="1383"/>
      <c r="V1360" s="1383"/>
      <c r="W1360" s="1383"/>
      <c r="X1360" s="1383"/>
      <c r="Y1360" s="1383"/>
      <c r="Z1360" s="1383"/>
      <c r="AA1360" s="1383"/>
      <c r="AB1360" s="1383"/>
      <c r="AC1360" s="1383"/>
      <c r="AD1360" s="1383"/>
      <c r="AE1360" s="1383"/>
      <c r="AF1360" s="1383"/>
      <c r="AG1360" s="1383"/>
    </row>
    <row r="1361" spans="3:33" x14ac:dyDescent="0.25">
      <c r="C1361" s="1383"/>
      <c r="D1361" s="1383"/>
      <c r="E1361" s="1383"/>
      <c r="F1361" s="1383"/>
      <c r="G1361" s="1383"/>
      <c r="H1361" s="1383"/>
      <c r="I1361" s="1383"/>
      <c r="J1361" s="1383"/>
      <c r="K1361" s="1383"/>
      <c r="L1361" s="1383"/>
      <c r="M1361" s="1383"/>
      <c r="N1361" s="1383"/>
      <c r="O1361" s="1383"/>
      <c r="P1361" s="1383"/>
      <c r="Q1361" s="1383"/>
      <c r="R1361" s="1383"/>
      <c r="S1361" s="1383"/>
      <c r="T1361" s="1383"/>
      <c r="U1361" s="1383"/>
      <c r="V1361" s="1383"/>
      <c r="W1361" s="1383"/>
      <c r="X1361" s="1383"/>
      <c r="Y1361" s="1383"/>
      <c r="Z1361" s="1383"/>
      <c r="AA1361" s="1383"/>
      <c r="AB1361" s="1383"/>
      <c r="AC1361" s="1383"/>
      <c r="AD1361" s="1383"/>
      <c r="AE1361" s="1383"/>
      <c r="AF1361" s="1383"/>
      <c r="AG1361" s="1383"/>
    </row>
    <row r="1362" spans="3:33" x14ac:dyDescent="0.25">
      <c r="C1362" s="1383"/>
      <c r="D1362" s="1383"/>
      <c r="E1362" s="1383"/>
      <c r="F1362" s="1383"/>
      <c r="G1362" s="1383"/>
      <c r="H1362" s="1383"/>
      <c r="I1362" s="1383"/>
      <c r="J1362" s="1383"/>
      <c r="K1362" s="1383"/>
      <c r="L1362" s="1383"/>
      <c r="M1362" s="1383"/>
      <c r="N1362" s="1383"/>
      <c r="O1362" s="1383"/>
      <c r="P1362" s="1383"/>
      <c r="Q1362" s="1383"/>
      <c r="R1362" s="1383"/>
      <c r="S1362" s="1383"/>
      <c r="T1362" s="1383"/>
      <c r="U1362" s="1383"/>
      <c r="V1362" s="1383"/>
      <c r="W1362" s="1383"/>
      <c r="X1362" s="1383"/>
      <c r="Y1362" s="1383"/>
      <c r="Z1362" s="1383"/>
      <c r="AA1362" s="1383"/>
      <c r="AB1362" s="1383"/>
      <c r="AC1362" s="1383"/>
      <c r="AD1362" s="1383"/>
      <c r="AE1362" s="1383"/>
      <c r="AF1362" s="1383"/>
      <c r="AG1362" s="1383"/>
    </row>
    <row r="1363" spans="3:33" x14ac:dyDescent="0.25">
      <c r="C1363" s="1383"/>
      <c r="D1363" s="1383"/>
      <c r="E1363" s="1383"/>
      <c r="F1363" s="1383"/>
      <c r="G1363" s="1383"/>
      <c r="H1363" s="1383"/>
      <c r="I1363" s="1383"/>
      <c r="J1363" s="1383"/>
      <c r="K1363" s="1383"/>
      <c r="L1363" s="1383"/>
      <c r="M1363" s="1383"/>
      <c r="N1363" s="1383"/>
      <c r="O1363" s="1383"/>
      <c r="P1363" s="1383"/>
      <c r="Q1363" s="1383"/>
      <c r="R1363" s="1383"/>
      <c r="S1363" s="1383"/>
      <c r="T1363" s="1383"/>
      <c r="U1363" s="1383"/>
      <c r="V1363" s="1383"/>
      <c r="W1363" s="1383"/>
      <c r="X1363" s="1383"/>
      <c r="Y1363" s="1383"/>
      <c r="Z1363" s="1383"/>
      <c r="AA1363" s="1383"/>
      <c r="AB1363" s="1383"/>
      <c r="AC1363" s="1383"/>
      <c r="AD1363" s="1383"/>
      <c r="AE1363" s="1383"/>
      <c r="AF1363" s="1383"/>
      <c r="AG1363" s="1383"/>
    </row>
    <row r="1364" spans="3:33" x14ac:dyDescent="0.25">
      <c r="C1364" s="1383"/>
      <c r="D1364" s="1383"/>
      <c r="E1364" s="1383"/>
      <c r="F1364" s="1383"/>
      <c r="G1364" s="1383"/>
      <c r="H1364" s="1383"/>
      <c r="I1364" s="1383"/>
      <c r="J1364" s="1383"/>
      <c r="K1364" s="1383"/>
      <c r="L1364" s="1383"/>
      <c r="M1364" s="1383"/>
      <c r="N1364" s="1383"/>
      <c r="O1364" s="1383"/>
      <c r="P1364" s="1383"/>
      <c r="Q1364" s="1383"/>
      <c r="R1364" s="1383"/>
      <c r="S1364" s="1383"/>
      <c r="T1364" s="1383"/>
      <c r="U1364" s="1383"/>
      <c r="V1364" s="1383"/>
      <c r="W1364" s="1383"/>
      <c r="X1364" s="1383"/>
      <c r="Y1364" s="1383"/>
      <c r="Z1364" s="1383"/>
      <c r="AA1364" s="1383"/>
      <c r="AB1364" s="1383"/>
      <c r="AC1364" s="1383"/>
      <c r="AD1364" s="1383"/>
      <c r="AE1364" s="1383"/>
      <c r="AF1364" s="1383"/>
      <c r="AG1364" s="1383"/>
    </row>
    <row r="1365" spans="3:33" x14ac:dyDescent="0.25">
      <c r="C1365" s="1383"/>
      <c r="D1365" s="1383"/>
      <c r="E1365" s="1383"/>
      <c r="F1365" s="1383"/>
      <c r="G1365" s="1383"/>
      <c r="H1365" s="1383"/>
      <c r="I1365" s="1383"/>
      <c r="J1365" s="1383"/>
      <c r="K1365" s="1383"/>
      <c r="L1365" s="1383"/>
      <c r="M1365" s="1383"/>
      <c r="N1365" s="1383"/>
      <c r="O1365" s="1383"/>
      <c r="P1365" s="1383"/>
      <c r="Q1365" s="1383"/>
      <c r="R1365" s="1383"/>
      <c r="S1365" s="1383"/>
      <c r="T1365" s="1383"/>
      <c r="U1365" s="1383"/>
      <c r="V1365" s="1383"/>
      <c r="W1365" s="1383"/>
      <c r="X1365" s="1383"/>
      <c r="Y1365" s="1383"/>
      <c r="Z1365" s="1383"/>
      <c r="AA1365" s="1383"/>
      <c r="AB1365" s="1383"/>
      <c r="AC1365" s="1383"/>
      <c r="AD1365" s="1383"/>
      <c r="AE1365" s="1383"/>
      <c r="AF1365" s="1383"/>
      <c r="AG1365" s="1383"/>
    </row>
    <row r="1366" spans="3:33" x14ac:dyDescent="0.25">
      <c r="C1366" s="1383"/>
      <c r="D1366" s="1383"/>
      <c r="E1366" s="1383"/>
      <c r="F1366" s="1383"/>
      <c r="G1366" s="1383"/>
      <c r="H1366" s="1383"/>
      <c r="I1366" s="1383"/>
      <c r="J1366" s="1383"/>
      <c r="K1366" s="1383"/>
      <c r="L1366" s="1383"/>
      <c r="M1366" s="1383"/>
      <c r="N1366" s="1383"/>
      <c r="O1366" s="1383"/>
      <c r="P1366" s="1383"/>
      <c r="Q1366" s="1383"/>
      <c r="R1366" s="1383"/>
      <c r="S1366" s="1383"/>
      <c r="T1366" s="1383"/>
      <c r="U1366" s="1383"/>
      <c r="V1366" s="1383"/>
      <c r="W1366" s="1383"/>
      <c r="X1366" s="1383"/>
      <c r="Y1366" s="1383"/>
      <c r="Z1366" s="1383"/>
      <c r="AA1366" s="1383"/>
      <c r="AB1366" s="1383"/>
      <c r="AC1366" s="1383"/>
      <c r="AD1366" s="1383"/>
      <c r="AE1366" s="1383"/>
      <c r="AF1366" s="1383"/>
      <c r="AG1366" s="1383"/>
    </row>
    <row r="1367" spans="3:33" x14ac:dyDescent="0.25">
      <c r="C1367" s="1383"/>
      <c r="D1367" s="1383"/>
      <c r="E1367" s="1383"/>
      <c r="F1367" s="1383"/>
      <c r="G1367" s="1383"/>
      <c r="H1367" s="1383"/>
      <c r="I1367" s="1383"/>
      <c r="J1367" s="1383"/>
      <c r="K1367" s="1383"/>
      <c r="L1367" s="1383"/>
      <c r="M1367" s="1383"/>
      <c r="N1367" s="1383"/>
      <c r="O1367" s="1383"/>
      <c r="P1367" s="1383"/>
      <c r="Q1367" s="1383"/>
      <c r="R1367" s="1383"/>
      <c r="S1367" s="1383"/>
      <c r="T1367" s="1383"/>
      <c r="U1367" s="1383"/>
      <c r="V1367" s="1383"/>
      <c r="W1367" s="1383"/>
      <c r="X1367" s="1383"/>
      <c r="Y1367" s="1383"/>
      <c r="Z1367" s="1383"/>
      <c r="AA1367" s="1383"/>
      <c r="AB1367" s="1383"/>
      <c r="AC1367" s="1383"/>
      <c r="AD1367" s="1383"/>
      <c r="AE1367" s="1383"/>
      <c r="AF1367" s="1383"/>
      <c r="AG1367" s="1383"/>
    </row>
    <row r="1368" spans="3:33" x14ac:dyDescent="0.25">
      <c r="C1368" s="1383"/>
      <c r="D1368" s="1383"/>
      <c r="E1368" s="1383"/>
      <c r="F1368" s="1383"/>
      <c r="G1368" s="1383"/>
      <c r="H1368" s="1383"/>
      <c r="I1368" s="1383"/>
      <c r="J1368" s="1383"/>
      <c r="K1368" s="1383"/>
      <c r="L1368" s="1383"/>
      <c r="M1368" s="1383"/>
      <c r="N1368" s="1383"/>
      <c r="O1368" s="1383"/>
      <c r="P1368" s="1383"/>
      <c r="Q1368" s="1383"/>
      <c r="R1368" s="1383"/>
      <c r="S1368" s="1383"/>
      <c r="T1368" s="1383"/>
      <c r="U1368" s="1383"/>
      <c r="V1368" s="1383"/>
      <c r="W1368" s="1383"/>
      <c r="X1368" s="1383"/>
      <c r="Y1368" s="1383"/>
      <c r="Z1368" s="1383"/>
      <c r="AA1368" s="1383"/>
      <c r="AB1368" s="1383"/>
      <c r="AC1368" s="1383"/>
      <c r="AD1368" s="1383"/>
      <c r="AE1368" s="1383"/>
      <c r="AF1368" s="1383"/>
      <c r="AG1368" s="1383"/>
    </row>
    <row r="1369" spans="3:33" x14ac:dyDescent="0.25">
      <c r="C1369" s="1383"/>
      <c r="D1369" s="1383"/>
      <c r="E1369" s="1383"/>
      <c r="F1369" s="1383"/>
      <c r="G1369" s="1383"/>
      <c r="H1369" s="1383"/>
      <c r="I1369" s="1383"/>
      <c r="J1369" s="1383"/>
      <c r="K1369" s="1383"/>
      <c r="L1369" s="1383"/>
      <c r="M1369" s="1383"/>
      <c r="N1369" s="1383"/>
      <c r="O1369" s="1383"/>
      <c r="P1369" s="1383"/>
      <c r="Q1369" s="1383"/>
      <c r="R1369" s="1383"/>
      <c r="S1369" s="1383"/>
      <c r="T1369" s="1383"/>
      <c r="U1369" s="1383"/>
      <c r="V1369" s="1383"/>
      <c r="W1369" s="1383"/>
      <c r="X1369" s="1383"/>
      <c r="Y1369" s="1383"/>
      <c r="Z1369" s="1383"/>
      <c r="AA1369" s="1383"/>
      <c r="AB1369" s="1383"/>
      <c r="AC1369" s="1383"/>
      <c r="AD1369" s="1383"/>
      <c r="AE1369" s="1383"/>
      <c r="AF1369" s="1383"/>
      <c r="AG1369" s="1383"/>
    </row>
    <row r="1370" spans="3:33" x14ac:dyDescent="0.25">
      <c r="C1370" s="1383"/>
      <c r="D1370" s="1383"/>
      <c r="E1370" s="1383"/>
      <c r="F1370" s="1383"/>
      <c r="G1370" s="1383"/>
      <c r="H1370" s="1383"/>
      <c r="I1370" s="1383"/>
      <c r="J1370" s="1383"/>
      <c r="K1370" s="1383"/>
      <c r="L1370" s="1383"/>
      <c r="M1370" s="1383"/>
      <c r="N1370" s="1383"/>
      <c r="O1370" s="1383"/>
      <c r="P1370" s="1383"/>
      <c r="Q1370" s="1383"/>
      <c r="R1370" s="1383"/>
      <c r="S1370" s="1383"/>
      <c r="T1370" s="1383"/>
      <c r="U1370" s="1383"/>
      <c r="V1370" s="1383"/>
      <c r="W1370" s="1383"/>
      <c r="X1370" s="1383"/>
      <c r="Y1370" s="1383"/>
      <c r="Z1370" s="1383"/>
      <c r="AA1370" s="1383"/>
      <c r="AB1370" s="1383"/>
      <c r="AC1370" s="1383"/>
      <c r="AD1370" s="1383"/>
      <c r="AE1370" s="1383"/>
      <c r="AF1370" s="1383"/>
      <c r="AG1370" s="1383"/>
    </row>
    <row r="1371" spans="3:33" x14ac:dyDescent="0.25">
      <c r="C1371" s="1383"/>
      <c r="D1371" s="1383"/>
      <c r="E1371" s="1383"/>
      <c r="F1371" s="1383"/>
      <c r="G1371" s="1383"/>
      <c r="H1371" s="1383"/>
      <c r="I1371" s="1383"/>
      <c r="J1371" s="1383"/>
      <c r="K1371" s="1383"/>
      <c r="L1371" s="1383"/>
      <c r="M1371" s="1383"/>
      <c r="N1371" s="1383"/>
      <c r="O1371" s="1383"/>
      <c r="P1371" s="1383"/>
      <c r="Q1371" s="1383"/>
      <c r="R1371" s="1383"/>
      <c r="S1371" s="1383"/>
      <c r="T1371" s="1383"/>
      <c r="U1371" s="1383"/>
      <c r="V1371" s="1383"/>
      <c r="W1371" s="1383"/>
      <c r="X1371" s="1383"/>
      <c r="Y1371" s="1383"/>
      <c r="Z1371" s="1383"/>
      <c r="AA1371" s="1383"/>
      <c r="AB1371" s="1383"/>
      <c r="AC1371" s="1383"/>
      <c r="AD1371" s="1383"/>
      <c r="AE1371" s="1383"/>
      <c r="AF1371" s="1383"/>
      <c r="AG1371" s="1383"/>
    </row>
    <row r="1372" spans="3:33" x14ac:dyDescent="0.25">
      <c r="C1372" s="1383"/>
      <c r="D1372" s="1383"/>
      <c r="E1372" s="1383"/>
      <c r="F1372" s="1383"/>
      <c r="G1372" s="1383"/>
      <c r="H1372" s="1383"/>
      <c r="I1372" s="1383"/>
      <c r="J1372" s="1383"/>
      <c r="K1372" s="1383"/>
      <c r="L1372" s="1383"/>
      <c r="M1372" s="1383"/>
      <c r="N1372" s="1383"/>
      <c r="O1372" s="1383"/>
      <c r="P1372" s="1383"/>
      <c r="Q1372" s="1383"/>
      <c r="R1372" s="1383"/>
      <c r="S1372" s="1383"/>
      <c r="T1372" s="1383"/>
      <c r="U1372" s="1383"/>
      <c r="V1372" s="1383"/>
      <c r="W1372" s="1383"/>
      <c r="X1372" s="1383"/>
      <c r="Y1372" s="1383"/>
      <c r="Z1372" s="1383"/>
      <c r="AA1372" s="1383"/>
      <c r="AB1372" s="1383"/>
      <c r="AC1372" s="1383"/>
      <c r="AD1372" s="1383"/>
      <c r="AE1372" s="1383"/>
      <c r="AF1372" s="1383"/>
      <c r="AG1372" s="1383"/>
    </row>
    <row r="1373" spans="3:33" x14ac:dyDescent="0.25">
      <c r="C1373" s="1383"/>
      <c r="D1373" s="1383"/>
      <c r="E1373" s="1383"/>
      <c r="F1373" s="1383"/>
      <c r="G1373" s="1383"/>
      <c r="H1373" s="1383"/>
      <c r="I1373" s="1383"/>
      <c r="J1373" s="1383"/>
      <c r="K1373" s="1383"/>
      <c r="L1373" s="1383"/>
      <c r="M1373" s="1383"/>
      <c r="N1373" s="1383"/>
      <c r="O1373" s="1383"/>
      <c r="P1373" s="1383"/>
      <c r="Q1373" s="1383"/>
      <c r="R1373" s="1383"/>
      <c r="S1373" s="1383"/>
      <c r="T1373" s="1383"/>
      <c r="U1373" s="1383"/>
      <c r="V1373" s="1383"/>
      <c r="W1373" s="1383"/>
      <c r="X1373" s="1383"/>
      <c r="Y1373" s="1383"/>
      <c r="Z1373" s="1383"/>
      <c r="AA1373" s="1383"/>
      <c r="AB1373" s="1383"/>
      <c r="AC1373" s="1383"/>
      <c r="AD1373" s="1383"/>
      <c r="AE1373" s="1383"/>
      <c r="AF1373" s="1383"/>
      <c r="AG1373" s="1383"/>
    </row>
    <row r="1374" spans="3:33" x14ac:dyDescent="0.25">
      <c r="C1374" s="1383"/>
      <c r="D1374" s="1383"/>
      <c r="E1374" s="1383"/>
      <c r="F1374" s="1383"/>
      <c r="G1374" s="1383"/>
      <c r="H1374" s="1383"/>
      <c r="I1374" s="1383"/>
      <c r="J1374" s="1383"/>
      <c r="K1374" s="1383"/>
      <c r="L1374" s="1383"/>
      <c r="M1374" s="1383"/>
      <c r="N1374" s="1383"/>
      <c r="O1374" s="1383"/>
      <c r="P1374" s="1383"/>
      <c r="Q1374" s="1383"/>
      <c r="R1374" s="1383"/>
      <c r="S1374" s="1383"/>
      <c r="T1374" s="1383"/>
      <c r="U1374" s="1383"/>
      <c r="V1374" s="1383"/>
      <c r="W1374" s="1383"/>
      <c r="X1374" s="1383"/>
      <c r="Y1374" s="1383"/>
      <c r="Z1374" s="1383"/>
      <c r="AA1374" s="1383"/>
      <c r="AB1374" s="1383"/>
      <c r="AC1374" s="1383"/>
      <c r="AD1374" s="1383"/>
      <c r="AE1374" s="1383"/>
      <c r="AF1374" s="1383"/>
      <c r="AG1374" s="1383"/>
    </row>
    <row r="1375" spans="3:33" x14ac:dyDescent="0.25">
      <c r="C1375" s="1383"/>
      <c r="D1375" s="1383"/>
      <c r="E1375" s="1383"/>
      <c r="F1375" s="1383"/>
      <c r="G1375" s="1383"/>
      <c r="H1375" s="1383"/>
      <c r="I1375" s="1383"/>
      <c r="J1375" s="1383"/>
      <c r="K1375" s="1383"/>
      <c r="L1375" s="1383"/>
      <c r="M1375" s="1383"/>
      <c r="N1375" s="1383"/>
      <c r="O1375" s="1383"/>
      <c r="P1375" s="1383"/>
      <c r="Q1375" s="1383"/>
      <c r="R1375" s="1383"/>
      <c r="S1375" s="1383"/>
      <c r="T1375" s="1383"/>
      <c r="U1375" s="1383"/>
      <c r="V1375" s="1383"/>
      <c r="W1375" s="1383"/>
      <c r="X1375" s="1383"/>
      <c r="Y1375" s="1383"/>
      <c r="Z1375" s="1383"/>
      <c r="AA1375" s="1383"/>
      <c r="AB1375" s="1383"/>
      <c r="AC1375" s="1383"/>
      <c r="AD1375" s="1383"/>
      <c r="AE1375" s="1383"/>
      <c r="AF1375" s="1383"/>
      <c r="AG1375" s="1383"/>
    </row>
    <row r="1376" spans="3:33" x14ac:dyDescent="0.25">
      <c r="C1376" s="1383"/>
      <c r="D1376" s="1383"/>
      <c r="E1376" s="1383"/>
      <c r="F1376" s="1383"/>
      <c r="G1376" s="1383"/>
      <c r="H1376" s="1383"/>
      <c r="I1376" s="1383"/>
      <c r="J1376" s="1383"/>
      <c r="K1376" s="1383"/>
      <c r="L1376" s="1383"/>
      <c r="M1376" s="1383"/>
      <c r="N1376" s="1383"/>
      <c r="O1376" s="1383"/>
      <c r="P1376" s="1383"/>
      <c r="Q1376" s="1383"/>
      <c r="R1376" s="1383"/>
      <c r="S1376" s="1383"/>
      <c r="T1376" s="1383"/>
      <c r="U1376" s="1383"/>
      <c r="V1376" s="1383"/>
      <c r="W1376" s="1383"/>
      <c r="X1376" s="1383"/>
      <c r="Y1376" s="1383"/>
      <c r="Z1376" s="1383"/>
      <c r="AA1376" s="1383"/>
      <c r="AB1376" s="1383"/>
      <c r="AC1376" s="1383"/>
      <c r="AD1376" s="1383"/>
      <c r="AE1376" s="1383"/>
      <c r="AF1376" s="1383"/>
      <c r="AG1376" s="1383"/>
    </row>
    <row r="1377" spans="3:33" x14ac:dyDescent="0.25">
      <c r="C1377" s="1383"/>
      <c r="D1377" s="1383"/>
      <c r="E1377" s="1383"/>
      <c r="F1377" s="1383"/>
      <c r="G1377" s="1383"/>
      <c r="H1377" s="1383"/>
      <c r="I1377" s="1383"/>
      <c r="J1377" s="1383"/>
      <c r="K1377" s="1383"/>
      <c r="L1377" s="1383"/>
      <c r="M1377" s="1383"/>
      <c r="N1377" s="1383"/>
      <c r="O1377" s="1383"/>
      <c r="P1377" s="1383"/>
      <c r="Q1377" s="1383"/>
      <c r="R1377" s="1383"/>
      <c r="S1377" s="1383"/>
      <c r="T1377" s="1383"/>
      <c r="U1377" s="1383"/>
      <c r="V1377" s="1383"/>
      <c r="W1377" s="1383"/>
      <c r="X1377" s="1383"/>
      <c r="Y1377" s="1383"/>
      <c r="Z1377" s="1383"/>
      <c r="AA1377" s="1383"/>
      <c r="AB1377" s="1383"/>
      <c r="AC1377" s="1383"/>
      <c r="AD1377" s="1383"/>
      <c r="AE1377" s="1383"/>
      <c r="AF1377" s="1383"/>
      <c r="AG1377" s="1383"/>
    </row>
    <row r="1378" spans="3:33" x14ac:dyDescent="0.25">
      <c r="C1378" s="1383"/>
      <c r="D1378" s="1383"/>
      <c r="E1378" s="1383"/>
      <c r="F1378" s="1383"/>
      <c r="G1378" s="1383"/>
      <c r="H1378" s="1383"/>
      <c r="I1378" s="1383"/>
      <c r="J1378" s="1383"/>
      <c r="K1378" s="1383"/>
      <c r="L1378" s="1383"/>
      <c r="M1378" s="1383"/>
      <c r="N1378" s="1383"/>
      <c r="O1378" s="1383"/>
      <c r="P1378" s="1383"/>
      <c r="Q1378" s="1383"/>
      <c r="R1378" s="1383"/>
      <c r="S1378" s="1383"/>
      <c r="T1378" s="1383"/>
      <c r="U1378" s="1383"/>
      <c r="V1378" s="1383"/>
      <c r="W1378" s="1383"/>
      <c r="X1378" s="1383"/>
      <c r="Y1378" s="1383"/>
      <c r="Z1378" s="1383"/>
      <c r="AA1378" s="1383"/>
      <c r="AB1378" s="1383"/>
      <c r="AC1378" s="1383"/>
      <c r="AD1378" s="1383"/>
      <c r="AE1378" s="1383"/>
      <c r="AF1378" s="1383"/>
      <c r="AG1378" s="1383"/>
    </row>
    <row r="1379" spans="3:33" x14ac:dyDescent="0.25">
      <c r="C1379" s="1383"/>
      <c r="D1379" s="1383"/>
      <c r="E1379" s="1383"/>
      <c r="F1379" s="1383"/>
      <c r="G1379" s="1383"/>
      <c r="H1379" s="1383"/>
      <c r="I1379" s="1383"/>
      <c r="J1379" s="1383"/>
      <c r="K1379" s="1383"/>
      <c r="L1379" s="1383"/>
      <c r="M1379" s="1383"/>
      <c r="N1379" s="1383"/>
      <c r="O1379" s="1383"/>
      <c r="P1379" s="1383"/>
      <c r="Q1379" s="1383"/>
      <c r="R1379" s="1383"/>
      <c r="S1379" s="1383"/>
      <c r="T1379" s="1383"/>
      <c r="U1379" s="1383"/>
      <c r="V1379" s="1383"/>
      <c r="W1379" s="1383"/>
      <c r="X1379" s="1383"/>
      <c r="Y1379" s="1383"/>
      <c r="Z1379" s="1383"/>
      <c r="AA1379" s="1383"/>
      <c r="AB1379" s="1383"/>
      <c r="AC1379" s="1383"/>
      <c r="AD1379" s="1383"/>
      <c r="AE1379" s="1383"/>
      <c r="AF1379" s="1383"/>
      <c r="AG1379" s="1383"/>
    </row>
    <row r="1380" spans="3:33" x14ac:dyDescent="0.25">
      <c r="C1380" s="1383"/>
      <c r="D1380" s="1383"/>
      <c r="E1380" s="1383"/>
      <c r="F1380" s="1383"/>
      <c r="G1380" s="1383"/>
      <c r="H1380" s="1383"/>
      <c r="I1380" s="1383"/>
      <c r="J1380" s="1383"/>
      <c r="K1380" s="1383"/>
      <c r="L1380" s="1383"/>
      <c r="M1380" s="1383"/>
      <c r="N1380" s="1383"/>
      <c r="O1380" s="1383"/>
      <c r="P1380" s="1383"/>
      <c r="Q1380" s="1383"/>
      <c r="R1380" s="1383"/>
      <c r="S1380" s="1383"/>
      <c r="T1380" s="1383"/>
      <c r="U1380" s="1383"/>
      <c r="V1380" s="1383"/>
      <c r="W1380" s="1383"/>
      <c r="X1380" s="1383"/>
      <c r="Y1380" s="1383"/>
      <c r="Z1380" s="1383"/>
      <c r="AA1380" s="1383"/>
      <c r="AB1380" s="1383"/>
      <c r="AC1380" s="1383"/>
      <c r="AD1380" s="1383"/>
      <c r="AE1380" s="1383"/>
      <c r="AF1380" s="1383"/>
      <c r="AG1380" s="1383"/>
    </row>
    <row r="1381" spans="3:33" x14ac:dyDescent="0.25">
      <c r="C1381" s="1383"/>
      <c r="D1381" s="1383"/>
      <c r="E1381" s="1383"/>
      <c r="F1381" s="1383"/>
      <c r="G1381" s="1383"/>
      <c r="H1381" s="1383"/>
      <c r="I1381" s="1383"/>
      <c r="J1381" s="1383"/>
      <c r="K1381" s="1383"/>
      <c r="L1381" s="1383"/>
      <c r="M1381" s="1383"/>
      <c r="N1381" s="1383"/>
      <c r="O1381" s="1383"/>
      <c r="P1381" s="1383"/>
      <c r="Q1381" s="1383"/>
      <c r="R1381" s="1383"/>
      <c r="S1381" s="1383"/>
      <c r="T1381" s="1383"/>
      <c r="U1381" s="1383"/>
      <c r="V1381" s="1383"/>
      <c r="W1381" s="1383"/>
      <c r="X1381" s="1383"/>
      <c r="Y1381" s="1383"/>
      <c r="Z1381" s="1383"/>
      <c r="AA1381" s="1383"/>
      <c r="AB1381" s="1383"/>
      <c r="AC1381" s="1383"/>
      <c r="AD1381" s="1383"/>
      <c r="AE1381" s="1383"/>
      <c r="AF1381" s="1383"/>
      <c r="AG1381" s="1383"/>
    </row>
    <row r="1382" spans="3:33" x14ac:dyDescent="0.25">
      <c r="C1382" s="1383"/>
      <c r="D1382" s="1383"/>
      <c r="E1382" s="1383"/>
      <c r="F1382" s="1383"/>
      <c r="G1382" s="1383"/>
      <c r="H1382" s="1383"/>
      <c r="I1382" s="1383"/>
      <c r="J1382" s="1383"/>
      <c r="K1382" s="1383"/>
      <c r="L1382" s="1383"/>
      <c r="M1382" s="1383"/>
      <c r="N1382" s="1383"/>
      <c r="O1382" s="1383"/>
      <c r="P1382" s="1383"/>
      <c r="Q1382" s="1383"/>
      <c r="R1382" s="1383"/>
      <c r="S1382" s="1383"/>
      <c r="T1382" s="1383"/>
      <c r="U1382" s="1383"/>
      <c r="V1382" s="1383"/>
      <c r="W1382" s="1383"/>
      <c r="X1382" s="1383"/>
      <c r="Y1382" s="1383"/>
      <c r="Z1382" s="1383"/>
      <c r="AA1382" s="1383"/>
      <c r="AB1382" s="1383"/>
      <c r="AC1382" s="1383"/>
      <c r="AD1382" s="1383"/>
      <c r="AE1382" s="1383"/>
      <c r="AF1382" s="1383"/>
      <c r="AG1382" s="1383"/>
    </row>
    <row r="1383" spans="3:33" x14ac:dyDescent="0.25">
      <c r="C1383" s="1383"/>
      <c r="D1383" s="1383"/>
      <c r="E1383" s="1383"/>
      <c r="F1383" s="1383"/>
      <c r="G1383" s="1383"/>
      <c r="H1383" s="1383"/>
      <c r="I1383" s="1383"/>
      <c r="J1383" s="1383"/>
      <c r="K1383" s="1383"/>
      <c r="L1383" s="1383"/>
      <c r="M1383" s="1383"/>
      <c r="N1383" s="1383"/>
      <c r="O1383" s="1383"/>
      <c r="P1383" s="1383"/>
      <c r="Q1383" s="1383"/>
      <c r="R1383" s="1383"/>
      <c r="S1383" s="1383"/>
      <c r="T1383" s="1383"/>
      <c r="U1383" s="1383"/>
      <c r="V1383" s="1383"/>
      <c r="W1383" s="1383"/>
      <c r="X1383" s="1383"/>
      <c r="Y1383" s="1383"/>
      <c r="Z1383" s="1383"/>
      <c r="AA1383" s="1383"/>
      <c r="AB1383" s="1383"/>
      <c r="AC1383" s="1383"/>
      <c r="AD1383" s="1383"/>
      <c r="AE1383" s="1383"/>
      <c r="AF1383" s="1383"/>
      <c r="AG1383" s="1383"/>
    </row>
    <row r="1384" spans="3:33" x14ac:dyDescent="0.25">
      <c r="C1384" s="1383"/>
      <c r="D1384" s="1383"/>
      <c r="E1384" s="1383"/>
      <c r="F1384" s="1383"/>
      <c r="G1384" s="1383"/>
      <c r="H1384" s="1383"/>
      <c r="I1384" s="1383"/>
      <c r="J1384" s="1383"/>
      <c r="K1384" s="1383"/>
      <c r="L1384" s="1383"/>
      <c r="M1384" s="1383"/>
      <c r="N1384" s="1383"/>
      <c r="O1384" s="1383"/>
      <c r="P1384" s="1383"/>
      <c r="Q1384" s="1383"/>
      <c r="R1384" s="1383"/>
      <c r="S1384" s="1383"/>
      <c r="T1384" s="1383"/>
      <c r="U1384" s="1383"/>
      <c r="V1384" s="1383"/>
      <c r="W1384" s="1383"/>
      <c r="X1384" s="1383"/>
      <c r="Y1384" s="1383"/>
      <c r="Z1384" s="1383"/>
      <c r="AA1384" s="1383"/>
      <c r="AB1384" s="1383"/>
      <c r="AC1384" s="1383"/>
      <c r="AD1384" s="1383"/>
      <c r="AE1384" s="1383"/>
      <c r="AF1384" s="1383"/>
      <c r="AG1384" s="1383"/>
    </row>
    <row r="1385" spans="3:33" x14ac:dyDescent="0.25">
      <c r="C1385" s="1383"/>
      <c r="D1385" s="1383"/>
      <c r="E1385" s="1383"/>
      <c r="F1385" s="1383"/>
      <c r="G1385" s="1383"/>
      <c r="H1385" s="1383"/>
      <c r="I1385" s="1383"/>
      <c r="J1385" s="1383"/>
      <c r="K1385" s="1383"/>
      <c r="L1385" s="1383"/>
      <c r="M1385" s="1383"/>
      <c r="N1385" s="1383"/>
      <c r="O1385" s="1383"/>
      <c r="P1385" s="1383"/>
      <c r="Q1385" s="1383"/>
      <c r="R1385" s="1383"/>
      <c r="S1385" s="1383"/>
      <c r="T1385" s="1383"/>
      <c r="U1385" s="1383"/>
      <c r="V1385" s="1383"/>
      <c r="W1385" s="1383"/>
      <c r="X1385" s="1383"/>
      <c r="Y1385" s="1383"/>
      <c r="Z1385" s="1383"/>
      <c r="AA1385" s="1383"/>
      <c r="AB1385" s="1383"/>
      <c r="AC1385" s="1383"/>
      <c r="AD1385" s="1383"/>
      <c r="AE1385" s="1383"/>
      <c r="AF1385" s="1383"/>
      <c r="AG1385" s="1383"/>
    </row>
    <row r="1386" spans="3:33" x14ac:dyDescent="0.25">
      <c r="C1386" s="1383"/>
      <c r="D1386" s="1383"/>
      <c r="E1386" s="1383"/>
      <c r="F1386" s="1383"/>
      <c r="G1386" s="1383"/>
      <c r="H1386" s="1383"/>
      <c r="I1386" s="1383"/>
      <c r="J1386" s="1383"/>
      <c r="K1386" s="1383"/>
      <c r="L1386" s="1383"/>
      <c r="M1386" s="1383"/>
      <c r="N1386" s="1383"/>
      <c r="O1386" s="1383"/>
      <c r="P1386" s="1383"/>
      <c r="Q1386" s="1383"/>
      <c r="R1386" s="1383"/>
      <c r="S1386" s="1383"/>
      <c r="T1386" s="1383"/>
      <c r="U1386" s="1383"/>
      <c r="V1386" s="1383"/>
      <c r="W1386" s="1383"/>
      <c r="X1386" s="1383"/>
      <c r="Y1386" s="1383"/>
      <c r="Z1386" s="1383"/>
      <c r="AA1386" s="1383"/>
      <c r="AB1386" s="1383"/>
      <c r="AC1386" s="1383"/>
      <c r="AD1386" s="1383"/>
      <c r="AE1386" s="1383"/>
      <c r="AF1386" s="1383"/>
      <c r="AG1386" s="1383"/>
    </row>
    <row r="1387" spans="3:33" x14ac:dyDescent="0.25">
      <c r="C1387" s="1383"/>
      <c r="D1387" s="1383"/>
      <c r="E1387" s="1383"/>
      <c r="F1387" s="1383"/>
      <c r="G1387" s="1383"/>
      <c r="H1387" s="1383"/>
      <c r="I1387" s="1383"/>
      <c r="J1387" s="1383"/>
      <c r="K1387" s="1383"/>
      <c r="L1387" s="1383"/>
      <c r="M1387" s="1383"/>
      <c r="N1387" s="1383"/>
      <c r="O1387" s="1383"/>
      <c r="P1387" s="1383"/>
      <c r="Q1387" s="1383"/>
      <c r="R1387" s="1383"/>
      <c r="S1387" s="1383"/>
      <c r="T1387" s="1383"/>
      <c r="U1387" s="1383"/>
      <c r="V1387" s="1383"/>
      <c r="W1387" s="1383"/>
      <c r="X1387" s="1383"/>
      <c r="Y1387" s="1383"/>
      <c r="Z1387" s="1383"/>
      <c r="AA1387" s="1383"/>
      <c r="AB1387" s="1383"/>
      <c r="AC1387" s="1383"/>
      <c r="AD1387" s="1383"/>
      <c r="AE1387" s="1383"/>
      <c r="AF1387" s="1383"/>
      <c r="AG1387" s="1383"/>
    </row>
    <row r="1388" spans="3:33" x14ac:dyDescent="0.25">
      <c r="C1388" s="1383"/>
      <c r="D1388" s="1383"/>
      <c r="E1388" s="1383"/>
      <c r="F1388" s="1383"/>
      <c r="G1388" s="1383"/>
      <c r="H1388" s="1383"/>
      <c r="I1388" s="1383"/>
      <c r="J1388" s="1383"/>
      <c r="K1388" s="1383"/>
      <c r="L1388" s="1383"/>
      <c r="M1388" s="1383"/>
      <c r="N1388" s="1383"/>
      <c r="O1388" s="1383"/>
      <c r="P1388" s="1383"/>
      <c r="Q1388" s="1383"/>
      <c r="R1388" s="1383"/>
      <c r="S1388" s="1383"/>
      <c r="T1388" s="1383"/>
      <c r="U1388" s="1383"/>
      <c r="V1388" s="1383"/>
      <c r="W1388" s="1383"/>
      <c r="X1388" s="1383"/>
      <c r="Y1388" s="1383"/>
      <c r="Z1388" s="1383"/>
      <c r="AA1388" s="1383"/>
      <c r="AB1388" s="1383"/>
      <c r="AC1388" s="1383"/>
      <c r="AD1388" s="1383"/>
      <c r="AE1388" s="1383"/>
      <c r="AF1388" s="1383"/>
      <c r="AG1388" s="1383"/>
    </row>
    <row r="1389" spans="3:33" x14ac:dyDescent="0.25">
      <c r="C1389" s="1383"/>
      <c r="D1389" s="1383"/>
      <c r="E1389" s="1383"/>
      <c r="F1389" s="1383"/>
      <c r="G1389" s="1383"/>
      <c r="H1389" s="1383"/>
      <c r="I1389" s="1383"/>
      <c r="J1389" s="1383"/>
      <c r="K1389" s="1383"/>
      <c r="L1389" s="1383"/>
      <c r="M1389" s="1383"/>
      <c r="N1389" s="1383"/>
      <c r="O1389" s="1383"/>
      <c r="P1389" s="1383"/>
      <c r="Q1389" s="1383"/>
      <c r="R1389" s="1383"/>
      <c r="S1389" s="1383"/>
      <c r="T1389" s="1383"/>
      <c r="U1389" s="1383"/>
      <c r="V1389" s="1383"/>
      <c r="W1389" s="1383"/>
      <c r="X1389" s="1383"/>
      <c r="Y1389" s="1383"/>
      <c r="Z1389" s="1383"/>
      <c r="AA1389" s="1383"/>
      <c r="AB1389" s="1383"/>
      <c r="AC1389" s="1383"/>
      <c r="AD1389" s="1383"/>
      <c r="AE1389" s="1383"/>
      <c r="AF1389" s="1383"/>
      <c r="AG1389" s="1383"/>
    </row>
    <row r="1390" spans="3:33" x14ac:dyDescent="0.25">
      <c r="C1390" s="1383"/>
      <c r="D1390" s="1383"/>
      <c r="E1390" s="1383"/>
      <c r="F1390" s="1383"/>
      <c r="G1390" s="1383"/>
      <c r="H1390" s="1383"/>
      <c r="I1390" s="1383"/>
      <c r="J1390" s="1383"/>
      <c r="K1390" s="1383"/>
      <c r="L1390" s="1383"/>
      <c r="M1390" s="1383"/>
      <c r="N1390" s="1383"/>
      <c r="O1390" s="1383"/>
      <c r="P1390" s="1383"/>
      <c r="Q1390" s="1383"/>
      <c r="R1390" s="1383"/>
      <c r="S1390" s="1383"/>
      <c r="T1390" s="1383"/>
      <c r="U1390" s="1383"/>
      <c r="V1390" s="1383"/>
      <c r="W1390" s="1383"/>
      <c r="X1390" s="1383"/>
      <c r="Y1390" s="1383"/>
      <c r="Z1390" s="1383"/>
      <c r="AA1390" s="1383"/>
      <c r="AB1390" s="1383"/>
      <c r="AC1390" s="1383"/>
      <c r="AD1390" s="1383"/>
      <c r="AE1390" s="1383"/>
      <c r="AF1390" s="1383"/>
      <c r="AG1390" s="1383"/>
    </row>
  </sheetData>
  <mergeCells count="13">
    <mergeCell ref="A5:B5"/>
    <mergeCell ref="A6:B6"/>
    <mergeCell ref="A108:J108"/>
    <mergeCell ref="A1:AQ1"/>
    <mergeCell ref="A2:AQ2"/>
    <mergeCell ref="A3:AQ3"/>
    <mergeCell ref="C5:F5"/>
    <mergeCell ref="G5:L5"/>
    <mergeCell ref="M5:V5"/>
    <mergeCell ref="W5:AC5"/>
    <mergeCell ref="AD5:AI5"/>
    <mergeCell ref="AJ5:AK5"/>
    <mergeCell ref="AL5:AP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 tint="-0.14999847407452621"/>
  </sheetPr>
  <dimension ref="A1:AK84"/>
  <sheetViews>
    <sheetView workbookViewId="0">
      <selection activeCell="K77" sqref="K77"/>
    </sheetView>
  </sheetViews>
  <sheetFormatPr baseColWidth="10" defaultRowHeight="15" x14ac:dyDescent="0.25"/>
  <cols>
    <col min="1" max="1" width="33.42578125" style="659" customWidth="1"/>
    <col min="2" max="2" width="26.42578125" style="659" customWidth="1"/>
    <col min="3" max="12" width="11.42578125" style="659"/>
    <col min="13" max="13" width="16.85546875" style="659" customWidth="1"/>
    <col min="14" max="19" width="12" style="659" bestFit="1" customWidth="1"/>
    <col min="20" max="25" width="12.7109375" style="659" bestFit="1" customWidth="1"/>
    <col min="26" max="26" width="12" style="659" bestFit="1" customWidth="1"/>
    <col min="27" max="256" width="11.42578125" style="659"/>
    <col min="257" max="257" width="33.42578125" style="659" customWidth="1"/>
    <col min="258" max="258" width="26.42578125" style="659" customWidth="1"/>
    <col min="259" max="268" width="11.42578125" style="659"/>
    <col min="269" max="282" width="0" style="659" hidden="1" customWidth="1"/>
    <col min="283" max="512" width="11.42578125" style="659"/>
    <col min="513" max="513" width="33.42578125" style="659" customWidth="1"/>
    <col min="514" max="514" width="26.42578125" style="659" customWidth="1"/>
    <col min="515" max="524" width="11.42578125" style="659"/>
    <col min="525" max="538" width="0" style="659" hidden="1" customWidth="1"/>
    <col min="539" max="768" width="11.42578125" style="659"/>
    <col min="769" max="769" width="33.42578125" style="659" customWidth="1"/>
    <col min="770" max="770" width="26.42578125" style="659" customWidth="1"/>
    <col min="771" max="780" width="11.42578125" style="659"/>
    <col min="781" max="794" width="0" style="659" hidden="1" customWidth="1"/>
    <col min="795" max="1024" width="11.42578125" style="659"/>
    <col min="1025" max="1025" width="33.42578125" style="659" customWidth="1"/>
    <col min="1026" max="1026" width="26.42578125" style="659" customWidth="1"/>
    <col min="1027" max="1036" width="11.42578125" style="659"/>
    <col min="1037" max="1050" width="0" style="659" hidden="1" customWidth="1"/>
    <col min="1051" max="1280" width="11.42578125" style="659"/>
    <col min="1281" max="1281" width="33.42578125" style="659" customWidth="1"/>
    <col min="1282" max="1282" width="26.42578125" style="659" customWidth="1"/>
    <col min="1283" max="1292" width="11.42578125" style="659"/>
    <col min="1293" max="1306" width="0" style="659" hidden="1" customWidth="1"/>
    <col min="1307" max="1536" width="11.42578125" style="659"/>
    <col min="1537" max="1537" width="33.42578125" style="659" customWidth="1"/>
    <col min="1538" max="1538" width="26.42578125" style="659" customWidth="1"/>
    <col min="1539" max="1548" width="11.42578125" style="659"/>
    <col min="1549" max="1562" width="0" style="659" hidden="1" customWidth="1"/>
    <col min="1563" max="1792" width="11.42578125" style="659"/>
    <col min="1793" max="1793" width="33.42578125" style="659" customWidth="1"/>
    <col min="1794" max="1794" width="26.42578125" style="659" customWidth="1"/>
    <col min="1795" max="1804" width="11.42578125" style="659"/>
    <col min="1805" max="1818" width="0" style="659" hidden="1" customWidth="1"/>
    <col min="1819" max="2048" width="11.42578125" style="659"/>
    <col min="2049" max="2049" width="33.42578125" style="659" customWidth="1"/>
    <col min="2050" max="2050" width="26.42578125" style="659" customWidth="1"/>
    <col min="2051" max="2060" width="11.42578125" style="659"/>
    <col min="2061" max="2074" width="0" style="659" hidden="1" customWidth="1"/>
    <col min="2075" max="2304" width="11.42578125" style="659"/>
    <col min="2305" max="2305" width="33.42578125" style="659" customWidth="1"/>
    <col min="2306" max="2306" width="26.42578125" style="659" customWidth="1"/>
    <col min="2307" max="2316" width="11.42578125" style="659"/>
    <col min="2317" max="2330" width="0" style="659" hidden="1" customWidth="1"/>
    <col min="2331" max="2560" width="11.42578125" style="659"/>
    <col min="2561" max="2561" width="33.42578125" style="659" customWidth="1"/>
    <col min="2562" max="2562" width="26.42578125" style="659" customWidth="1"/>
    <col min="2563" max="2572" width="11.42578125" style="659"/>
    <col min="2573" max="2586" width="0" style="659" hidden="1" customWidth="1"/>
    <col min="2587" max="2816" width="11.42578125" style="659"/>
    <col min="2817" max="2817" width="33.42578125" style="659" customWidth="1"/>
    <col min="2818" max="2818" width="26.42578125" style="659" customWidth="1"/>
    <col min="2819" max="2828" width="11.42578125" style="659"/>
    <col min="2829" max="2842" width="0" style="659" hidden="1" customWidth="1"/>
    <col min="2843" max="3072" width="11.42578125" style="659"/>
    <col min="3073" max="3073" width="33.42578125" style="659" customWidth="1"/>
    <col min="3074" max="3074" width="26.42578125" style="659" customWidth="1"/>
    <col min="3075" max="3084" width="11.42578125" style="659"/>
    <col min="3085" max="3098" width="0" style="659" hidden="1" customWidth="1"/>
    <col min="3099" max="3328" width="11.42578125" style="659"/>
    <col min="3329" max="3329" width="33.42578125" style="659" customWidth="1"/>
    <col min="3330" max="3330" width="26.42578125" style="659" customWidth="1"/>
    <col min="3331" max="3340" width="11.42578125" style="659"/>
    <col min="3341" max="3354" width="0" style="659" hidden="1" customWidth="1"/>
    <col min="3355" max="3584" width="11.42578125" style="659"/>
    <col min="3585" max="3585" width="33.42578125" style="659" customWidth="1"/>
    <col min="3586" max="3586" width="26.42578125" style="659" customWidth="1"/>
    <col min="3587" max="3596" width="11.42578125" style="659"/>
    <col min="3597" max="3610" width="0" style="659" hidden="1" customWidth="1"/>
    <col min="3611" max="3840" width="11.42578125" style="659"/>
    <col min="3841" max="3841" width="33.42578125" style="659" customWidth="1"/>
    <col min="3842" max="3842" width="26.42578125" style="659" customWidth="1"/>
    <col min="3843" max="3852" width="11.42578125" style="659"/>
    <col min="3853" max="3866" width="0" style="659" hidden="1" customWidth="1"/>
    <col min="3867" max="4096" width="11.42578125" style="659"/>
    <col min="4097" max="4097" width="33.42578125" style="659" customWidth="1"/>
    <col min="4098" max="4098" width="26.42578125" style="659" customWidth="1"/>
    <col min="4099" max="4108" width="11.42578125" style="659"/>
    <col min="4109" max="4122" width="0" style="659" hidden="1" customWidth="1"/>
    <col min="4123" max="4352" width="11.42578125" style="659"/>
    <col min="4353" max="4353" width="33.42578125" style="659" customWidth="1"/>
    <col min="4354" max="4354" width="26.42578125" style="659" customWidth="1"/>
    <col min="4355" max="4364" width="11.42578125" style="659"/>
    <col min="4365" max="4378" width="0" style="659" hidden="1" customWidth="1"/>
    <col min="4379" max="4608" width="11.42578125" style="659"/>
    <col min="4609" max="4609" width="33.42578125" style="659" customWidth="1"/>
    <col min="4610" max="4610" width="26.42578125" style="659" customWidth="1"/>
    <col min="4611" max="4620" width="11.42578125" style="659"/>
    <col min="4621" max="4634" width="0" style="659" hidden="1" customWidth="1"/>
    <col min="4635" max="4864" width="11.42578125" style="659"/>
    <col min="4865" max="4865" width="33.42578125" style="659" customWidth="1"/>
    <col min="4866" max="4866" width="26.42578125" style="659" customWidth="1"/>
    <col min="4867" max="4876" width="11.42578125" style="659"/>
    <col min="4877" max="4890" width="0" style="659" hidden="1" customWidth="1"/>
    <col min="4891" max="5120" width="11.42578125" style="659"/>
    <col min="5121" max="5121" width="33.42578125" style="659" customWidth="1"/>
    <col min="5122" max="5122" width="26.42578125" style="659" customWidth="1"/>
    <col min="5123" max="5132" width="11.42578125" style="659"/>
    <col min="5133" max="5146" width="0" style="659" hidden="1" customWidth="1"/>
    <col min="5147" max="5376" width="11.42578125" style="659"/>
    <col min="5377" max="5377" width="33.42578125" style="659" customWidth="1"/>
    <col min="5378" max="5378" width="26.42578125" style="659" customWidth="1"/>
    <col min="5379" max="5388" width="11.42578125" style="659"/>
    <col min="5389" max="5402" width="0" style="659" hidden="1" customWidth="1"/>
    <col min="5403" max="5632" width="11.42578125" style="659"/>
    <col min="5633" max="5633" width="33.42578125" style="659" customWidth="1"/>
    <col min="5634" max="5634" width="26.42578125" style="659" customWidth="1"/>
    <col min="5635" max="5644" width="11.42578125" style="659"/>
    <col min="5645" max="5658" width="0" style="659" hidden="1" customWidth="1"/>
    <col min="5659" max="5888" width="11.42578125" style="659"/>
    <col min="5889" max="5889" width="33.42578125" style="659" customWidth="1"/>
    <col min="5890" max="5890" width="26.42578125" style="659" customWidth="1"/>
    <col min="5891" max="5900" width="11.42578125" style="659"/>
    <col min="5901" max="5914" width="0" style="659" hidden="1" customWidth="1"/>
    <col min="5915" max="6144" width="11.42578125" style="659"/>
    <col min="6145" max="6145" width="33.42578125" style="659" customWidth="1"/>
    <col min="6146" max="6146" width="26.42578125" style="659" customWidth="1"/>
    <col min="6147" max="6156" width="11.42578125" style="659"/>
    <col min="6157" max="6170" width="0" style="659" hidden="1" customWidth="1"/>
    <col min="6171" max="6400" width="11.42578125" style="659"/>
    <col min="6401" max="6401" width="33.42578125" style="659" customWidth="1"/>
    <col min="6402" max="6402" width="26.42578125" style="659" customWidth="1"/>
    <col min="6403" max="6412" width="11.42578125" style="659"/>
    <col min="6413" max="6426" width="0" style="659" hidden="1" customWidth="1"/>
    <col min="6427" max="6656" width="11.42578125" style="659"/>
    <col min="6657" max="6657" width="33.42578125" style="659" customWidth="1"/>
    <col min="6658" max="6658" width="26.42578125" style="659" customWidth="1"/>
    <col min="6659" max="6668" width="11.42578125" style="659"/>
    <col min="6669" max="6682" width="0" style="659" hidden="1" customWidth="1"/>
    <col min="6683" max="6912" width="11.42578125" style="659"/>
    <col min="6913" max="6913" width="33.42578125" style="659" customWidth="1"/>
    <col min="6914" max="6914" width="26.42578125" style="659" customWidth="1"/>
    <col min="6915" max="6924" width="11.42578125" style="659"/>
    <col min="6925" max="6938" width="0" style="659" hidden="1" customWidth="1"/>
    <col min="6939" max="7168" width="11.42578125" style="659"/>
    <col min="7169" max="7169" width="33.42578125" style="659" customWidth="1"/>
    <col min="7170" max="7170" width="26.42578125" style="659" customWidth="1"/>
    <col min="7171" max="7180" width="11.42578125" style="659"/>
    <col min="7181" max="7194" width="0" style="659" hidden="1" customWidth="1"/>
    <col min="7195" max="7424" width="11.42578125" style="659"/>
    <col min="7425" max="7425" width="33.42578125" style="659" customWidth="1"/>
    <col min="7426" max="7426" width="26.42578125" style="659" customWidth="1"/>
    <col min="7427" max="7436" width="11.42578125" style="659"/>
    <col min="7437" max="7450" width="0" style="659" hidden="1" customWidth="1"/>
    <col min="7451" max="7680" width="11.42578125" style="659"/>
    <col min="7681" max="7681" width="33.42578125" style="659" customWidth="1"/>
    <col min="7682" max="7682" width="26.42578125" style="659" customWidth="1"/>
    <col min="7683" max="7692" width="11.42578125" style="659"/>
    <col min="7693" max="7706" width="0" style="659" hidden="1" customWidth="1"/>
    <col min="7707" max="7936" width="11.42578125" style="659"/>
    <col min="7937" max="7937" width="33.42578125" style="659" customWidth="1"/>
    <col min="7938" max="7938" width="26.42578125" style="659" customWidth="1"/>
    <col min="7939" max="7948" width="11.42578125" style="659"/>
    <col min="7949" max="7962" width="0" style="659" hidden="1" customWidth="1"/>
    <col min="7963" max="8192" width="11.42578125" style="659"/>
    <col min="8193" max="8193" width="33.42578125" style="659" customWidth="1"/>
    <col min="8194" max="8194" width="26.42578125" style="659" customWidth="1"/>
    <col min="8195" max="8204" width="11.42578125" style="659"/>
    <col min="8205" max="8218" width="0" style="659" hidden="1" customWidth="1"/>
    <col min="8219" max="8448" width="11.42578125" style="659"/>
    <col min="8449" max="8449" width="33.42578125" style="659" customWidth="1"/>
    <col min="8450" max="8450" width="26.42578125" style="659" customWidth="1"/>
    <col min="8451" max="8460" width="11.42578125" style="659"/>
    <col min="8461" max="8474" width="0" style="659" hidden="1" customWidth="1"/>
    <col min="8475" max="8704" width="11.42578125" style="659"/>
    <col min="8705" max="8705" width="33.42578125" style="659" customWidth="1"/>
    <col min="8706" max="8706" width="26.42578125" style="659" customWidth="1"/>
    <col min="8707" max="8716" width="11.42578125" style="659"/>
    <col min="8717" max="8730" width="0" style="659" hidden="1" customWidth="1"/>
    <col min="8731" max="8960" width="11.42578125" style="659"/>
    <col min="8961" max="8961" width="33.42578125" style="659" customWidth="1"/>
    <col min="8962" max="8962" width="26.42578125" style="659" customWidth="1"/>
    <col min="8963" max="8972" width="11.42578125" style="659"/>
    <col min="8973" max="8986" width="0" style="659" hidden="1" customWidth="1"/>
    <col min="8987" max="9216" width="11.42578125" style="659"/>
    <col min="9217" max="9217" width="33.42578125" style="659" customWidth="1"/>
    <col min="9218" max="9218" width="26.42578125" style="659" customWidth="1"/>
    <col min="9219" max="9228" width="11.42578125" style="659"/>
    <col min="9229" max="9242" width="0" style="659" hidden="1" customWidth="1"/>
    <col min="9243" max="9472" width="11.42578125" style="659"/>
    <col min="9473" max="9473" width="33.42578125" style="659" customWidth="1"/>
    <col min="9474" max="9474" width="26.42578125" style="659" customWidth="1"/>
    <col min="9475" max="9484" width="11.42578125" style="659"/>
    <col min="9485" max="9498" width="0" style="659" hidden="1" customWidth="1"/>
    <col min="9499" max="9728" width="11.42578125" style="659"/>
    <col min="9729" max="9729" width="33.42578125" style="659" customWidth="1"/>
    <col min="9730" max="9730" width="26.42578125" style="659" customWidth="1"/>
    <col min="9731" max="9740" width="11.42578125" style="659"/>
    <col min="9741" max="9754" width="0" style="659" hidden="1" customWidth="1"/>
    <col min="9755" max="9984" width="11.42578125" style="659"/>
    <col min="9985" max="9985" width="33.42578125" style="659" customWidth="1"/>
    <col min="9986" max="9986" width="26.42578125" style="659" customWidth="1"/>
    <col min="9987" max="9996" width="11.42578125" style="659"/>
    <col min="9997" max="10010" width="0" style="659" hidden="1" customWidth="1"/>
    <col min="10011" max="10240" width="11.42578125" style="659"/>
    <col min="10241" max="10241" width="33.42578125" style="659" customWidth="1"/>
    <col min="10242" max="10242" width="26.42578125" style="659" customWidth="1"/>
    <col min="10243" max="10252" width="11.42578125" style="659"/>
    <col min="10253" max="10266" width="0" style="659" hidden="1" customWidth="1"/>
    <col min="10267" max="10496" width="11.42578125" style="659"/>
    <col min="10497" max="10497" width="33.42578125" style="659" customWidth="1"/>
    <col min="10498" max="10498" width="26.42578125" style="659" customWidth="1"/>
    <col min="10499" max="10508" width="11.42578125" style="659"/>
    <col min="10509" max="10522" width="0" style="659" hidden="1" customWidth="1"/>
    <col min="10523" max="10752" width="11.42578125" style="659"/>
    <col min="10753" max="10753" width="33.42578125" style="659" customWidth="1"/>
    <col min="10754" max="10754" width="26.42578125" style="659" customWidth="1"/>
    <col min="10755" max="10764" width="11.42578125" style="659"/>
    <col min="10765" max="10778" width="0" style="659" hidden="1" customWidth="1"/>
    <col min="10779" max="11008" width="11.42578125" style="659"/>
    <col min="11009" max="11009" width="33.42578125" style="659" customWidth="1"/>
    <col min="11010" max="11010" width="26.42578125" style="659" customWidth="1"/>
    <col min="11011" max="11020" width="11.42578125" style="659"/>
    <col min="11021" max="11034" width="0" style="659" hidden="1" customWidth="1"/>
    <col min="11035" max="11264" width="11.42578125" style="659"/>
    <col min="11265" max="11265" width="33.42578125" style="659" customWidth="1"/>
    <col min="11266" max="11266" width="26.42578125" style="659" customWidth="1"/>
    <col min="11267" max="11276" width="11.42578125" style="659"/>
    <col min="11277" max="11290" width="0" style="659" hidden="1" customWidth="1"/>
    <col min="11291" max="11520" width="11.42578125" style="659"/>
    <col min="11521" max="11521" width="33.42578125" style="659" customWidth="1"/>
    <col min="11522" max="11522" width="26.42578125" style="659" customWidth="1"/>
    <col min="11523" max="11532" width="11.42578125" style="659"/>
    <col min="11533" max="11546" width="0" style="659" hidden="1" customWidth="1"/>
    <col min="11547" max="11776" width="11.42578125" style="659"/>
    <col min="11777" max="11777" width="33.42578125" style="659" customWidth="1"/>
    <col min="11778" max="11778" width="26.42578125" style="659" customWidth="1"/>
    <col min="11779" max="11788" width="11.42578125" style="659"/>
    <col min="11789" max="11802" width="0" style="659" hidden="1" customWidth="1"/>
    <col min="11803" max="12032" width="11.42578125" style="659"/>
    <col min="12033" max="12033" width="33.42578125" style="659" customWidth="1"/>
    <col min="12034" max="12034" width="26.42578125" style="659" customWidth="1"/>
    <col min="12035" max="12044" width="11.42578125" style="659"/>
    <col min="12045" max="12058" width="0" style="659" hidden="1" customWidth="1"/>
    <col min="12059" max="12288" width="11.42578125" style="659"/>
    <col min="12289" max="12289" width="33.42578125" style="659" customWidth="1"/>
    <col min="12290" max="12290" width="26.42578125" style="659" customWidth="1"/>
    <col min="12291" max="12300" width="11.42578125" style="659"/>
    <col min="12301" max="12314" width="0" style="659" hidden="1" customWidth="1"/>
    <col min="12315" max="12544" width="11.42578125" style="659"/>
    <col min="12545" max="12545" width="33.42578125" style="659" customWidth="1"/>
    <col min="12546" max="12546" width="26.42578125" style="659" customWidth="1"/>
    <col min="12547" max="12556" width="11.42578125" style="659"/>
    <col min="12557" max="12570" width="0" style="659" hidden="1" customWidth="1"/>
    <col min="12571" max="12800" width="11.42578125" style="659"/>
    <col min="12801" max="12801" width="33.42578125" style="659" customWidth="1"/>
    <col min="12802" max="12802" width="26.42578125" style="659" customWidth="1"/>
    <col min="12803" max="12812" width="11.42578125" style="659"/>
    <col min="12813" max="12826" width="0" style="659" hidden="1" customWidth="1"/>
    <col min="12827" max="13056" width="11.42578125" style="659"/>
    <col min="13057" max="13057" width="33.42578125" style="659" customWidth="1"/>
    <col min="13058" max="13058" width="26.42578125" style="659" customWidth="1"/>
    <col min="13059" max="13068" width="11.42578125" style="659"/>
    <col min="13069" max="13082" width="0" style="659" hidden="1" customWidth="1"/>
    <col min="13083" max="13312" width="11.42578125" style="659"/>
    <col min="13313" max="13313" width="33.42578125" style="659" customWidth="1"/>
    <col min="13314" max="13314" width="26.42578125" style="659" customWidth="1"/>
    <col min="13315" max="13324" width="11.42578125" style="659"/>
    <col min="13325" max="13338" width="0" style="659" hidden="1" customWidth="1"/>
    <col min="13339" max="13568" width="11.42578125" style="659"/>
    <col min="13569" max="13569" width="33.42578125" style="659" customWidth="1"/>
    <col min="13570" max="13570" width="26.42578125" style="659" customWidth="1"/>
    <col min="13571" max="13580" width="11.42578125" style="659"/>
    <col min="13581" max="13594" width="0" style="659" hidden="1" customWidth="1"/>
    <col min="13595" max="13824" width="11.42578125" style="659"/>
    <col min="13825" max="13825" width="33.42578125" style="659" customWidth="1"/>
    <col min="13826" max="13826" width="26.42578125" style="659" customWidth="1"/>
    <col min="13827" max="13836" width="11.42578125" style="659"/>
    <col min="13837" max="13850" width="0" style="659" hidden="1" customWidth="1"/>
    <col min="13851" max="14080" width="11.42578125" style="659"/>
    <col min="14081" max="14081" width="33.42578125" style="659" customWidth="1"/>
    <col min="14082" max="14082" width="26.42578125" style="659" customWidth="1"/>
    <col min="14083" max="14092" width="11.42578125" style="659"/>
    <col min="14093" max="14106" width="0" style="659" hidden="1" customWidth="1"/>
    <col min="14107" max="14336" width="11.42578125" style="659"/>
    <col min="14337" max="14337" width="33.42578125" style="659" customWidth="1"/>
    <col min="14338" max="14338" width="26.42578125" style="659" customWidth="1"/>
    <col min="14339" max="14348" width="11.42578125" style="659"/>
    <col min="14349" max="14362" width="0" style="659" hidden="1" customWidth="1"/>
    <col min="14363" max="14592" width="11.42578125" style="659"/>
    <col min="14593" max="14593" width="33.42578125" style="659" customWidth="1"/>
    <col min="14594" max="14594" width="26.42578125" style="659" customWidth="1"/>
    <col min="14595" max="14604" width="11.42578125" style="659"/>
    <col min="14605" max="14618" width="0" style="659" hidden="1" customWidth="1"/>
    <col min="14619" max="14848" width="11.42578125" style="659"/>
    <col min="14849" max="14849" width="33.42578125" style="659" customWidth="1"/>
    <col min="14850" max="14850" width="26.42578125" style="659" customWidth="1"/>
    <col min="14851" max="14860" width="11.42578125" style="659"/>
    <col min="14861" max="14874" width="0" style="659" hidden="1" customWidth="1"/>
    <col min="14875" max="15104" width="11.42578125" style="659"/>
    <col min="15105" max="15105" width="33.42578125" style="659" customWidth="1"/>
    <col min="15106" max="15106" width="26.42578125" style="659" customWidth="1"/>
    <col min="15107" max="15116" width="11.42578125" style="659"/>
    <col min="15117" max="15130" width="0" style="659" hidden="1" customWidth="1"/>
    <col min="15131" max="15360" width="11.42578125" style="659"/>
    <col min="15361" max="15361" width="33.42578125" style="659" customWidth="1"/>
    <col min="15362" max="15362" width="26.42578125" style="659" customWidth="1"/>
    <col min="15363" max="15372" width="11.42578125" style="659"/>
    <col min="15373" max="15386" width="0" style="659" hidden="1" customWidth="1"/>
    <col min="15387" max="15616" width="11.42578125" style="659"/>
    <col min="15617" max="15617" width="33.42578125" style="659" customWidth="1"/>
    <col min="15618" max="15618" width="26.42578125" style="659" customWidth="1"/>
    <col min="15619" max="15628" width="11.42578125" style="659"/>
    <col min="15629" max="15642" width="0" style="659" hidden="1" customWidth="1"/>
    <col min="15643" max="15872" width="11.42578125" style="659"/>
    <col min="15873" max="15873" width="33.42578125" style="659" customWidth="1"/>
    <col min="15874" max="15874" width="26.42578125" style="659" customWidth="1"/>
    <col min="15875" max="15884" width="11.42578125" style="659"/>
    <col min="15885" max="15898" width="0" style="659" hidden="1" customWidth="1"/>
    <col min="15899" max="16128" width="11.42578125" style="659"/>
    <col min="16129" max="16129" width="33.42578125" style="659" customWidth="1"/>
    <col min="16130" max="16130" width="26.42578125" style="659" customWidth="1"/>
    <col min="16131" max="16140" width="11.42578125" style="659"/>
    <col min="16141" max="16154" width="0" style="659" hidden="1" customWidth="1"/>
    <col min="16155" max="16384" width="11.42578125" style="659"/>
  </cols>
  <sheetData>
    <row r="1" spans="1:26" x14ac:dyDescent="0.25">
      <c r="A1" s="1759" t="s">
        <v>584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</row>
    <row r="2" spans="1:26" x14ac:dyDescent="0.25">
      <c r="A2" s="1760" t="s">
        <v>1978</v>
      </c>
      <c r="B2" s="1760"/>
      <c r="C2" s="1760"/>
      <c r="D2" s="1760"/>
      <c r="E2" s="1760"/>
      <c r="F2" s="1760"/>
      <c r="G2" s="1760"/>
      <c r="H2" s="1760"/>
      <c r="I2" s="1760"/>
      <c r="J2" s="1760"/>
      <c r="K2" s="17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</row>
    <row r="3" spans="1:26" x14ac:dyDescent="0.25">
      <c r="A3" s="1759" t="s">
        <v>585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</row>
    <row r="4" spans="1:26" ht="1.5" customHeight="1" thickBot="1" x14ac:dyDescent="0.3">
      <c r="A4" s="661"/>
      <c r="B4" s="661"/>
      <c r="C4" s="661"/>
      <c r="D4" s="661"/>
      <c r="E4" s="661"/>
      <c r="F4" s="661"/>
      <c r="G4" s="661"/>
      <c r="H4" s="661"/>
      <c r="I4" s="661"/>
      <c r="J4" s="661"/>
      <c r="K4" s="661"/>
    </row>
    <row r="5" spans="1:26" ht="26.25" thickBot="1" x14ac:dyDescent="0.3">
      <c r="A5" s="1439" t="s">
        <v>547</v>
      </c>
      <c r="B5" s="1448" t="s">
        <v>548</v>
      </c>
      <c r="C5" s="1456">
        <v>43008</v>
      </c>
      <c r="D5" s="1456">
        <v>43100</v>
      </c>
      <c r="E5" s="1456">
        <v>43190</v>
      </c>
      <c r="F5" s="1456">
        <v>43281</v>
      </c>
      <c r="G5" s="1456">
        <v>43311</v>
      </c>
      <c r="H5" s="1456">
        <v>43343</v>
      </c>
      <c r="I5" s="1456">
        <v>43373</v>
      </c>
      <c r="J5" s="1474" t="s">
        <v>1311</v>
      </c>
      <c r="K5" s="1468" t="s">
        <v>440</v>
      </c>
    </row>
    <row r="6" spans="1:26" x14ac:dyDescent="0.25">
      <c r="A6" s="1761" t="s">
        <v>107</v>
      </c>
      <c r="B6" s="1449" t="s">
        <v>555</v>
      </c>
      <c r="C6" s="1457">
        <v>3.967E-3</v>
      </c>
      <c r="D6" s="1457">
        <v>4.3570000000000006E-3</v>
      </c>
      <c r="E6" s="1457">
        <v>1.2120000000000002E-3</v>
      </c>
      <c r="F6" s="1457">
        <v>1.5510000000000001E-2</v>
      </c>
      <c r="G6" s="1464">
        <v>9.6150000000000003E-3</v>
      </c>
      <c r="H6" s="1464">
        <v>2.4375000000000004E-2</v>
      </c>
      <c r="I6" s="1464">
        <v>7.8120000000000004E-3</v>
      </c>
      <c r="J6" s="1457">
        <f>(I6-F6)/F6</f>
        <v>-0.49632495164410062</v>
      </c>
      <c r="K6" s="1469">
        <f>(I6-C6)/C6</f>
        <v>0.96924628182505679</v>
      </c>
    </row>
    <row r="7" spans="1:26" ht="15.75" thickBot="1" x14ac:dyDescent="0.3">
      <c r="A7" s="1762" t="s">
        <v>107</v>
      </c>
      <c r="B7" s="1450" t="s">
        <v>1790</v>
      </c>
      <c r="C7" s="1458">
        <v>-5.7700000000000004E-4</v>
      </c>
      <c r="D7" s="1458">
        <v>3.9790000000000008E-3</v>
      </c>
      <c r="E7" s="1458">
        <v>1.4440000000000002E-3</v>
      </c>
      <c r="F7" s="1458">
        <v>1.1787000000000001E-2</v>
      </c>
      <c r="G7" s="1465">
        <v>9.4200000000000013E-3</v>
      </c>
      <c r="H7" s="1465">
        <v>1.8679000000000001E-2</v>
      </c>
      <c r="I7" s="1465">
        <v>1.0648000000000001E-2</v>
      </c>
      <c r="J7" s="1458">
        <f>(I7-F7)/F7</f>
        <v>-9.6631882582506087E-2</v>
      </c>
      <c r="K7" s="1470">
        <f>ABS((I7-C7)/C7)</f>
        <v>19.454072790294628</v>
      </c>
    </row>
    <row r="8" spans="1:26" x14ac:dyDescent="0.25">
      <c r="A8" s="1761" t="s">
        <v>1312</v>
      </c>
      <c r="B8" s="1449" t="s">
        <v>563</v>
      </c>
      <c r="C8" s="1457">
        <v>1.2346000000000001E-2</v>
      </c>
      <c r="D8" s="1457">
        <v>3.6250000000000002E-3</v>
      </c>
      <c r="E8" s="1457">
        <v>6.8260000000000005E-3</v>
      </c>
      <c r="F8" s="1457">
        <v>1.0165E-2</v>
      </c>
      <c r="G8" s="1464">
        <v>1.0913000000000001E-2</v>
      </c>
      <c r="H8" s="1464">
        <v>4.9480000000000001E-3</v>
      </c>
      <c r="I8" s="1464">
        <v>1.6385E-2</v>
      </c>
      <c r="J8" s="1457">
        <f t="shared" ref="J8:J30" si="0">(I8-F8)/F8</f>
        <v>0.61190359075258238</v>
      </c>
      <c r="K8" s="1469">
        <f t="shared" ref="K8:K30" si="1">(I8-C8)/C8</f>
        <v>0.32715049408715363</v>
      </c>
    </row>
    <row r="9" spans="1:26" ht="15.75" thickBot="1" x14ac:dyDescent="0.3">
      <c r="A9" s="1762" t="s">
        <v>1312</v>
      </c>
      <c r="B9" s="1450" t="s">
        <v>564</v>
      </c>
      <c r="C9" s="1458">
        <v>7.5740000000000009E-3</v>
      </c>
      <c r="D9" s="1458">
        <v>6.4910000000000002E-3</v>
      </c>
      <c r="E9" s="1458">
        <v>1.8591000000000003E-2</v>
      </c>
      <c r="F9" s="1458">
        <v>1.1122000000000002E-2</v>
      </c>
      <c r="G9" s="1465">
        <v>1.1169E-2</v>
      </c>
      <c r="H9" s="1465">
        <v>1.0125E-2</v>
      </c>
      <c r="I9" s="1465">
        <v>1.5220000000000001E-2</v>
      </c>
      <c r="J9" s="1458">
        <f t="shared" si="0"/>
        <v>0.36845891026793731</v>
      </c>
      <c r="K9" s="1470">
        <f t="shared" si="1"/>
        <v>1.009506205439662</v>
      </c>
    </row>
    <row r="10" spans="1:26" x14ac:dyDescent="0.25">
      <c r="A10" s="1761" t="s">
        <v>109</v>
      </c>
      <c r="B10" s="1449" t="s">
        <v>1735</v>
      </c>
      <c r="C10" s="1457"/>
      <c r="D10" s="1457"/>
      <c r="E10" s="1457">
        <v>6.8350000000000008E-3</v>
      </c>
      <c r="F10" s="1457">
        <v>1.3335000000000003E-2</v>
      </c>
      <c r="G10" s="1457">
        <v>8.2526000000000016E-2</v>
      </c>
      <c r="H10" s="1457">
        <v>-8.8950000000000001E-3</v>
      </c>
      <c r="I10" s="1457">
        <v>2.7570000000000003E-3</v>
      </c>
      <c r="J10" s="1457">
        <f>(I10-F10)/F10</f>
        <v>-0.79325084364454446</v>
      </c>
      <c r="K10" s="1469" t="s">
        <v>1313</v>
      </c>
    </row>
    <row r="11" spans="1:26" x14ac:dyDescent="0.25">
      <c r="A11" s="1763" t="s">
        <v>109</v>
      </c>
      <c r="B11" s="664" t="s">
        <v>556</v>
      </c>
      <c r="C11" s="1459">
        <v>9.5770000000000004E-3</v>
      </c>
      <c r="D11" s="1459">
        <v>8.8940000000000009E-3</v>
      </c>
      <c r="E11" s="1459">
        <v>1.0480000000000001E-2</v>
      </c>
      <c r="F11" s="1459">
        <v>9.0990000000000012E-3</v>
      </c>
      <c r="G11" s="1459">
        <v>5.8840000000000003E-3</v>
      </c>
      <c r="H11" s="1459">
        <v>1.0116E-2</v>
      </c>
      <c r="I11" s="1459">
        <v>9.0540000000000013E-3</v>
      </c>
      <c r="J11" s="1459">
        <f>(I11-F11)/F11</f>
        <v>-4.9455984174084948E-3</v>
      </c>
      <c r="K11" s="1471">
        <f>(I11-C11)/C11</f>
        <v>-5.4610003132504872E-2</v>
      </c>
    </row>
    <row r="12" spans="1:26" ht="15.75" thickBot="1" x14ac:dyDescent="0.3">
      <c r="A12" s="1762" t="s">
        <v>109</v>
      </c>
      <c r="B12" s="1450" t="s">
        <v>557</v>
      </c>
      <c r="C12" s="1458">
        <v>1.4744000000000002E-2</v>
      </c>
      <c r="D12" s="1458">
        <v>5.6200000000000009E-3</v>
      </c>
      <c r="E12" s="1458">
        <v>1.1944000000000001E-2</v>
      </c>
      <c r="F12" s="1458">
        <v>7.7940000000000006E-3</v>
      </c>
      <c r="G12" s="1458">
        <v>1.2290000000000001E-2</v>
      </c>
      <c r="H12" s="1458">
        <v>1.7340000000000001E-2</v>
      </c>
      <c r="I12" s="1458">
        <v>8.1190000000000012E-3</v>
      </c>
      <c r="J12" s="1458">
        <f>(I12-F12)/F12</f>
        <v>4.1698742622530233E-2</v>
      </c>
      <c r="K12" s="1470">
        <f>(I12-C12)/C12</f>
        <v>-0.44933532284319044</v>
      </c>
    </row>
    <row r="13" spans="1:26" x14ac:dyDescent="0.25">
      <c r="A13" s="1761" t="s">
        <v>110</v>
      </c>
      <c r="B13" s="1449" t="s">
        <v>1308</v>
      </c>
      <c r="C13" s="1457">
        <v>1.0158E-2</v>
      </c>
      <c r="D13" s="1457">
        <v>7.6310000000000006E-3</v>
      </c>
      <c r="E13" s="1457">
        <v>5.7840000000000001E-3</v>
      </c>
      <c r="F13" s="1457">
        <v>1.4419000000000003E-2</v>
      </c>
      <c r="G13" s="1457">
        <v>1.8559000000000003E-2</v>
      </c>
      <c r="H13" s="1457">
        <v>1.0156E-2</v>
      </c>
      <c r="I13" s="1457">
        <v>1.1788000000000002E-2</v>
      </c>
      <c r="J13" s="1457">
        <f>(I13-F13)/F13</f>
        <v>-0.18246757750190726</v>
      </c>
      <c r="K13" s="1469">
        <f>(I13-C13)/C13</f>
        <v>0.16046465839732243</v>
      </c>
    </row>
    <row r="14" spans="1:26" x14ac:dyDescent="0.25">
      <c r="A14" s="1764" t="s">
        <v>110</v>
      </c>
      <c r="B14" s="664" t="s">
        <v>1309</v>
      </c>
      <c r="C14" s="1459">
        <v>7.7030000000000006E-3</v>
      </c>
      <c r="D14" s="1459">
        <v>1.8396000000000003E-2</v>
      </c>
      <c r="E14" s="1459">
        <v>-6.4780000000000003E-3</v>
      </c>
      <c r="F14" s="1459">
        <v>1.6128E-2</v>
      </c>
      <c r="G14" s="1459">
        <v>2.5633E-2</v>
      </c>
      <c r="H14" s="1459">
        <v>1.7028999999999999E-2</v>
      </c>
      <c r="I14" s="1459">
        <v>2.8570000000000002E-3</v>
      </c>
      <c r="J14" s="1459">
        <f t="shared" si="0"/>
        <v>-0.82285466269841268</v>
      </c>
      <c r="K14" s="1471">
        <f>(I14-C14)/C14</f>
        <v>-0.62910554329482016</v>
      </c>
    </row>
    <row r="15" spans="1:26" x14ac:dyDescent="0.25">
      <c r="A15" s="1765" t="s">
        <v>110</v>
      </c>
      <c r="B15" s="664" t="s">
        <v>558</v>
      </c>
      <c r="C15" s="1459">
        <v>9.2040000000000004E-3</v>
      </c>
      <c r="D15" s="1459">
        <v>8.7900000000000009E-3</v>
      </c>
      <c r="E15" s="1459">
        <v>1.0714000000000001E-2</v>
      </c>
      <c r="F15" s="1459">
        <v>6.1920000000000005E-3</v>
      </c>
      <c r="G15" s="1459">
        <v>6.9450000000000007E-3</v>
      </c>
      <c r="H15" s="1459">
        <v>9.9620000000000004E-3</v>
      </c>
      <c r="I15" s="1459">
        <v>1.2591000000000003E-2</v>
      </c>
      <c r="J15" s="1459">
        <f>(I15-F15)/F15</f>
        <v>1.0334302325581399</v>
      </c>
      <c r="K15" s="1471">
        <f t="shared" si="1"/>
        <v>0.36799217731421152</v>
      </c>
    </row>
    <row r="16" spans="1:26" x14ac:dyDescent="0.25">
      <c r="A16" s="1763" t="s">
        <v>110</v>
      </c>
      <c r="B16" s="664" t="s">
        <v>370</v>
      </c>
      <c r="C16" s="1459">
        <v>4.5140000000000007E-3</v>
      </c>
      <c r="D16" s="1459">
        <v>7.835E-3</v>
      </c>
      <c r="E16" s="1459">
        <v>1.1352000000000001E-2</v>
      </c>
      <c r="F16" s="1459">
        <v>8.8999999999999999E-3</v>
      </c>
      <c r="G16" s="1459">
        <v>1.4977000000000001E-2</v>
      </c>
      <c r="H16" s="1459">
        <v>7.163000000000001E-3</v>
      </c>
      <c r="I16" s="1459">
        <v>1.3134000000000002E-2</v>
      </c>
      <c r="J16" s="1459">
        <f t="shared" si="0"/>
        <v>0.47573033707865187</v>
      </c>
      <c r="K16" s="1471">
        <f t="shared" si="1"/>
        <v>1.9096145325653522</v>
      </c>
    </row>
    <row r="17" spans="1:37" ht="15.75" thickBot="1" x14ac:dyDescent="0.3">
      <c r="A17" s="1762" t="s">
        <v>110</v>
      </c>
      <c r="B17" s="1450" t="s">
        <v>559</v>
      </c>
      <c r="C17" s="1458">
        <v>2.6450000000000002E-3</v>
      </c>
      <c r="D17" s="1458">
        <v>1.1796000000000001E-2</v>
      </c>
      <c r="E17" s="1458">
        <v>8.660000000000001E-3</v>
      </c>
      <c r="F17" s="1458">
        <v>1.1445E-2</v>
      </c>
      <c r="G17" s="1458">
        <v>1.6298E-2</v>
      </c>
      <c r="H17" s="1458">
        <v>1.3171000000000002E-2</v>
      </c>
      <c r="I17" s="1458">
        <v>1.2165E-2</v>
      </c>
      <c r="J17" s="1458">
        <f>(I17-F17)/F17</f>
        <v>6.2909567496723467E-2</v>
      </c>
      <c r="K17" s="1470">
        <f>(I17-C17)/C17</f>
        <v>3.5992438563327034</v>
      </c>
    </row>
    <row r="18" spans="1:37" ht="24" thickBot="1" x14ac:dyDescent="0.3">
      <c r="A18" s="1440" t="s">
        <v>1300</v>
      </c>
      <c r="B18" s="1451" t="s">
        <v>565</v>
      </c>
      <c r="C18" s="1460">
        <v>1.4528000000000001E-2</v>
      </c>
      <c r="D18" s="1460">
        <v>1.4530000000000001E-2</v>
      </c>
      <c r="E18" s="1460">
        <v>1.4276E-2</v>
      </c>
      <c r="F18" s="1460">
        <v>1.4062000000000002E-2</v>
      </c>
      <c r="G18" s="1460">
        <v>1.4271000000000002E-2</v>
      </c>
      <c r="H18" s="1460">
        <v>1.4295000000000002E-2</v>
      </c>
      <c r="I18" s="1460">
        <v>6.6620000000000004E-3</v>
      </c>
      <c r="J18" s="1460">
        <f>(I18-F18)/F18</f>
        <v>-0.52624093301095154</v>
      </c>
      <c r="K18" s="1472">
        <f>(I18-C18)/C18</f>
        <v>-0.54143722466960353</v>
      </c>
    </row>
    <row r="19" spans="1:37" x14ac:dyDescent="0.25">
      <c r="A19" s="1766" t="s">
        <v>1301</v>
      </c>
      <c r="B19" s="1449" t="s">
        <v>1788</v>
      </c>
      <c r="C19" s="1457">
        <v>1.7110000000000001E-3</v>
      </c>
      <c r="D19" s="1457">
        <v>1.8840000000000003E-3</v>
      </c>
      <c r="E19" s="1457">
        <v>1.15E-4</v>
      </c>
      <c r="F19" s="1457">
        <v>6.7000000000000002E-4</v>
      </c>
      <c r="G19" s="1457">
        <v>6.2250000000000005E-3</v>
      </c>
      <c r="H19" s="1457">
        <v>1.8840000000000003E-3</v>
      </c>
      <c r="I19" s="1457">
        <v>2.382E-3</v>
      </c>
      <c r="J19" s="1457">
        <f t="shared" si="0"/>
        <v>2.5552238805970147</v>
      </c>
      <c r="K19" s="1469">
        <f t="shared" si="1"/>
        <v>0.39216832261835177</v>
      </c>
    </row>
    <row r="20" spans="1:37" x14ac:dyDescent="0.25">
      <c r="A20" s="1765" t="s">
        <v>1301</v>
      </c>
      <c r="B20" s="664" t="s">
        <v>560</v>
      </c>
      <c r="C20" s="1459">
        <v>7.8150000000000008E-3</v>
      </c>
      <c r="D20" s="1459">
        <v>7.5250000000000004E-3</v>
      </c>
      <c r="E20" s="1459">
        <v>4.7910000000000001E-3</v>
      </c>
      <c r="F20" s="1459">
        <v>5.1280000000000006E-3</v>
      </c>
      <c r="G20" s="1459">
        <v>8.457000000000001E-3</v>
      </c>
      <c r="H20" s="1459">
        <v>4.9980000000000007E-3</v>
      </c>
      <c r="I20" s="1459">
        <v>6.5100000000000002E-3</v>
      </c>
      <c r="J20" s="1459">
        <f>(I20-F20)/F20</f>
        <v>0.26950078003120115</v>
      </c>
      <c r="K20" s="1471">
        <f>(I20-C20)/C20</f>
        <v>-0.16698656429942424</v>
      </c>
    </row>
    <row r="21" spans="1:37" ht="15.75" thickBot="1" x14ac:dyDescent="0.3">
      <c r="A21" s="1762" t="s">
        <v>1301</v>
      </c>
      <c r="B21" s="1450" t="s">
        <v>562</v>
      </c>
      <c r="C21" s="1458">
        <v>2.3220000000000003E-3</v>
      </c>
      <c r="D21" s="1458">
        <v>1.4480000000000001E-3</v>
      </c>
      <c r="E21" s="1458">
        <v>1.2700000000000002E-4</v>
      </c>
      <c r="F21" s="1458">
        <v>6.11E-4</v>
      </c>
      <c r="G21" s="1458">
        <v>3.9680000000000002E-3</v>
      </c>
      <c r="H21" s="1458">
        <v>1.5120000000000001E-3</v>
      </c>
      <c r="I21" s="1458">
        <v>1.7880000000000001E-3</v>
      </c>
      <c r="J21" s="1458">
        <f t="shared" si="0"/>
        <v>1.9263502454991819</v>
      </c>
      <c r="K21" s="1470">
        <f t="shared" si="1"/>
        <v>-0.2299741602067184</v>
      </c>
    </row>
    <row r="22" spans="1:37" x14ac:dyDescent="0.25">
      <c r="A22" s="1763" t="s">
        <v>1303</v>
      </c>
      <c r="B22" s="1452" t="s">
        <v>1382</v>
      </c>
      <c r="C22" s="1459">
        <v>1.6120000000000002E-3</v>
      </c>
      <c r="D22" s="1459">
        <v>-8.3090000000000004E-3</v>
      </c>
      <c r="E22" s="1459">
        <v>8.0890000000000007E-3</v>
      </c>
      <c r="F22" s="1459">
        <v>-1.6400000000000002E-3</v>
      </c>
      <c r="G22" s="1466">
        <v>8.5339999999999999E-3</v>
      </c>
      <c r="H22" s="1466">
        <v>4.5479000000000006E-2</v>
      </c>
      <c r="I22" s="1466">
        <v>4.8990000000000006E-3</v>
      </c>
      <c r="J22" s="1459">
        <f>ABS((I22-F22)/F22)</f>
        <v>3.9871951219512196</v>
      </c>
      <c r="K22" s="1454">
        <f>(I22-C22)/C22</f>
        <v>2.0390818858560795</v>
      </c>
    </row>
    <row r="23" spans="1:37" ht="15.75" thickBot="1" x14ac:dyDescent="0.3">
      <c r="A23" s="1762" t="s">
        <v>1303</v>
      </c>
      <c r="B23" s="1453" t="s">
        <v>1310</v>
      </c>
      <c r="C23" s="1461">
        <v>1.7950000000000002E-3</v>
      </c>
      <c r="D23" s="1461">
        <v>1.2055000000000001E-2</v>
      </c>
      <c r="E23" s="1461">
        <v>1.1446000000000001E-2</v>
      </c>
      <c r="F23" s="1461">
        <v>-4.8090000000000008E-3</v>
      </c>
      <c r="G23" s="1466">
        <v>7.5800000000000008E-3</v>
      </c>
      <c r="H23" s="1466">
        <v>4.3290000000000004E-3</v>
      </c>
      <c r="I23" s="1466">
        <v>1.3776000000000002E-2</v>
      </c>
      <c r="J23" s="1461">
        <f>ABS((I23-F23)/F23)</f>
        <v>3.8646288209606992</v>
      </c>
      <c r="K23" s="1455">
        <f>(I23-C23)/C23</f>
        <v>6.674651810584959</v>
      </c>
    </row>
    <row r="24" spans="1:37" ht="15" hidden="1" customHeight="1" x14ac:dyDescent="0.25">
      <c r="A24" s="663"/>
      <c r="B24" s="664"/>
      <c r="C24" s="1459"/>
      <c r="D24" s="1459"/>
      <c r="E24" s="1459"/>
      <c r="F24" s="1459"/>
      <c r="G24" s="1459"/>
      <c r="H24" s="1459"/>
      <c r="I24" s="1459"/>
      <c r="J24" s="1459" t="e">
        <f t="shared" si="0"/>
        <v>#DIV/0!</v>
      </c>
      <c r="K24" s="1454" t="e">
        <f t="shared" si="1"/>
        <v>#DIV/0!</v>
      </c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1429"/>
      <c r="AB24" s="1423"/>
      <c r="AC24" s="1424"/>
      <c r="AD24" s="1424"/>
      <c r="AE24" s="1424"/>
      <c r="AF24" s="1424"/>
      <c r="AG24" s="1424"/>
      <c r="AH24" s="1424"/>
      <c r="AI24" s="1424"/>
      <c r="AJ24" s="1424"/>
      <c r="AK24" s="1424"/>
    </row>
    <row r="25" spans="1:37" ht="15" hidden="1" customHeight="1" x14ac:dyDescent="0.25">
      <c r="A25" s="663"/>
      <c r="B25" s="664"/>
      <c r="C25" s="1459"/>
      <c r="D25" s="1459"/>
      <c r="E25" s="1459"/>
      <c r="F25" s="1459"/>
      <c r="G25" s="1459"/>
      <c r="H25" s="1459"/>
      <c r="I25" s="1459"/>
      <c r="J25" s="1459" t="e">
        <f t="shared" si="0"/>
        <v>#DIV/0!</v>
      </c>
      <c r="K25" s="1454" t="e">
        <f t="shared" si="1"/>
        <v>#DIV/0!</v>
      </c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1429"/>
      <c r="AB25" s="1423"/>
      <c r="AC25" s="1424"/>
      <c r="AD25" s="1424"/>
      <c r="AE25" s="1424"/>
      <c r="AF25" s="1424"/>
      <c r="AG25" s="1424"/>
      <c r="AH25" s="1424"/>
      <c r="AI25" s="1424"/>
      <c r="AJ25" s="1424"/>
      <c r="AK25" s="1424"/>
    </row>
    <row r="26" spans="1:37" ht="15" hidden="1" customHeight="1" x14ac:dyDescent="0.25">
      <c r="A26" s="663"/>
      <c r="B26" s="664"/>
      <c r="C26" s="1459"/>
      <c r="D26" s="1459"/>
      <c r="E26" s="1459"/>
      <c r="F26" s="1459"/>
      <c r="G26" s="1459"/>
      <c r="H26" s="1459"/>
      <c r="I26" s="1459"/>
      <c r="J26" s="1459" t="e">
        <f t="shared" si="0"/>
        <v>#DIV/0!</v>
      </c>
      <c r="K26" s="1454" t="e">
        <f t="shared" si="1"/>
        <v>#DIV/0!</v>
      </c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1429"/>
      <c r="AB26" s="1423"/>
      <c r="AC26" s="1424"/>
      <c r="AD26" s="1424"/>
      <c r="AE26" s="1424"/>
      <c r="AF26" s="1424"/>
      <c r="AG26" s="1424"/>
      <c r="AH26" s="1424"/>
      <c r="AI26" s="1424"/>
      <c r="AJ26" s="1424"/>
      <c r="AK26" s="1424"/>
    </row>
    <row r="27" spans="1:37" ht="15" hidden="1" customHeight="1" x14ac:dyDescent="0.25">
      <c r="A27" s="663"/>
      <c r="B27" s="664"/>
      <c r="C27" s="1459"/>
      <c r="D27" s="1459"/>
      <c r="E27" s="1459"/>
      <c r="F27" s="1459"/>
      <c r="G27" s="1459"/>
      <c r="H27" s="1459"/>
      <c r="I27" s="1459"/>
      <c r="J27" s="1459" t="e">
        <f t="shared" si="0"/>
        <v>#DIV/0!</v>
      </c>
      <c r="K27" s="1454" t="e">
        <f t="shared" si="1"/>
        <v>#DIV/0!</v>
      </c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1429"/>
      <c r="AB27" s="1423"/>
      <c r="AC27" s="1424"/>
      <c r="AD27" s="1424"/>
      <c r="AE27" s="1424"/>
      <c r="AF27" s="1424"/>
      <c r="AG27" s="1424"/>
      <c r="AH27" s="1424"/>
      <c r="AI27" s="1424"/>
      <c r="AJ27" s="1424"/>
      <c r="AK27" s="1424"/>
    </row>
    <row r="28" spans="1:37" ht="15" hidden="1" customHeight="1" x14ac:dyDescent="0.25">
      <c r="A28" s="663"/>
      <c r="B28" s="664"/>
      <c r="C28" s="1459"/>
      <c r="D28" s="1459"/>
      <c r="E28" s="1459"/>
      <c r="F28" s="1459"/>
      <c r="G28" s="1459"/>
      <c r="H28" s="1459"/>
      <c r="I28" s="1459"/>
      <c r="J28" s="1459" t="e">
        <f t="shared" si="0"/>
        <v>#DIV/0!</v>
      </c>
      <c r="K28" s="1454" t="e">
        <f t="shared" si="1"/>
        <v>#DIV/0!</v>
      </c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1429"/>
      <c r="AB28" s="1423"/>
      <c r="AC28" s="1424"/>
      <c r="AD28" s="1424"/>
      <c r="AE28" s="1424"/>
      <c r="AF28" s="1424"/>
      <c r="AG28" s="1424"/>
      <c r="AH28" s="1424"/>
      <c r="AI28" s="1424"/>
      <c r="AJ28" s="1424"/>
      <c r="AK28" s="1424"/>
    </row>
    <row r="29" spans="1:37" ht="15" hidden="1" customHeight="1" x14ac:dyDescent="0.25">
      <c r="A29" s="663"/>
      <c r="B29" s="664"/>
      <c r="C29" s="1459"/>
      <c r="D29" s="1459"/>
      <c r="E29" s="1459"/>
      <c r="F29" s="1459"/>
      <c r="G29" s="1459"/>
      <c r="H29" s="1459"/>
      <c r="I29" s="1459"/>
      <c r="J29" s="1459" t="e">
        <f t="shared" si="0"/>
        <v>#DIV/0!</v>
      </c>
      <c r="K29" s="1454" t="e">
        <f t="shared" si="1"/>
        <v>#DIV/0!</v>
      </c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1429"/>
      <c r="AB29" s="1423"/>
      <c r="AC29" s="1424"/>
      <c r="AD29" s="1424"/>
      <c r="AE29" s="1424"/>
      <c r="AF29" s="1424"/>
      <c r="AG29" s="1424"/>
      <c r="AH29" s="1424"/>
      <c r="AI29" s="1424"/>
      <c r="AJ29" s="1424"/>
      <c r="AK29" s="1424"/>
    </row>
    <row r="30" spans="1:37" ht="15" hidden="1" customHeight="1" x14ac:dyDescent="0.25">
      <c r="A30" s="665"/>
      <c r="B30" s="663"/>
      <c r="C30" s="1459"/>
      <c r="D30" s="1459"/>
      <c r="E30" s="1459"/>
      <c r="F30" s="1459"/>
      <c r="G30" s="1459"/>
      <c r="H30" s="1459"/>
      <c r="I30" s="1459"/>
      <c r="J30" s="1459" t="e">
        <f t="shared" si="0"/>
        <v>#DIV/0!</v>
      </c>
      <c r="K30" s="1454" t="e">
        <f t="shared" si="1"/>
        <v>#DIV/0!</v>
      </c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1422"/>
      <c r="AB30" s="1429"/>
      <c r="AC30" s="1424"/>
      <c r="AD30" s="1424"/>
      <c r="AE30" s="1424"/>
      <c r="AF30" s="1424"/>
      <c r="AG30" s="1424"/>
      <c r="AH30" s="1424"/>
      <c r="AI30" s="1424"/>
      <c r="AJ30" s="1424"/>
      <c r="AK30" s="1424"/>
    </row>
    <row r="31" spans="1:37" ht="15.75" thickBot="1" x14ac:dyDescent="0.3">
      <c r="A31" s="1757" t="s">
        <v>1145</v>
      </c>
      <c r="B31" s="1758"/>
      <c r="C31" s="1462">
        <v>6.1422843544121667E-3</v>
      </c>
      <c r="D31" s="1462">
        <v>5.2414372752895974E-3</v>
      </c>
      <c r="E31" s="1463">
        <v>6.9009773781264425E-3</v>
      </c>
      <c r="F31" s="1463">
        <v>7.9593382288751253E-3</v>
      </c>
      <c r="G31" s="1467">
        <v>1.1131788651922356E-2</v>
      </c>
      <c r="H31" s="1467">
        <v>1.0500402491327297E-2</v>
      </c>
      <c r="I31" s="1467">
        <v>9.0584383894903257E-3</v>
      </c>
      <c r="J31" s="1462">
        <f>(I31-F31)/F31</f>
        <v>0.13808938997313269</v>
      </c>
      <c r="K31" s="1473">
        <f>(I31-C31)/C31</f>
        <v>0.47476701937177618</v>
      </c>
      <c r="M31" s="660">
        <f t="shared" ref="M31:R31" si="2">SUM(M6:M30)</f>
        <v>0</v>
      </c>
      <c r="N31" s="660">
        <f t="shared" si="2"/>
        <v>0</v>
      </c>
      <c r="O31" s="660">
        <f t="shared" si="2"/>
        <v>0</v>
      </c>
      <c r="P31" s="660">
        <f t="shared" si="2"/>
        <v>0</v>
      </c>
      <c r="Q31" s="660">
        <f t="shared" si="2"/>
        <v>0</v>
      </c>
      <c r="R31" s="660">
        <f t="shared" si="2"/>
        <v>0</v>
      </c>
      <c r="S31" s="660"/>
      <c r="T31" s="667"/>
      <c r="U31" s="667"/>
      <c r="V31" s="667"/>
      <c r="W31" s="667"/>
      <c r="X31" s="667"/>
      <c r="Y31" s="667"/>
      <c r="Z31" s="667"/>
      <c r="AA31" s="1425"/>
      <c r="AB31" s="1426"/>
      <c r="AC31" s="1427"/>
      <c r="AD31" s="1427"/>
      <c r="AE31" s="1427"/>
      <c r="AF31" s="1428"/>
      <c r="AG31" s="1428"/>
      <c r="AH31" s="1428"/>
      <c r="AI31" s="1428"/>
      <c r="AJ31" s="1427"/>
      <c r="AK31" s="1427"/>
    </row>
    <row r="32" spans="1:37" ht="3.75" customHeight="1" x14ac:dyDescent="0.25">
      <c r="A32" s="668"/>
      <c r="B32" s="669"/>
      <c r="C32" s="670"/>
      <c r="D32" s="670"/>
      <c r="E32" s="670"/>
      <c r="F32" s="670"/>
      <c r="G32" s="671"/>
      <c r="H32" s="671"/>
      <c r="I32" s="671"/>
      <c r="J32" s="672"/>
      <c r="K32" s="673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</row>
    <row r="33" spans="1:26" x14ac:dyDescent="0.25">
      <c r="A33" s="664" t="s">
        <v>1182</v>
      </c>
      <c r="B33" s="674"/>
      <c r="C33" s="675"/>
      <c r="D33" s="675"/>
      <c r="E33" s="675"/>
      <c r="F33" s="675"/>
      <c r="G33" s="675"/>
      <c r="H33" s="675"/>
      <c r="I33" s="675"/>
      <c r="J33" s="676"/>
      <c r="K33" s="677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</row>
    <row r="34" spans="1:26" x14ac:dyDescent="0.25"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</row>
    <row r="35" spans="1:26" x14ac:dyDescent="0.25">
      <c r="A35" s="1759" t="s">
        <v>586</v>
      </c>
      <c r="B35" s="1759"/>
      <c r="C35" s="1759"/>
      <c r="D35" s="1759"/>
      <c r="E35" s="1759"/>
      <c r="F35" s="1759"/>
      <c r="G35" s="1759"/>
      <c r="H35" s="1759"/>
      <c r="I35" s="1759"/>
      <c r="J35" s="1759"/>
      <c r="K35" s="1759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0"/>
      <c r="X35" s="660"/>
      <c r="Y35" s="660"/>
      <c r="Z35" s="660"/>
    </row>
    <row r="36" spans="1:26" x14ac:dyDescent="0.25">
      <c r="A36" s="1760" t="s">
        <v>1978</v>
      </c>
      <c r="B36" s="1760"/>
      <c r="C36" s="1760"/>
      <c r="D36" s="1760"/>
      <c r="E36" s="1760"/>
      <c r="F36" s="1760"/>
      <c r="G36" s="1760"/>
      <c r="H36" s="1760"/>
      <c r="I36" s="1760"/>
      <c r="J36" s="1760"/>
      <c r="K36" s="17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</row>
    <row r="37" spans="1:26" x14ac:dyDescent="0.25">
      <c r="A37" s="1759" t="s">
        <v>585</v>
      </c>
      <c r="B37" s="1759"/>
      <c r="C37" s="1759"/>
      <c r="D37" s="1759"/>
      <c r="E37" s="1759"/>
      <c r="F37" s="1759"/>
      <c r="G37" s="1759"/>
      <c r="H37" s="1759"/>
      <c r="I37" s="1759"/>
      <c r="J37" s="1759"/>
      <c r="K37" s="1759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</row>
    <row r="38" spans="1:26" ht="1.5" customHeight="1" thickBot="1" x14ac:dyDescent="0.3">
      <c r="A38" s="661"/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</row>
    <row r="39" spans="1:26" ht="26.25" thickBot="1" x14ac:dyDescent="0.3">
      <c r="A39" s="1439" t="s">
        <v>547</v>
      </c>
      <c r="B39" s="1438" t="s">
        <v>548</v>
      </c>
      <c r="C39" s="1443">
        <v>43008</v>
      </c>
      <c r="D39" s="1443">
        <v>43100</v>
      </c>
      <c r="E39" s="1443">
        <v>43190</v>
      </c>
      <c r="F39" s="1443">
        <v>43281</v>
      </c>
      <c r="G39" s="1443">
        <v>43311</v>
      </c>
      <c r="H39" s="1443">
        <v>43343</v>
      </c>
      <c r="I39" s="1444">
        <v>43373</v>
      </c>
      <c r="J39" s="1432" t="s">
        <v>1311</v>
      </c>
      <c r="K39" s="1432" t="s">
        <v>440</v>
      </c>
      <c r="M39" s="660"/>
      <c r="N39" s="660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/>
    </row>
    <row r="40" spans="1:26" x14ac:dyDescent="0.25">
      <c r="A40" s="1767" t="s">
        <v>107</v>
      </c>
      <c r="B40" s="1421" t="s">
        <v>569</v>
      </c>
      <c r="C40" s="1420">
        <v>1.2402000000000002E-2</v>
      </c>
      <c r="D40" s="1420">
        <v>1.0238000000000001E-2</v>
      </c>
      <c r="E40" s="1420">
        <v>9.3930000000000003E-3</v>
      </c>
      <c r="F40" s="1420">
        <v>3.4826000000000003E-2</v>
      </c>
      <c r="G40" s="1420">
        <v>1.6447000000000003E-2</v>
      </c>
      <c r="H40" s="1420">
        <v>2.2311000000000004E-2</v>
      </c>
      <c r="I40" s="1420">
        <v>8.2380000000000005E-3</v>
      </c>
      <c r="J40" s="1433">
        <f>(I40-F40)/F40</f>
        <v>-0.76345259289036926</v>
      </c>
      <c r="K40" s="1433">
        <f t="shared" ref="K40:K46" si="3">(I40-C40)/C40</f>
        <v>-0.33575229801644901</v>
      </c>
      <c r="M40" s="381"/>
      <c r="N40" s="660">
        <v>28769572.48</v>
      </c>
      <c r="O40" s="660">
        <v>25543434.649999999</v>
      </c>
      <c r="P40" s="660">
        <v>24059991.66</v>
      </c>
      <c r="Q40" s="660">
        <v>23569343.440000001</v>
      </c>
      <c r="R40" s="660">
        <v>25192118.120000001</v>
      </c>
      <c r="S40" s="660"/>
      <c r="T40" s="660"/>
      <c r="U40" s="660"/>
      <c r="V40" s="660"/>
      <c r="W40" s="660"/>
      <c r="X40" s="660"/>
      <c r="Y40" s="660"/>
      <c r="Z40" s="660"/>
    </row>
    <row r="41" spans="1:26" ht="15.75" thickBot="1" x14ac:dyDescent="0.3">
      <c r="A41" s="1768" t="s">
        <v>107</v>
      </c>
      <c r="B41" s="1416" t="s">
        <v>570</v>
      </c>
      <c r="C41" s="1418">
        <v>7.1920000000000005E-3</v>
      </c>
      <c r="D41" s="1418">
        <v>1.0607E-2</v>
      </c>
      <c r="E41" s="1418">
        <v>3.4304000000000001E-2</v>
      </c>
      <c r="F41" s="1418">
        <v>2.8712000000000001E-2</v>
      </c>
      <c r="G41" s="1418">
        <v>1.7978000000000001E-2</v>
      </c>
      <c r="H41" s="1418">
        <v>1.7349E-2</v>
      </c>
      <c r="I41" s="1418">
        <v>9.9490000000000012E-3</v>
      </c>
      <c r="J41" s="1434">
        <f>(I41-F41)/F41</f>
        <v>-0.65348983003622185</v>
      </c>
      <c r="K41" s="1434">
        <f t="shared" si="3"/>
        <v>0.38334260289210242</v>
      </c>
      <c r="M41" s="381"/>
      <c r="N41" s="660">
        <v>46698619.909999996</v>
      </c>
      <c r="O41" s="660">
        <v>43656219.060000002</v>
      </c>
      <c r="P41" s="660">
        <v>41090414.229999997</v>
      </c>
      <c r="Q41" s="660">
        <v>39724813.619999997</v>
      </c>
      <c r="R41" s="660">
        <v>43394188.719999999</v>
      </c>
      <c r="S41" s="660"/>
      <c r="T41" s="660"/>
      <c r="U41" s="660"/>
      <c r="V41" s="660"/>
      <c r="W41" s="660"/>
      <c r="X41" s="660"/>
      <c r="Y41" s="660"/>
      <c r="Z41" s="660"/>
    </row>
    <row r="42" spans="1:26" x14ac:dyDescent="0.25">
      <c r="A42" s="1767" t="s">
        <v>1312</v>
      </c>
      <c r="B42" s="1421" t="s">
        <v>575</v>
      </c>
      <c r="C42" s="1420">
        <v>1.4711000000000002E-2</v>
      </c>
      <c r="D42" s="1420">
        <v>5.8741000000000002E-2</v>
      </c>
      <c r="E42" s="1420">
        <v>6.1141000000000001E-2</v>
      </c>
      <c r="F42" s="1420">
        <v>5.9662000000000007E-2</v>
      </c>
      <c r="G42" s="1420">
        <v>1.2893E-2</v>
      </c>
      <c r="H42" s="1420">
        <v>8.3521999999999999E-2</v>
      </c>
      <c r="I42" s="1420">
        <v>0.111806</v>
      </c>
      <c r="J42" s="1433">
        <f>(I42-F42)/F42</f>
        <v>0.87399014448057377</v>
      </c>
      <c r="K42" s="1433">
        <f t="shared" si="3"/>
        <v>6.6001631432261565</v>
      </c>
      <c r="M42" s="381"/>
      <c r="N42" s="660">
        <v>21273742.620000001</v>
      </c>
      <c r="O42" s="660">
        <v>23093641.140000001</v>
      </c>
      <c r="P42" s="660">
        <v>20531977.440000001</v>
      </c>
      <c r="Q42" s="660">
        <v>21765561.219999999</v>
      </c>
      <c r="R42" s="660">
        <v>22481183.77</v>
      </c>
      <c r="S42" s="660"/>
      <c r="T42" s="660"/>
      <c r="U42" s="660"/>
      <c r="V42" s="660"/>
      <c r="W42" s="660"/>
      <c r="X42" s="660"/>
      <c r="Y42" s="660"/>
      <c r="Z42" s="660"/>
    </row>
    <row r="43" spans="1:26" x14ac:dyDescent="0.25">
      <c r="A43" s="1769" t="s">
        <v>1312</v>
      </c>
      <c r="B43" s="665" t="s">
        <v>1297</v>
      </c>
      <c r="C43" s="1430">
        <v>7.1643000000000012E-2</v>
      </c>
      <c r="D43" s="1430">
        <v>4.5816000000000003E-2</v>
      </c>
      <c r="E43" s="1430">
        <v>9.840900000000001E-2</v>
      </c>
      <c r="F43" s="1430">
        <v>6.5067E-2</v>
      </c>
      <c r="G43" s="1430">
        <v>5.4476000000000011E-2</v>
      </c>
      <c r="H43" s="1430">
        <v>6.5224000000000004E-2</v>
      </c>
      <c r="I43" s="1430">
        <v>5.5881000000000007E-2</v>
      </c>
      <c r="J43" s="1435">
        <f t="shared" ref="J43:J44" si="4">(I43-F43)/F43</f>
        <v>-0.1411775554428511</v>
      </c>
      <c r="K43" s="1435">
        <f t="shared" si="3"/>
        <v>-0.22000753737280687</v>
      </c>
      <c r="M43" s="381"/>
      <c r="N43" s="660">
        <v>1975559.53</v>
      </c>
      <c r="O43" s="660">
        <v>2194280.91</v>
      </c>
      <c r="P43" s="660">
        <v>2470902.5299999998</v>
      </c>
      <c r="Q43" s="660">
        <v>2550868.4300000002</v>
      </c>
      <c r="R43" s="660">
        <v>2552616.15</v>
      </c>
      <c r="S43" s="660"/>
      <c r="T43" s="660"/>
      <c r="U43" s="660"/>
      <c r="V43" s="660"/>
      <c r="W43" s="660"/>
      <c r="X43" s="660"/>
      <c r="Y43" s="660"/>
      <c r="Z43" s="660"/>
    </row>
    <row r="44" spans="1:26" ht="15.75" thickBot="1" x14ac:dyDescent="0.3">
      <c r="A44" s="1768" t="s">
        <v>1312</v>
      </c>
      <c r="B44" s="1416" t="s">
        <v>576</v>
      </c>
      <c r="C44" s="1418">
        <v>1.7142000000000001E-2</v>
      </c>
      <c r="D44" s="1418">
        <v>2.7001000000000001E-2</v>
      </c>
      <c r="E44" s="1418">
        <v>2.1489000000000001E-2</v>
      </c>
      <c r="F44" s="1418">
        <v>3.1496000000000003E-2</v>
      </c>
      <c r="G44" s="1418">
        <v>3.0424000000000003E-2</v>
      </c>
      <c r="H44" s="1418">
        <v>3.0772000000000004E-2</v>
      </c>
      <c r="I44" s="1418">
        <v>3.5120999999999999E-2</v>
      </c>
      <c r="J44" s="1434">
        <f t="shared" si="4"/>
        <v>0.11509398018796024</v>
      </c>
      <c r="K44" s="1434">
        <f t="shared" si="3"/>
        <v>1.0488274413720684</v>
      </c>
      <c r="M44" s="381"/>
      <c r="N44" s="660">
        <v>65549649.700000003</v>
      </c>
      <c r="O44" s="660">
        <v>58498307.020000003</v>
      </c>
      <c r="P44" s="660">
        <v>46842419.119999997</v>
      </c>
      <c r="Q44" s="660">
        <v>41883355.619999997</v>
      </c>
      <c r="R44" s="660">
        <v>43024682.189999998</v>
      </c>
      <c r="S44" s="660"/>
      <c r="T44" s="660"/>
      <c r="U44" s="660"/>
      <c r="V44" s="660"/>
      <c r="W44" s="660"/>
      <c r="X44" s="660"/>
      <c r="Y44" s="660"/>
      <c r="Z44" s="660"/>
    </row>
    <row r="45" spans="1:26" ht="23.25" thickBot="1" x14ac:dyDescent="0.3">
      <c r="A45" s="1415" t="s">
        <v>1312</v>
      </c>
      <c r="B45" s="1414" t="s">
        <v>577</v>
      </c>
      <c r="C45" s="1431">
        <v>1.1947000000000003E-2</v>
      </c>
      <c r="D45" s="1431">
        <v>1.6812000000000001E-2</v>
      </c>
      <c r="E45" s="1431">
        <v>1.2404000000000002E-2</v>
      </c>
      <c r="F45" s="1431">
        <v>1.4364000000000002E-2</v>
      </c>
      <c r="G45" s="1431">
        <v>1.6781000000000001E-2</v>
      </c>
      <c r="H45" s="1431">
        <v>1.4502000000000001E-2</v>
      </c>
      <c r="I45" s="1431">
        <v>1.4763000000000002E-2</v>
      </c>
      <c r="J45" s="1436">
        <f t="shared" ref="J45:J61" si="5">(I45-F45)/F45</f>
        <v>2.7777777777777776E-2</v>
      </c>
      <c r="K45" s="1436">
        <f t="shared" si="3"/>
        <v>0.23570770904829652</v>
      </c>
      <c r="M45" s="381"/>
      <c r="N45" s="660">
        <v>49771819.969999999</v>
      </c>
      <c r="O45" s="660">
        <v>49815353.259999998</v>
      </c>
      <c r="P45" s="660">
        <v>45439104.609999999</v>
      </c>
      <c r="Q45" s="660">
        <v>42936727.270000003</v>
      </c>
      <c r="R45" s="660">
        <v>46359414.869999997</v>
      </c>
      <c r="S45" s="660"/>
      <c r="T45" s="660"/>
      <c r="U45" s="660"/>
      <c r="V45" s="660"/>
      <c r="W45" s="660"/>
      <c r="X45" s="660"/>
      <c r="Y45" s="660"/>
      <c r="Z45" s="660"/>
    </row>
    <row r="46" spans="1:26" x14ac:dyDescent="0.25">
      <c r="A46" s="1767" t="s">
        <v>109</v>
      </c>
      <c r="B46" s="1421" t="s">
        <v>571</v>
      </c>
      <c r="C46" s="1420">
        <v>9.8570000000000012E-3</v>
      </c>
      <c r="D46" s="1420">
        <v>3.1574000000000005E-2</v>
      </c>
      <c r="E46" s="1420">
        <v>3.5567000000000001E-2</v>
      </c>
      <c r="F46" s="1420">
        <v>3.3635000000000005E-2</v>
      </c>
      <c r="G46" s="1420">
        <v>2.9764000000000002E-2</v>
      </c>
      <c r="H46" s="1420">
        <v>2.5532000000000003E-2</v>
      </c>
      <c r="I46" s="1420">
        <v>1.6983999999999999E-2</v>
      </c>
      <c r="J46" s="1433">
        <f>(I46-F46)/F46</f>
        <v>-0.49504979931618859</v>
      </c>
      <c r="K46" s="1433">
        <f t="shared" si="3"/>
        <v>0.72303946434006261</v>
      </c>
      <c r="M46" s="381"/>
      <c r="N46" s="660">
        <v>66575294.799999997</v>
      </c>
      <c r="O46" s="660">
        <v>67033462.789999999</v>
      </c>
      <c r="P46" s="660">
        <v>49733957.770000003</v>
      </c>
      <c r="Q46" s="660">
        <v>50470090.170000002</v>
      </c>
      <c r="R46" s="660">
        <v>50949017.770000003</v>
      </c>
      <c r="S46" s="660"/>
      <c r="T46" s="660"/>
      <c r="U46" s="660"/>
      <c r="V46" s="660"/>
      <c r="W46" s="660"/>
      <c r="X46" s="660"/>
      <c r="Y46" s="660"/>
      <c r="Z46" s="660"/>
    </row>
    <row r="47" spans="1:26" x14ac:dyDescent="0.25">
      <c r="A47" s="1769"/>
      <c r="B47" s="665" t="s">
        <v>1736</v>
      </c>
      <c r="C47" s="1430"/>
      <c r="D47" s="1430"/>
      <c r="E47" s="1430">
        <v>6.2210000000000001E-2</v>
      </c>
      <c r="F47" s="1430">
        <v>3.5507000000000004E-2</v>
      </c>
      <c r="G47" s="1430">
        <v>7.5403000000000012E-2</v>
      </c>
      <c r="H47" s="1430">
        <v>1.4179000000000002E-2</v>
      </c>
      <c r="I47" s="1430">
        <v>5.8916000000000003E-2</v>
      </c>
      <c r="J47" s="1435">
        <f t="shared" si="5"/>
        <v>0.6592784521361984</v>
      </c>
      <c r="K47" s="1435" t="s">
        <v>1313</v>
      </c>
      <c r="M47" s="381"/>
      <c r="N47" s="660"/>
      <c r="O47" s="660"/>
      <c r="P47" s="660">
        <v>22127688.73</v>
      </c>
      <c r="Q47" s="660">
        <v>22374087.940000001</v>
      </c>
      <c r="R47" s="660">
        <v>22644137.609999999</v>
      </c>
      <c r="S47" s="660"/>
      <c r="T47" s="660"/>
      <c r="U47" s="660"/>
      <c r="V47" s="660"/>
      <c r="W47" s="660"/>
      <c r="X47" s="660"/>
      <c r="Y47" s="660"/>
      <c r="Z47" s="660"/>
    </row>
    <row r="48" spans="1:26" ht="15.75" thickBot="1" x14ac:dyDescent="0.3">
      <c r="A48" s="1768"/>
      <c r="B48" s="1416" t="s">
        <v>572</v>
      </c>
      <c r="C48" s="1418">
        <v>1.8782E-2</v>
      </c>
      <c r="D48" s="1418">
        <v>2.3256000000000002E-2</v>
      </c>
      <c r="E48" s="1418">
        <v>3.8060000000000004E-2</v>
      </c>
      <c r="F48" s="1418">
        <v>4.2359000000000008E-2</v>
      </c>
      <c r="G48" s="1418">
        <v>3.9960000000000004E-3</v>
      </c>
      <c r="H48" s="1418">
        <v>2.2209E-2</v>
      </c>
      <c r="I48" s="1418">
        <v>2.0454000000000003E-2</v>
      </c>
      <c r="J48" s="1434">
        <f t="shared" si="5"/>
        <v>-0.51712741093982384</v>
      </c>
      <c r="K48" s="1434">
        <f t="shared" ref="K48:K53" si="6">(I48-C48)/C48</f>
        <v>8.902140347140898E-2</v>
      </c>
      <c r="M48" s="381"/>
      <c r="N48" s="660">
        <v>37396265.630000003</v>
      </c>
      <c r="O48" s="660">
        <v>39389633.460000001</v>
      </c>
      <c r="P48" s="660">
        <v>33643512.509999998</v>
      </c>
      <c r="Q48" s="660">
        <v>28759980.129999999</v>
      </c>
      <c r="R48" s="660">
        <v>28929903.870000001</v>
      </c>
      <c r="S48" s="660"/>
      <c r="T48" s="660"/>
      <c r="U48" s="660"/>
      <c r="V48" s="660"/>
      <c r="W48" s="660"/>
      <c r="X48" s="660"/>
      <c r="Y48" s="660"/>
      <c r="Z48" s="660"/>
    </row>
    <row r="49" spans="1:26" x14ac:dyDescent="0.25">
      <c r="A49" s="1767" t="s">
        <v>110</v>
      </c>
      <c r="B49" s="1421" t="s">
        <v>1298</v>
      </c>
      <c r="C49" s="1420">
        <v>1.2318000000000001E-2</v>
      </c>
      <c r="D49" s="1420">
        <v>1.0385E-2</v>
      </c>
      <c r="E49" s="1420">
        <v>1.8731000000000005E-2</v>
      </c>
      <c r="F49" s="1420">
        <v>8.9280000000000002E-3</v>
      </c>
      <c r="G49" s="1420">
        <v>3.5700000000000003E-3</v>
      </c>
      <c r="H49" s="1420">
        <v>4.5360000000000001E-3</v>
      </c>
      <c r="I49" s="1420">
        <v>6.8130000000000005E-3</v>
      </c>
      <c r="J49" s="1433">
        <f>(I49-F49)/F49</f>
        <v>-0.23689516129032254</v>
      </c>
      <c r="K49" s="1433">
        <f t="shared" si="6"/>
        <v>-0.44690696541646369</v>
      </c>
      <c r="M49" s="381"/>
      <c r="N49" s="660">
        <v>6256266.6799999997</v>
      </c>
      <c r="O49" s="660">
        <v>5322098.3499999996</v>
      </c>
      <c r="P49" s="660">
        <v>1251986.55</v>
      </c>
      <c r="Q49" s="660">
        <v>1429264.09</v>
      </c>
      <c r="R49" s="660">
        <v>1363699.44</v>
      </c>
      <c r="S49" s="660"/>
      <c r="T49" s="660"/>
      <c r="U49" s="660"/>
      <c r="V49" s="660"/>
      <c r="W49" s="660"/>
      <c r="X49" s="660"/>
      <c r="Y49" s="660"/>
      <c r="Z49" s="660"/>
    </row>
    <row r="50" spans="1:26" x14ac:dyDescent="0.25">
      <c r="A50" s="1769"/>
      <c r="B50" s="665" t="s">
        <v>1299</v>
      </c>
      <c r="C50" s="1430">
        <v>3.628E-2</v>
      </c>
      <c r="D50" s="1430">
        <v>3.7190000000000008E-2</v>
      </c>
      <c r="E50" s="1430">
        <v>2.8765000000000002E-2</v>
      </c>
      <c r="F50" s="1430">
        <v>1.1812000000000001E-2</v>
      </c>
      <c r="G50" s="1430">
        <v>2.4097999999999998E-2</v>
      </c>
      <c r="H50" s="1430">
        <v>2.8447000000000004E-2</v>
      </c>
      <c r="I50" s="1430">
        <v>3.7720000000000004E-2</v>
      </c>
      <c r="J50" s="1435">
        <f t="shared" si="5"/>
        <v>2.1933626820182863</v>
      </c>
      <c r="K50" s="1435">
        <f t="shared" si="6"/>
        <v>3.9691289966924032E-2</v>
      </c>
      <c r="M50" s="381"/>
      <c r="N50" s="660">
        <v>18344724.170000002</v>
      </c>
      <c r="O50" s="660">
        <v>25699617.399999999</v>
      </c>
      <c r="P50" s="660">
        <v>26497108.899999999</v>
      </c>
      <c r="Q50" s="660">
        <v>28108163.260000002</v>
      </c>
      <c r="R50" s="660">
        <v>32634739.43</v>
      </c>
      <c r="S50" s="660"/>
      <c r="T50" s="660"/>
      <c r="U50" s="660"/>
      <c r="V50" s="660"/>
      <c r="W50" s="660"/>
      <c r="X50" s="660"/>
      <c r="Y50" s="660"/>
      <c r="Z50" s="660"/>
    </row>
    <row r="51" spans="1:26" ht="22.5" x14ac:dyDescent="0.25">
      <c r="A51" s="1769"/>
      <c r="B51" s="679" t="s">
        <v>790</v>
      </c>
      <c r="C51" s="1430">
        <v>2.7574000000000005E-2</v>
      </c>
      <c r="D51" s="1430">
        <v>0.11182500000000001</v>
      </c>
      <c r="E51" s="1430">
        <v>2.4653000000000001E-2</v>
      </c>
      <c r="F51" s="1430">
        <v>3.0752000000000002E-2</v>
      </c>
      <c r="G51" s="1430">
        <v>2.0823000000000005E-2</v>
      </c>
      <c r="H51" s="1430">
        <v>2.1257000000000002E-2</v>
      </c>
      <c r="I51" s="1430">
        <v>2.5667000000000002E-2</v>
      </c>
      <c r="J51" s="1435">
        <f t="shared" si="5"/>
        <v>-0.16535509885535896</v>
      </c>
      <c r="K51" s="1435">
        <f t="shared" si="6"/>
        <v>-6.9159353013708638E-2</v>
      </c>
      <c r="M51" s="381"/>
      <c r="N51" s="660">
        <v>47011824.600000001</v>
      </c>
      <c r="O51" s="660">
        <v>42632738.479999997</v>
      </c>
      <c r="P51" s="660">
        <v>38958836.810000002</v>
      </c>
      <c r="Q51" s="660">
        <v>37351247.619999997</v>
      </c>
      <c r="R51" s="660">
        <v>36207231.549999997</v>
      </c>
      <c r="S51" s="660"/>
      <c r="T51" s="660"/>
      <c r="U51" s="660"/>
      <c r="V51" s="660"/>
      <c r="W51" s="660"/>
      <c r="X51" s="660"/>
      <c r="Y51" s="660"/>
      <c r="Z51" s="660"/>
    </row>
    <row r="52" spans="1:26" ht="15.75" thickBot="1" x14ac:dyDescent="0.3">
      <c r="A52" s="1768"/>
      <c r="B52" s="1416" t="s">
        <v>573</v>
      </c>
      <c r="C52" s="1418">
        <v>3.1225000000000003E-2</v>
      </c>
      <c r="D52" s="1418">
        <v>2.8232000000000004E-2</v>
      </c>
      <c r="E52" s="1418">
        <v>8.1850000000000013E-3</v>
      </c>
      <c r="F52" s="1418">
        <v>1.8613000000000001E-2</v>
      </c>
      <c r="G52" s="1418">
        <v>2.2028000000000002E-2</v>
      </c>
      <c r="H52" s="1418">
        <v>2.8328000000000002E-2</v>
      </c>
      <c r="I52" s="1418">
        <v>2.5907000000000003E-2</v>
      </c>
      <c r="J52" s="1434">
        <f t="shared" si="5"/>
        <v>0.39187664535539685</v>
      </c>
      <c r="K52" s="1434">
        <f t="shared" si="6"/>
        <v>-0.17031224979983986</v>
      </c>
      <c r="M52" s="381"/>
      <c r="N52" s="660">
        <v>21869245.75</v>
      </c>
      <c r="O52" s="660">
        <v>22165126.760000002</v>
      </c>
      <c r="P52" s="660">
        <v>21291949.16</v>
      </c>
      <c r="Q52" s="660">
        <v>21533576.66</v>
      </c>
      <c r="R52" s="660">
        <v>24658922.449999999</v>
      </c>
      <c r="S52" s="660"/>
      <c r="T52" s="660"/>
      <c r="U52" s="660"/>
      <c r="V52" s="660"/>
      <c r="W52" s="660"/>
      <c r="X52" s="660"/>
      <c r="Y52" s="660"/>
      <c r="Z52" s="660"/>
    </row>
    <row r="53" spans="1:26" ht="23.25" thickBot="1" x14ac:dyDescent="0.3">
      <c r="A53" s="1415" t="s">
        <v>1300</v>
      </c>
      <c r="B53" s="1414" t="s">
        <v>578</v>
      </c>
      <c r="C53" s="1431">
        <v>2.9084000000000002E-2</v>
      </c>
      <c r="D53" s="1431">
        <v>3.1010000000000005E-3</v>
      </c>
      <c r="E53" s="1431">
        <v>5.274E-3</v>
      </c>
      <c r="F53" s="1431">
        <v>3.4263000000000002E-2</v>
      </c>
      <c r="G53" s="1431">
        <v>1.5019000000000003E-2</v>
      </c>
      <c r="H53" s="1431">
        <v>1.3666000000000001E-2</v>
      </c>
      <c r="I53" s="1431">
        <v>1.9492000000000002E-2</v>
      </c>
      <c r="J53" s="1436">
        <f t="shared" si="5"/>
        <v>-0.43110644135072818</v>
      </c>
      <c r="K53" s="1436">
        <f t="shared" si="6"/>
        <v>-0.32980332829046893</v>
      </c>
      <c r="M53" s="381"/>
      <c r="N53" s="660">
        <v>315479.33</v>
      </c>
      <c r="O53" s="660">
        <v>315698.46000000002</v>
      </c>
      <c r="P53" s="660">
        <v>316006.42</v>
      </c>
      <c r="Q53" s="660">
        <v>316233.34999999998</v>
      </c>
      <c r="R53" s="660">
        <v>315449.15000000002</v>
      </c>
      <c r="S53" s="660"/>
      <c r="T53" s="660"/>
      <c r="U53" s="660"/>
      <c r="V53" s="660"/>
      <c r="W53" s="660"/>
      <c r="X53" s="660"/>
      <c r="Y53" s="660"/>
      <c r="Z53" s="660"/>
    </row>
    <row r="54" spans="1:26" x14ac:dyDescent="0.25">
      <c r="A54" s="1767" t="s">
        <v>1301</v>
      </c>
      <c r="B54" s="1421" t="s">
        <v>1791</v>
      </c>
      <c r="C54" s="1420"/>
      <c r="D54" s="1420"/>
      <c r="E54" s="1420"/>
      <c r="F54" s="1420">
        <v>5.8753000000000007E-2</v>
      </c>
      <c r="G54" s="1420">
        <v>0.12903000000000001</v>
      </c>
      <c r="H54" s="1420">
        <v>5.4240000000000003E-2</v>
      </c>
      <c r="I54" s="1420">
        <v>1.6370000000000003E-2</v>
      </c>
      <c r="J54" s="1433">
        <f t="shared" si="5"/>
        <v>-0.72137592973975795</v>
      </c>
      <c r="K54" s="1433" t="s">
        <v>1313</v>
      </c>
      <c r="M54" s="381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0"/>
      <c r="Y54" s="660"/>
      <c r="Z54" s="660"/>
    </row>
    <row r="55" spans="1:26" x14ac:dyDescent="0.25">
      <c r="A55" s="1769"/>
      <c r="B55" s="680" t="s">
        <v>1302</v>
      </c>
      <c r="C55" s="1417">
        <v>1.8825000000000001E-2</v>
      </c>
      <c r="D55" s="1430">
        <v>2.3860000000000003E-2</v>
      </c>
      <c r="E55" s="1430">
        <v>1.5152000000000001E-2</v>
      </c>
      <c r="F55" s="1430">
        <v>2.2799000000000003E-2</v>
      </c>
      <c r="G55" s="1430">
        <v>2.1472000000000002E-2</v>
      </c>
      <c r="H55" s="1430">
        <v>1.9236000000000003E-2</v>
      </c>
      <c r="I55" s="1430">
        <v>1.8692E-2</v>
      </c>
      <c r="J55" s="1435">
        <f t="shared" si="5"/>
        <v>-0.1801394798017458</v>
      </c>
      <c r="K55" s="1435">
        <f>(I55-C55)/C55</f>
        <v>-7.0650730411687202E-3</v>
      </c>
      <c r="M55" s="62"/>
      <c r="N55" s="660">
        <v>101967791.18000001</v>
      </c>
      <c r="O55" s="660">
        <v>100264935.68000001</v>
      </c>
      <c r="P55" s="660">
        <v>95016565.849999994</v>
      </c>
      <c r="Q55" s="660">
        <v>85611063.780000001</v>
      </c>
      <c r="R55" s="660">
        <v>83833475.159999996</v>
      </c>
      <c r="S55" s="660"/>
      <c r="T55" s="660"/>
      <c r="U55" s="660"/>
      <c r="V55" s="660"/>
      <c r="W55" s="660"/>
      <c r="X55" s="660"/>
      <c r="Y55" s="660"/>
      <c r="Z55" s="660"/>
    </row>
    <row r="56" spans="1:26" x14ac:dyDescent="0.25">
      <c r="A56" s="1769"/>
      <c r="B56" s="665" t="s">
        <v>1737</v>
      </c>
      <c r="C56" s="1430"/>
      <c r="D56" s="1430"/>
      <c r="E56" s="1430">
        <v>2.0730000000000002E-2</v>
      </c>
      <c r="F56" s="1430">
        <v>2.1500000000000002E-2</v>
      </c>
      <c r="G56" s="1430">
        <v>2.1346E-2</v>
      </c>
      <c r="H56" s="1430">
        <v>9.8212000000000008E-2</v>
      </c>
      <c r="I56" s="1430">
        <v>2.7950000000000002E-3</v>
      </c>
      <c r="J56" s="1435">
        <f t="shared" si="5"/>
        <v>-0.87000000000000011</v>
      </c>
      <c r="K56" s="1435" t="s">
        <v>1313</v>
      </c>
      <c r="M56" s="381"/>
      <c r="N56" s="660"/>
      <c r="O56" s="660"/>
      <c r="P56" s="660">
        <v>1462246.22</v>
      </c>
      <c r="Q56" s="660">
        <v>1494770.2</v>
      </c>
      <c r="R56" s="660">
        <v>1497451.11</v>
      </c>
      <c r="S56" s="660"/>
      <c r="T56" s="660"/>
      <c r="U56" s="660"/>
      <c r="V56" s="660"/>
      <c r="W56" s="660"/>
      <c r="X56" s="660"/>
      <c r="Y56" s="660"/>
      <c r="Z56" s="660"/>
    </row>
    <row r="57" spans="1:26" ht="15.75" thickBot="1" x14ac:dyDescent="0.3">
      <c r="A57" s="1768"/>
      <c r="B57" s="1416" t="s">
        <v>574</v>
      </c>
      <c r="C57" s="1418">
        <v>1.6666E-2</v>
      </c>
      <c r="D57" s="1418">
        <v>2.9929999999999998E-2</v>
      </c>
      <c r="E57" s="1418">
        <v>2.2744E-2</v>
      </c>
      <c r="F57" s="1418">
        <v>2.8758000000000006E-2</v>
      </c>
      <c r="G57" s="1418">
        <v>3.1965E-2</v>
      </c>
      <c r="H57" s="1418">
        <v>3.3182000000000003E-2</v>
      </c>
      <c r="I57" s="1418">
        <v>3.0651000000000005E-2</v>
      </c>
      <c r="J57" s="1434">
        <f t="shared" si="5"/>
        <v>6.5825161694137227E-2</v>
      </c>
      <c r="K57" s="1434">
        <f>(I57-C57)/C57</f>
        <v>0.83913356534261396</v>
      </c>
      <c r="M57" s="381"/>
      <c r="N57" s="660">
        <v>33951049.350000001</v>
      </c>
      <c r="O57" s="660">
        <v>36874748.93</v>
      </c>
      <c r="P57" s="660">
        <v>37999266.75</v>
      </c>
      <c r="Q57" s="660">
        <v>37931730.25</v>
      </c>
      <c r="R57" s="660">
        <v>38197543.969999999</v>
      </c>
      <c r="S57" s="660"/>
      <c r="T57" s="660"/>
      <c r="U57" s="660"/>
      <c r="V57" s="660"/>
      <c r="W57" s="660"/>
      <c r="X57" s="660"/>
      <c r="Y57" s="660"/>
      <c r="Z57" s="660"/>
    </row>
    <row r="58" spans="1:26" x14ac:dyDescent="0.25">
      <c r="A58" s="1767" t="s">
        <v>1303</v>
      </c>
      <c r="B58" s="1421" t="s">
        <v>1304</v>
      </c>
      <c r="C58" s="1420">
        <v>2.7628000000000003E-2</v>
      </c>
      <c r="D58" s="1420">
        <v>2.9337999999999999E-2</v>
      </c>
      <c r="E58" s="1420">
        <v>2.6813E-2</v>
      </c>
      <c r="F58" s="1420">
        <v>1.6876000000000002E-2</v>
      </c>
      <c r="G58" s="1420">
        <v>-2.8853E-2</v>
      </c>
      <c r="H58" s="1420">
        <v>2.4300000000000002E-4</v>
      </c>
      <c r="I58" s="1420">
        <v>4.1841000000000003E-2</v>
      </c>
      <c r="J58" s="1433">
        <f>(I58-F58)/F58</f>
        <v>1.4793197440151693</v>
      </c>
      <c r="K58" s="1433">
        <f>(I58-C58)/C58</f>
        <v>0.51444187056609225</v>
      </c>
      <c r="M58" s="381"/>
      <c r="N58" s="660">
        <v>36961665.939999998</v>
      </c>
      <c r="O58" s="660">
        <v>33028152.010000002</v>
      </c>
      <c r="P58" s="660">
        <v>36722123.869999997</v>
      </c>
      <c r="Q58" s="660">
        <v>36707870.829999998</v>
      </c>
      <c r="R58" s="660">
        <v>35707912.049999997</v>
      </c>
      <c r="S58" s="660"/>
      <c r="T58" s="660"/>
      <c r="U58" s="660"/>
      <c r="V58" s="660"/>
      <c r="W58" s="660"/>
      <c r="X58" s="660"/>
      <c r="Y58" s="660"/>
      <c r="Z58" s="660"/>
    </row>
    <row r="59" spans="1:26" x14ac:dyDescent="0.25">
      <c r="A59" s="1769" t="s">
        <v>1303</v>
      </c>
      <c r="B59" s="665" t="s">
        <v>1792</v>
      </c>
      <c r="C59" s="1430">
        <v>6.1300000000000005E-4</v>
      </c>
      <c r="D59" s="1430">
        <v>3.0700000000000004E-4</v>
      </c>
      <c r="E59" s="1430">
        <v>4.0678000000000006E-2</v>
      </c>
      <c r="F59" s="1430">
        <v>9.0220000000000005E-3</v>
      </c>
      <c r="G59" s="1430">
        <v>2.7224000000000002E-2</v>
      </c>
      <c r="H59" s="1430">
        <v>7.3770000000000007E-3</v>
      </c>
      <c r="I59" s="1430">
        <v>1.6721E-2</v>
      </c>
      <c r="J59" s="1435">
        <f t="shared" si="5"/>
        <v>0.8533584571048547</v>
      </c>
      <c r="K59" s="1435">
        <f>(I59-C59)/C59</f>
        <v>26.277324632952691</v>
      </c>
      <c r="M59" s="381"/>
      <c r="N59" s="660">
        <v>39368551.25</v>
      </c>
      <c r="O59" s="660">
        <v>39537200.609999999</v>
      </c>
      <c r="P59" s="660">
        <v>35911731.219999999</v>
      </c>
      <c r="Q59" s="660">
        <v>38902934.289999999</v>
      </c>
      <c r="R59" s="660">
        <v>39048428.920000002</v>
      </c>
      <c r="S59" s="660"/>
      <c r="T59" s="660"/>
      <c r="U59" s="660"/>
      <c r="V59" s="660"/>
      <c r="W59" s="660"/>
      <c r="X59" s="660"/>
      <c r="Y59" s="660"/>
      <c r="Z59" s="660"/>
    </row>
    <row r="60" spans="1:26" ht="15.75" thickBot="1" x14ac:dyDescent="0.3">
      <c r="A60" s="1768" t="s">
        <v>1303</v>
      </c>
      <c r="B60" s="1419" t="s">
        <v>580</v>
      </c>
      <c r="C60" s="1418">
        <v>1.5255000000000003E-2</v>
      </c>
      <c r="D60" s="1418">
        <v>7.7300000000000003E-4</v>
      </c>
      <c r="E60" s="1418">
        <v>4.7703000000000002E-2</v>
      </c>
      <c r="F60" s="1418">
        <v>-8.4489999999999999E-3</v>
      </c>
      <c r="G60" s="1418">
        <v>-3.3131000000000001E-2</v>
      </c>
      <c r="H60" s="1418">
        <v>6.7673999999999998E-2</v>
      </c>
      <c r="I60" s="1418">
        <v>9.2030000000000011E-3</v>
      </c>
      <c r="J60" s="1434">
        <f>ABS((I60-F60)/F60)</f>
        <v>2.0892413303349509</v>
      </c>
      <c r="K60" s="1434">
        <f>(I60-C60)/C60</f>
        <v>-0.3967223861029171</v>
      </c>
      <c r="M60" s="380"/>
      <c r="N60" s="660">
        <v>25935002.43</v>
      </c>
      <c r="O60" s="660">
        <v>22552159.899999999</v>
      </c>
      <c r="P60" s="660">
        <v>21824737.050000001</v>
      </c>
      <c r="Q60" s="660">
        <v>22000897.969999999</v>
      </c>
      <c r="R60" s="660">
        <v>21756673.899999999</v>
      </c>
      <c r="S60" s="660"/>
      <c r="T60" s="660"/>
      <c r="U60" s="660"/>
      <c r="V60" s="660"/>
      <c r="W60" s="660"/>
      <c r="X60" s="660"/>
      <c r="Y60" s="660"/>
      <c r="Z60" s="660"/>
    </row>
    <row r="61" spans="1:26" ht="15.75" thickBot="1" x14ac:dyDescent="0.3">
      <c r="A61" s="1770" t="s">
        <v>1145</v>
      </c>
      <c r="B61" s="1771"/>
      <c r="C61" s="1441">
        <v>1.6740684667564322E-2</v>
      </c>
      <c r="D61" s="1442">
        <v>2.9062820982926021E-2</v>
      </c>
      <c r="E61" s="1442">
        <v>2.7972922770432691E-2</v>
      </c>
      <c r="F61" s="1442">
        <v>2.5638430878510792E-2</v>
      </c>
      <c r="G61" s="1446">
        <v>2.0946562376879377E-2</v>
      </c>
      <c r="H61" s="1442">
        <v>2.5303741332760681E-2</v>
      </c>
      <c r="I61" s="1447">
        <v>2.6196431772847528E-2</v>
      </c>
      <c r="J61" s="1437">
        <f t="shared" si="5"/>
        <v>2.1764237327192761E-2</v>
      </c>
      <c r="K61" s="1437">
        <f>(I61-C61)/C61</f>
        <v>0.56483634290084062</v>
      </c>
      <c r="M61" s="660">
        <f t="shared" ref="M61:R61" si="7">SUM(M40:M60)</f>
        <v>0</v>
      </c>
      <c r="N61" s="660">
        <f t="shared" si="7"/>
        <v>649992125.32000005</v>
      </c>
      <c r="O61" s="660">
        <f t="shared" si="7"/>
        <v>637616808.86999989</v>
      </c>
      <c r="P61" s="660">
        <f t="shared" si="7"/>
        <v>603192527.39999998</v>
      </c>
      <c r="Q61" s="660">
        <f t="shared" si="7"/>
        <v>585422580.13999999</v>
      </c>
      <c r="R61" s="660">
        <f t="shared" si="7"/>
        <v>600748790.19999993</v>
      </c>
      <c r="S61" s="660"/>
      <c r="T61" s="667"/>
      <c r="U61" s="667"/>
      <c r="V61" s="667"/>
      <c r="W61" s="667"/>
      <c r="X61" s="667"/>
      <c r="Y61" s="667"/>
      <c r="Z61" s="667"/>
    </row>
    <row r="62" spans="1:26" ht="4.5" customHeight="1" x14ac:dyDescent="0.25">
      <c r="A62" s="668"/>
      <c r="B62" s="669"/>
      <c r="C62" s="670"/>
      <c r="D62" s="670"/>
      <c r="E62" s="670"/>
      <c r="F62" s="670"/>
      <c r="G62" s="670"/>
      <c r="H62" s="670"/>
      <c r="I62" s="670"/>
      <c r="J62" s="682"/>
      <c r="K62" s="682"/>
      <c r="M62" s="660"/>
      <c r="N62" s="660"/>
      <c r="O62" s="660"/>
      <c r="P62" s="660"/>
      <c r="Q62" s="660"/>
      <c r="R62" s="660"/>
      <c r="S62" s="660"/>
      <c r="T62" s="660"/>
      <c r="U62" s="660"/>
      <c r="V62" s="660"/>
      <c r="W62" s="660"/>
      <c r="X62" s="660"/>
      <c r="Y62" s="660"/>
      <c r="Z62" s="660"/>
    </row>
    <row r="63" spans="1:26" x14ac:dyDescent="0.25">
      <c r="A63" s="664" t="s">
        <v>1182</v>
      </c>
      <c r="B63" s="664"/>
      <c r="C63" s="664"/>
      <c r="D63" s="664"/>
      <c r="E63" s="664"/>
      <c r="F63" s="664"/>
      <c r="G63" s="664"/>
      <c r="H63" s="664"/>
      <c r="I63" s="664"/>
      <c r="J63" s="664"/>
      <c r="K63" s="664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</row>
    <row r="64" spans="1:26" x14ac:dyDescent="0.25">
      <c r="A64" s="664"/>
      <c r="B64" s="683"/>
      <c r="C64" s="683"/>
      <c r="D64" s="683"/>
      <c r="E64" s="683"/>
      <c r="F64" s="683"/>
      <c r="G64" s="683"/>
      <c r="H64" s="683"/>
      <c r="I64" s="683"/>
      <c r="J64" s="683"/>
      <c r="K64" s="683"/>
      <c r="M64" s="660"/>
      <c r="N64" s="660"/>
      <c r="O64" s="660"/>
      <c r="P64" s="660"/>
      <c r="Q64" s="660"/>
      <c r="R64" s="660"/>
      <c r="S64" s="660"/>
      <c r="T64" s="660"/>
      <c r="U64" s="660"/>
      <c r="V64" s="660"/>
      <c r="W64" s="660"/>
      <c r="X64" s="660"/>
      <c r="Y64" s="660"/>
      <c r="Z64" s="660"/>
    </row>
    <row r="65" spans="1:26" x14ac:dyDescent="0.25">
      <c r="A65" s="664"/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M65" s="660"/>
      <c r="N65" s="660"/>
      <c r="O65" s="660"/>
      <c r="P65" s="660"/>
      <c r="Q65" s="660"/>
      <c r="R65" s="660"/>
      <c r="S65" s="660"/>
      <c r="T65" s="660"/>
      <c r="U65" s="660"/>
      <c r="V65" s="660"/>
      <c r="W65" s="660"/>
      <c r="X65" s="660"/>
      <c r="Y65" s="660"/>
      <c r="Z65" s="660"/>
    </row>
    <row r="66" spans="1:26" x14ac:dyDescent="0.25">
      <c r="A66" s="664"/>
      <c r="B66" s="683"/>
      <c r="C66" s="683"/>
      <c r="D66" s="683"/>
      <c r="E66" s="683"/>
      <c r="F66" s="683"/>
      <c r="G66" s="683"/>
      <c r="H66" s="683"/>
      <c r="I66" s="683"/>
      <c r="J66" s="683"/>
      <c r="K66" s="683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0"/>
      <c r="Y66" s="660"/>
      <c r="Z66" s="660"/>
    </row>
    <row r="67" spans="1:26" x14ac:dyDescent="0.25">
      <c r="A67" s="664"/>
      <c r="B67" s="683"/>
      <c r="C67" s="683"/>
      <c r="D67" s="683"/>
      <c r="E67" s="683"/>
      <c r="F67" s="683"/>
      <c r="G67" s="683"/>
      <c r="H67" s="683"/>
      <c r="I67" s="683"/>
      <c r="J67" s="683"/>
      <c r="K67" s="683"/>
      <c r="M67" s="660"/>
      <c r="N67" s="660"/>
      <c r="O67" s="660"/>
      <c r="P67" s="660"/>
      <c r="Q67" s="660"/>
      <c r="R67" s="660"/>
      <c r="S67" s="660"/>
      <c r="T67" s="660"/>
      <c r="U67" s="660"/>
      <c r="V67" s="660"/>
      <c r="W67" s="660"/>
      <c r="X67" s="660"/>
      <c r="Y67" s="660"/>
      <c r="Z67" s="660"/>
    </row>
    <row r="68" spans="1:26" x14ac:dyDescent="0.25">
      <c r="A68" s="1759" t="s">
        <v>1318</v>
      </c>
      <c r="B68" s="1759"/>
      <c r="C68" s="1759"/>
      <c r="D68" s="1759"/>
      <c r="E68" s="1759"/>
      <c r="F68" s="1759"/>
      <c r="G68" s="1759"/>
      <c r="H68" s="1759"/>
      <c r="I68" s="1759"/>
      <c r="J68" s="1759"/>
      <c r="K68" s="1759"/>
      <c r="M68" s="660"/>
      <c r="N68" s="660"/>
      <c r="O68" s="660"/>
      <c r="P68" s="660"/>
      <c r="Q68" s="660"/>
      <c r="R68" s="660"/>
      <c r="S68" s="660"/>
      <c r="T68" s="660"/>
      <c r="U68" s="660"/>
      <c r="V68" s="660"/>
      <c r="W68" s="660"/>
      <c r="X68" s="660"/>
      <c r="Y68" s="660"/>
      <c r="Z68" s="660"/>
    </row>
    <row r="69" spans="1:26" x14ac:dyDescent="0.25">
      <c r="A69" s="1760" t="s">
        <v>1996</v>
      </c>
      <c r="B69" s="1760"/>
      <c r="C69" s="1760"/>
      <c r="D69" s="1760"/>
      <c r="E69" s="1760"/>
      <c r="F69" s="1760"/>
      <c r="G69" s="1760"/>
      <c r="H69" s="1760"/>
      <c r="I69" s="1760"/>
      <c r="J69" s="1760"/>
      <c r="K69" s="17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0"/>
      <c r="Y69" s="660"/>
      <c r="Z69" s="660"/>
    </row>
    <row r="70" spans="1:26" x14ac:dyDescent="0.25">
      <c r="A70" s="1759" t="s">
        <v>585</v>
      </c>
      <c r="B70" s="1759"/>
      <c r="C70" s="1759"/>
      <c r="D70" s="1759"/>
      <c r="E70" s="1759"/>
      <c r="F70" s="1759"/>
      <c r="G70" s="1759"/>
      <c r="H70" s="1759"/>
      <c r="I70" s="1759"/>
      <c r="J70" s="1759"/>
      <c r="K70" s="1759"/>
      <c r="M70" s="660"/>
      <c r="N70" s="660"/>
      <c r="O70" s="660"/>
      <c r="P70" s="660"/>
      <c r="Q70" s="660"/>
      <c r="R70" s="660"/>
      <c r="S70" s="660"/>
      <c r="T70" s="660"/>
      <c r="U70" s="660"/>
      <c r="V70" s="660"/>
      <c r="W70" s="660"/>
      <c r="X70" s="660"/>
      <c r="Y70" s="660"/>
      <c r="Z70" s="660"/>
    </row>
    <row r="71" spans="1:26" ht="2.25" customHeight="1" thickBot="1" x14ac:dyDescent="0.3">
      <c r="A71" s="684"/>
      <c r="B71" s="685"/>
      <c r="C71" s="685"/>
      <c r="D71" s="685"/>
      <c r="E71" s="685"/>
      <c r="F71" s="685"/>
      <c r="G71" s="685"/>
      <c r="H71" s="685"/>
      <c r="I71" s="685"/>
      <c r="J71" s="685"/>
      <c r="K71" s="685"/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660"/>
      <c r="X71" s="660"/>
      <c r="Y71" s="660"/>
      <c r="Z71" s="660"/>
    </row>
    <row r="72" spans="1:26" ht="26.25" thickBot="1" x14ac:dyDescent="0.3">
      <c r="A72" s="686" t="s">
        <v>547</v>
      </c>
      <c r="B72" s="687" t="s">
        <v>548</v>
      </c>
      <c r="C72" s="1475">
        <v>43008</v>
      </c>
      <c r="D72" s="1475">
        <v>43100</v>
      </c>
      <c r="E72" s="1475">
        <v>43190</v>
      </c>
      <c r="F72" s="1475">
        <v>43281</v>
      </c>
      <c r="G72" s="1475">
        <v>43311</v>
      </c>
      <c r="H72" s="1475">
        <v>43343</v>
      </c>
      <c r="I72" s="1476">
        <v>43373</v>
      </c>
      <c r="J72" s="662" t="s">
        <v>1311</v>
      </c>
      <c r="K72" s="662" t="s">
        <v>440</v>
      </c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660"/>
      <c r="X72" s="660"/>
      <c r="Y72" s="660"/>
      <c r="Z72" s="660"/>
    </row>
    <row r="73" spans="1:26" ht="22.5" x14ac:dyDescent="0.25">
      <c r="A73" s="688" t="s">
        <v>110</v>
      </c>
      <c r="B73" s="689" t="s">
        <v>581</v>
      </c>
      <c r="C73" s="690">
        <v>-1.2814000000000001E-2</v>
      </c>
      <c r="D73" s="690">
        <v>4.1510000000000002E-3</v>
      </c>
      <c r="E73" s="690">
        <v>-3.3770000000000002E-3</v>
      </c>
      <c r="F73" s="690">
        <v>-1.4770000000000002E-3</v>
      </c>
      <c r="G73" s="690">
        <v>-1.8243000000000002E-2</v>
      </c>
      <c r="H73" s="690">
        <v>-3.2170000000000002E-3</v>
      </c>
      <c r="I73" s="690">
        <v>1.6648000000000003E-2</v>
      </c>
      <c r="J73" s="690">
        <f>ABS(I73/F73-1)</f>
        <v>12.271496276235613</v>
      </c>
      <c r="K73" s="690">
        <f>ABS(I73/C73-1)</f>
        <v>2.2992039956297798</v>
      </c>
      <c r="M73" s="660">
        <v>35305055.93</v>
      </c>
      <c r="N73" s="660">
        <v>32763507.710000001</v>
      </c>
      <c r="O73" s="660">
        <v>31415752.02</v>
      </c>
      <c r="P73" s="660">
        <v>29622703.600000001</v>
      </c>
      <c r="Q73" s="660">
        <v>29503987.75</v>
      </c>
      <c r="R73" s="660">
        <v>29352642.219999999</v>
      </c>
      <c r="S73" s="660"/>
      <c r="T73" s="660"/>
      <c r="U73" s="660"/>
      <c r="V73" s="660"/>
      <c r="W73" s="660"/>
      <c r="X73" s="660"/>
      <c r="Y73" s="660"/>
      <c r="Z73" s="660"/>
    </row>
    <row r="74" spans="1:26" ht="15" hidden="1" customHeight="1" x14ac:dyDescent="0.25">
      <c r="A74" s="665"/>
      <c r="B74" s="691"/>
      <c r="C74" s="678"/>
      <c r="D74" s="678"/>
      <c r="E74" s="678"/>
      <c r="F74" s="678"/>
      <c r="G74" s="678"/>
      <c r="H74" s="678"/>
      <c r="I74" s="678"/>
      <c r="J74" s="678" t="e">
        <f>I74/F74-1</f>
        <v>#DIV/0!</v>
      </c>
      <c r="K74" s="678" t="e">
        <f>-(I74/C74-1)</f>
        <v>#DIV/0!</v>
      </c>
      <c r="M74" s="660"/>
      <c r="N74" s="660"/>
      <c r="O74" s="660"/>
      <c r="P74" s="660"/>
      <c r="Q74" s="660"/>
      <c r="R74" s="660"/>
      <c r="S74" s="660"/>
      <c r="T74" s="660"/>
      <c r="U74" s="660"/>
      <c r="V74" s="660"/>
      <c r="W74" s="660"/>
      <c r="X74" s="660"/>
      <c r="Y74" s="660"/>
      <c r="Z74" s="660"/>
    </row>
    <row r="75" spans="1:26" ht="15" hidden="1" customHeight="1" x14ac:dyDescent="0.25">
      <c r="A75" s="665"/>
      <c r="B75" s="691"/>
      <c r="C75" s="678"/>
      <c r="D75" s="678"/>
      <c r="E75" s="678"/>
      <c r="F75" s="678"/>
      <c r="G75" s="678"/>
      <c r="H75" s="678"/>
      <c r="I75" s="678"/>
      <c r="J75" s="678" t="e">
        <f>I75/F75-1</f>
        <v>#DIV/0!</v>
      </c>
      <c r="K75" s="678" t="e">
        <f>-(I75/C75-1)</f>
        <v>#DIV/0!</v>
      </c>
      <c r="M75" s="660"/>
      <c r="N75" s="660"/>
      <c r="O75" s="660"/>
      <c r="P75" s="660"/>
      <c r="Q75" s="660"/>
      <c r="R75" s="660"/>
      <c r="S75" s="660"/>
      <c r="T75" s="660"/>
      <c r="U75" s="660"/>
      <c r="V75" s="660"/>
      <c r="W75" s="660"/>
      <c r="X75" s="660"/>
      <c r="Y75" s="660"/>
      <c r="Z75" s="660"/>
    </row>
    <row r="76" spans="1:26" ht="15" hidden="1" customHeight="1" x14ac:dyDescent="0.25">
      <c r="A76" s="665"/>
      <c r="B76" s="691"/>
      <c r="C76" s="678"/>
      <c r="D76" s="678"/>
      <c r="E76" s="678"/>
      <c r="F76" s="678"/>
      <c r="G76" s="678"/>
      <c r="H76" s="678"/>
      <c r="I76" s="678"/>
      <c r="J76" s="678" t="e">
        <f>I76/F76-1</f>
        <v>#DIV/0!</v>
      </c>
      <c r="K76" s="678" t="e">
        <f>-(I76/C76-1)</f>
        <v>#DIV/0!</v>
      </c>
      <c r="M76" s="660"/>
      <c r="N76" s="660"/>
      <c r="O76" s="660"/>
      <c r="P76" s="660"/>
      <c r="Q76" s="660"/>
      <c r="R76" s="660"/>
      <c r="S76" s="660"/>
      <c r="T76" s="660"/>
      <c r="U76" s="660"/>
      <c r="V76" s="660"/>
      <c r="W76" s="660"/>
      <c r="X76" s="660"/>
      <c r="Y76" s="660"/>
      <c r="Z76" s="660"/>
    </row>
    <row r="77" spans="1:26" x14ac:dyDescent="0.25">
      <c r="A77" s="666" t="s">
        <v>1145</v>
      </c>
      <c r="B77" s="691"/>
      <c r="C77" s="681">
        <v>-1.2814000000000001E-2</v>
      </c>
      <c r="D77" s="681">
        <v>4.1510000000000002E-3</v>
      </c>
      <c r="E77" s="681">
        <v>-3.3770000000000002E-3</v>
      </c>
      <c r="F77" s="681">
        <v>-1.4770000000000002E-3</v>
      </c>
      <c r="G77" s="681">
        <v>-1.8243000000000002E-2</v>
      </c>
      <c r="H77" s="681">
        <v>-3.2170000000000002E-3</v>
      </c>
      <c r="I77" s="681">
        <v>1.6648000000000003E-2</v>
      </c>
      <c r="J77" s="681">
        <f>ABS(I77/F77-1)</f>
        <v>12.271496276235613</v>
      </c>
      <c r="K77" s="681">
        <f>ABS(I77/C77-1)</f>
        <v>2.2992039956297798</v>
      </c>
      <c r="M77" s="660">
        <f t="shared" ref="M77:R77" si="8">SUM(M73:M76)</f>
        <v>35305055.93</v>
      </c>
      <c r="N77" s="660">
        <f t="shared" si="8"/>
        <v>32763507.710000001</v>
      </c>
      <c r="O77" s="660">
        <f t="shared" si="8"/>
        <v>31415752.02</v>
      </c>
      <c r="P77" s="660">
        <f t="shared" si="8"/>
        <v>29622703.600000001</v>
      </c>
      <c r="Q77" s="660">
        <f t="shared" si="8"/>
        <v>29503987.75</v>
      </c>
      <c r="R77" s="660">
        <f t="shared" si="8"/>
        <v>29352642.219999999</v>
      </c>
      <c r="S77" s="660"/>
      <c r="T77" s="667"/>
      <c r="U77" s="667"/>
      <c r="V77" s="667"/>
      <c r="W77" s="667"/>
      <c r="X77" s="667"/>
      <c r="Y77" s="667"/>
      <c r="Z77" s="667"/>
    </row>
    <row r="78" spans="1:26" ht="6" customHeight="1" x14ac:dyDescent="0.25">
      <c r="A78" s="668"/>
      <c r="B78" s="668"/>
      <c r="C78" s="668"/>
      <c r="D78" s="668"/>
      <c r="E78" s="668"/>
      <c r="F78" s="668"/>
      <c r="G78" s="668"/>
      <c r="H78" s="668"/>
      <c r="I78" s="668"/>
      <c r="J78" s="668"/>
      <c r="K78" s="668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</row>
    <row r="79" spans="1:26" x14ac:dyDescent="0.25">
      <c r="A79" s="664" t="s">
        <v>1182</v>
      </c>
      <c r="B79" s="674"/>
      <c r="C79" s="674"/>
      <c r="D79" s="674"/>
      <c r="E79" s="674"/>
      <c r="F79" s="674"/>
      <c r="G79" s="674"/>
      <c r="H79" s="683"/>
      <c r="I79" s="683"/>
      <c r="J79" s="683"/>
      <c r="K79" s="683"/>
    </row>
    <row r="80" spans="1:26" x14ac:dyDescent="0.25">
      <c r="A80" s="664" t="s">
        <v>1793</v>
      </c>
      <c r="B80" s="683"/>
      <c r="C80" s="683"/>
      <c r="D80" s="683"/>
      <c r="E80" s="683"/>
      <c r="F80" s="683"/>
      <c r="G80" s="683"/>
    </row>
    <row r="81" spans="1:1" x14ac:dyDescent="0.25">
      <c r="A81" s="664"/>
    </row>
    <row r="82" spans="1:1" x14ac:dyDescent="0.25">
      <c r="A82" s="664"/>
    </row>
    <row r="83" spans="1:1" x14ac:dyDescent="0.25">
      <c r="A83" s="664"/>
    </row>
    <row r="84" spans="1:1" x14ac:dyDescent="0.25">
      <c r="A84" s="664"/>
    </row>
  </sheetData>
  <mergeCells count="23">
    <mergeCell ref="A68:K68"/>
    <mergeCell ref="A69:K69"/>
    <mergeCell ref="A70:K70"/>
    <mergeCell ref="A40:A41"/>
    <mergeCell ref="A42:A44"/>
    <mergeCell ref="A46:A48"/>
    <mergeCell ref="A49:A52"/>
    <mergeCell ref="A54:A57"/>
    <mergeCell ref="A58:A60"/>
    <mergeCell ref="A61:B61"/>
    <mergeCell ref="A31:B31"/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</mergeCells>
  <pageMargins left="0.7" right="0.7" top="0.75" bottom="0.75" header="0.3" footer="0.3"/>
  <pageSetup orientation="portrait" r:id="rId1"/>
  <ignoredErrors>
    <ignoredError sqref="K7 J6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0" tint="-0.14999847407452621"/>
  </sheetPr>
  <dimension ref="A1:T65"/>
  <sheetViews>
    <sheetView topLeftCell="A26" workbookViewId="0">
      <selection activeCell="C32" sqref="C32"/>
    </sheetView>
  </sheetViews>
  <sheetFormatPr baseColWidth="10" defaultRowHeight="15" x14ac:dyDescent="0.25"/>
  <cols>
    <col min="1" max="1" width="35.140625" style="244" customWidth="1"/>
    <col min="2" max="2" width="29.85546875" style="244" customWidth="1"/>
    <col min="3" max="16384" width="11.42578125" style="244"/>
  </cols>
  <sheetData>
    <row r="1" spans="1:17" x14ac:dyDescent="0.25">
      <c r="A1" s="1722" t="s">
        <v>647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  <c r="L1" s="1722"/>
      <c r="M1" s="1722"/>
      <c r="N1" s="1722"/>
      <c r="O1" s="1722"/>
      <c r="P1" s="1722"/>
      <c r="Q1" s="1722"/>
    </row>
    <row r="2" spans="1:17" x14ac:dyDescent="0.25">
      <c r="A2" s="1772" t="s">
        <v>1978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  <c r="Q2" s="1772"/>
    </row>
    <row r="3" spans="1:17" x14ac:dyDescent="0.25">
      <c r="A3" s="1773" t="s">
        <v>546</v>
      </c>
      <c r="B3" s="1773"/>
      <c r="C3" s="1773"/>
      <c r="D3" s="1773"/>
      <c r="E3" s="1773"/>
      <c r="F3" s="1773"/>
      <c r="G3" s="1773"/>
      <c r="H3" s="1773"/>
      <c r="I3" s="1773"/>
      <c r="J3" s="1773"/>
      <c r="K3" s="1773"/>
      <c r="L3" s="1773"/>
      <c r="M3" s="1773"/>
      <c r="N3" s="1773"/>
      <c r="O3" s="1773"/>
      <c r="P3" s="1773"/>
      <c r="Q3" s="1773"/>
    </row>
    <row r="4" spans="1:17" ht="3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  <c r="M4" s="70"/>
      <c r="N4" s="70"/>
      <c r="O4" s="70"/>
      <c r="P4" s="70"/>
      <c r="Q4" s="70"/>
    </row>
    <row r="5" spans="1:17" ht="27" customHeight="1" x14ac:dyDescent="0.25">
      <c r="A5" s="77" t="s">
        <v>547</v>
      </c>
      <c r="B5" s="77" t="s">
        <v>607</v>
      </c>
      <c r="C5" s="729">
        <v>43008</v>
      </c>
      <c r="D5" s="729">
        <v>43039</v>
      </c>
      <c r="E5" s="729">
        <v>43069</v>
      </c>
      <c r="F5" s="729">
        <v>43100</v>
      </c>
      <c r="G5" s="729">
        <v>43131</v>
      </c>
      <c r="H5" s="729">
        <v>43159</v>
      </c>
      <c r="I5" s="729">
        <v>43190</v>
      </c>
      <c r="J5" s="729">
        <v>43220</v>
      </c>
      <c r="K5" s="729">
        <v>43251</v>
      </c>
      <c r="L5" s="729">
        <v>43281</v>
      </c>
      <c r="M5" s="722">
        <v>43312</v>
      </c>
      <c r="N5" s="722">
        <v>43343</v>
      </c>
      <c r="O5" s="722">
        <v>43373</v>
      </c>
      <c r="P5" s="693" t="s">
        <v>1319</v>
      </c>
      <c r="Q5" s="693" t="s">
        <v>1320</v>
      </c>
    </row>
    <row r="6" spans="1:17" x14ac:dyDescent="0.25">
      <c r="A6" s="1774" t="s">
        <v>107</v>
      </c>
      <c r="B6" s="706" t="s">
        <v>555</v>
      </c>
      <c r="C6" s="726">
        <v>180.25020000000001</v>
      </c>
      <c r="D6" s="726">
        <v>180.34010000000001</v>
      </c>
      <c r="E6" s="726">
        <v>180.48079999999999</v>
      </c>
      <c r="F6" s="726">
        <v>180.5616</v>
      </c>
      <c r="G6" s="726">
        <v>180.81100000000001</v>
      </c>
      <c r="H6" s="726">
        <v>180.85319999999999</v>
      </c>
      <c r="I6" s="726">
        <v>180.90129999999999</v>
      </c>
      <c r="J6" s="726">
        <v>181.05699999999999</v>
      </c>
      <c r="K6" s="726">
        <v>181.0891</v>
      </c>
      <c r="L6" s="726">
        <v>181.32320000000001</v>
      </c>
      <c r="M6" s="1479">
        <v>181.4699</v>
      </c>
      <c r="N6" s="1479">
        <v>181.83760000000001</v>
      </c>
      <c r="O6" s="1479">
        <v>181.95599999999999</v>
      </c>
      <c r="P6" s="696">
        <f>(O6-L6)/L6</f>
        <v>3.489900906226973E-3</v>
      </c>
      <c r="Q6" s="700">
        <f>(O6-C6)/C6</f>
        <v>9.4635123844521787E-3</v>
      </c>
    </row>
    <row r="7" spans="1:17" x14ac:dyDescent="0.25">
      <c r="A7" s="1775" t="s">
        <v>107</v>
      </c>
      <c r="B7" s="704" t="s">
        <v>1699</v>
      </c>
      <c r="C7" s="725">
        <v>251.53139999999999</v>
      </c>
      <c r="D7" s="725">
        <v>251.7353</v>
      </c>
      <c r="E7" s="725">
        <v>251.86340000000001</v>
      </c>
      <c r="F7" s="725">
        <v>251.9759</v>
      </c>
      <c r="G7" s="725">
        <v>252.17830000000001</v>
      </c>
      <c r="H7" s="725">
        <v>252.26130000000001</v>
      </c>
      <c r="I7" s="725">
        <v>252.37029999999999</v>
      </c>
      <c r="J7" s="725">
        <v>252.5865</v>
      </c>
      <c r="K7" s="725">
        <v>252.7268</v>
      </c>
      <c r="L7" s="725">
        <v>252.9751</v>
      </c>
      <c r="M7" s="1478">
        <v>253.178</v>
      </c>
      <c r="N7" s="1478">
        <v>253.57310000000001</v>
      </c>
      <c r="O7" s="1478">
        <v>253.79810000000001</v>
      </c>
      <c r="P7" s="695">
        <f t="shared" ref="P7:P23" si="0">(O7-L7)/L7</f>
        <v>3.2532846118056976E-3</v>
      </c>
      <c r="Q7" s="698">
        <f t="shared" ref="Q7:Q22" si="1">(O7-C7)/C7</f>
        <v>9.0115985519104748E-3</v>
      </c>
    </row>
    <row r="8" spans="1:17" x14ac:dyDescent="0.25">
      <c r="A8" s="1774" t="s">
        <v>1312</v>
      </c>
      <c r="B8" s="706" t="s">
        <v>563</v>
      </c>
      <c r="C8" s="726">
        <v>209.58330000000001</v>
      </c>
      <c r="D8" s="726">
        <v>209.68539999999999</v>
      </c>
      <c r="E8" s="726">
        <v>209.84039999999999</v>
      </c>
      <c r="F8" s="726">
        <v>209.9248</v>
      </c>
      <c r="G8" s="726">
        <v>209.97970000000001</v>
      </c>
      <c r="H8" s="726">
        <v>210.0523</v>
      </c>
      <c r="I8" s="726">
        <v>210.15960000000001</v>
      </c>
      <c r="J8" s="726">
        <v>210.27799999999999</v>
      </c>
      <c r="K8" s="726">
        <v>210.44380000000001</v>
      </c>
      <c r="L8" s="726">
        <v>210.62209999999999</v>
      </c>
      <c r="M8" s="1479">
        <v>210.81209999999999</v>
      </c>
      <c r="N8" s="1479">
        <v>210.93469999999999</v>
      </c>
      <c r="O8" s="1479">
        <v>211.2227</v>
      </c>
      <c r="P8" s="696">
        <f t="shared" si="0"/>
        <v>2.8515526148491267E-3</v>
      </c>
      <c r="Q8" s="700">
        <f t="shared" si="1"/>
        <v>7.8221881228131961E-3</v>
      </c>
    </row>
    <row r="9" spans="1:17" x14ac:dyDescent="0.25">
      <c r="A9" s="1775" t="s">
        <v>1312</v>
      </c>
      <c r="B9" s="704" t="s">
        <v>564</v>
      </c>
      <c r="C9" s="725">
        <v>205.5736</v>
      </c>
      <c r="D9" s="725">
        <v>205.70439999999999</v>
      </c>
      <c r="E9" s="725">
        <v>205.8518</v>
      </c>
      <c r="F9" s="725">
        <v>205.94130000000001</v>
      </c>
      <c r="G9" s="725">
        <v>206.09899999999999</v>
      </c>
      <c r="H9" s="725">
        <v>206.30240000000001</v>
      </c>
      <c r="I9" s="725">
        <v>206.6157</v>
      </c>
      <c r="J9" s="725">
        <v>206.7313</v>
      </c>
      <c r="K9" s="725">
        <v>206.94120000000001</v>
      </c>
      <c r="L9" s="725">
        <v>207.13300000000001</v>
      </c>
      <c r="M9" s="1478">
        <v>207.3279</v>
      </c>
      <c r="N9" s="1478">
        <v>207.5121</v>
      </c>
      <c r="O9" s="1478">
        <v>207.77529999999999</v>
      </c>
      <c r="P9" s="695">
        <f t="shared" si="0"/>
        <v>3.1009061810526443E-3</v>
      </c>
      <c r="Q9" s="698">
        <f t="shared" si="1"/>
        <v>1.0710032805768778E-2</v>
      </c>
    </row>
    <row r="10" spans="1:17" x14ac:dyDescent="0.25">
      <c r="A10" s="1778" t="s">
        <v>109</v>
      </c>
      <c r="B10" s="706" t="s">
        <v>1735</v>
      </c>
      <c r="C10" s="726"/>
      <c r="D10" s="726"/>
      <c r="E10" s="726"/>
      <c r="F10" s="726"/>
      <c r="G10" s="726">
        <v>99.978300000000004</v>
      </c>
      <c r="H10" s="726">
        <v>100.0744</v>
      </c>
      <c r="I10" s="726">
        <v>100.13200000000001</v>
      </c>
      <c r="J10" s="726">
        <v>100.1656</v>
      </c>
      <c r="K10" s="726">
        <v>100.24550000000001</v>
      </c>
      <c r="L10" s="726">
        <v>100.3569</v>
      </c>
      <c r="M10" s="1479">
        <v>101.05159999999999</v>
      </c>
      <c r="N10" s="1479">
        <v>100.9743</v>
      </c>
      <c r="O10" s="1479">
        <v>100.9975</v>
      </c>
      <c r="P10" s="696">
        <f t="shared" si="0"/>
        <v>6.3832182939091014E-3</v>
      </c>
      <c r="Q10" s="700" t="s">
        <v>1313</v>
      </c>
    </row>
    <row r="11" spans="1:17" ht="15" customHeight="1" x14ac:dyDescent="0.25">
      <c r="A11" s="1779"/>
      <c r="B11" s="702" t="s">
        <v>556</v>
      </c>
      <c r="C11" s="724">
        <v>138.81450000000001</v>
      </c>
      <c r="D11" s="724">
        <v>138.85570000000001</v>
      </c>
      <c r="E11" s="724">
        <v>138.96979999999999</v>
      </c>
      <c r="F11" s="724">
        <v>139.0761</v>
      </c>
      <c r="G11" s="724">
        <v>139.2525</v>
      </c>
      <c r="H11" s="724">
        <v>139.35</v>
      </c>
      <c r="I11" s="724">
        <v>139.47800000000001</v>
      </c>
      <c r="J11" s="724">
        <v>139.5975</v>
      </c>
      <c r="K11" s="724">
        <v>139.7893</v>
      </c>
      <c r="L11" s="724">
        <v>139.89529999999999</v>
      </c>
      <c r="M11" s="1477">
        <v>139.96770000000001</v>
      </c>
      <c r="N11" s="1477">
        <v>140.09960000000001</v>
      </c>
      <c r="O11" s="1477">
        <v>140.20529999999999</v>
      </c>
      <c r="P11" s="694">
        <f t="shared" si="0"/>
        <v>2.2159429230288815E-3</v>
      </c>
      <c r="Q11" s="699">
        <f t="shared" si="1"/>
        <v>1.0019126244016182E-2</v>
      </c>
    </row>
    <row r="12" spans="1:17" ht="15" customHeight="1" x14ac:dyDescent="0.25">
      <c r="A12" s="1780"/>
      <c r="B12" s="704" t="s">
        <v>557</v>
      </c>
      <c r="C12" s="725">
        <v>193.29179999999999</v>
      </c>
      <c r="D12" s="725">
        <v>193.35900000000001</v>
      </c>
      <c r="E12" s="725">
        <v>193.44990000000001</v>
      </c>
      <c r="F12" s="725">
        <v>193.5427</v>
      </c>
      <c r="G12" s="725">
        <v>193.62469999999999</v>
      </c>
      <c r="H12" s="725">
        <v>193.79349999999999</v>
      </c>
      <c r="I12" s="725">
        <v>193.99080000000001</v>
      </c>
      <c r="J12" s="725">
        <v>194.16829999999999</v>
      </c>
      <c r="K12" s="725">
        <v>194.46129999999999</v>
      </c>
      <c r="L12" s="725">
        <v>194.58760000000001</v>
      </c>
      <c r="M12" s="1478">
        <v>194.7929</v>
      </c>
      <c r="N12" s="1478">
        <v>195.09630000000001</v>
      </c>
      <c r="O12" s="1478">
        <v>195.22829999999999</v>
      </c>
      <c r="P12" s="695">
        <f t="shared" si="0"/>
        <v>3.2926044619491744E-3</v>
      </c>
      <c r="Q12" s="698">
        <f t="shared" si="1"/>
        <v>1.0018531567298743E-2</v>
      </c>
    </row>
    <row r="13" spans="1:17" x14ac:dyDescent="0.25">
      <c r="A13" s="1774" t="s">
        <v>110</v>
      </c>
      <c r="B13" s="706" t="s">
        <v>1308</v>
      </c>
      <c r="C13" s="726">
        <v>192.77449999999999</v>
      </c>
      <c r="D13" s="726">
        <v>193.04339999999999</v>
      </c>
      <c r="E13" s="726">
        <v>193.249</v>
      </c>
      <c r="F13" s="726">
        <v>193.3535</v>
      </c>
      <c r="G13" s="726">
        <v>193.70959999999999</v>
      </c>
      <c r="H13" s="726">
        <v>193.82339999999999</v>
      </c>
      <c r="I13" s="726">
        <v>193.9195</v>
      </c>
      <c r="J13" s="726">
        <v>194.4435</v>
      </c>
      <c r="K13" s="726">
        <v>194.7861</v>
      </c>
      <c r="L13" s="726">
        <v>195.02010000000001</v>
      </c>
      <c r="M13" s="1479">
        <v>195.3229</v>
      </c>
      <c r="N13" s="1479">
        <v>195.4716</v>
      </c>
      <c r="O13" s="1479">
        <v>195.66370000000001</v>
      </c>
      <c r="P13" s="696">
        <f t="shared" si="0"/>
        <v>3.3001726488705121E-3</v>
      </c>
      <c r="Q13" s="700">
        <f t="shared" si="1"/>
        <v>1.4987459440953118E-2</v>
      </c>
    </row>
    <row r="14" spans="1:17" x14ac:dyDescent="0.25">
      <c r="A14" s="1776" t="s">
        <v>110</v>
      </c>
      <c r="B14" s="702" t="s">
        <v>1309</v>
      </c>
      <c r="C14" s="724">
        <v>123.9601</v>
      </c>
      <c r="D14" s="724">
        <v>124.1134</v>
      </c>
      <c r="E14" s="724">
        <v>124.25539999999999</v>
      </c>
      <c r="F14" s="724">
        <v>124.4144</v>
      </c>
      <c r="G14" s="724">
        <v>124.61069999999999</v>
      </c>
      <c r="H14" s="724">
        <v>124.71850000000001</v>
      </c>
      <c r="I14" s="724">
        <v>124.66759999999999</v>
      </c>
      <c r="J14" s="724">
        <v>125.04949999999999</v>
      </c>
      <c r="K14" s="724">
        <v>125.14660000000001</v>
      </c>
      <c r="L14" s="724">
        <v>125.31480000000001</v>
      </c>
      <c r="M14" s="1477">
        <v>125.5836</v>
      </c>
      <c r="N14" s="1477">
        <v>125.753</v>
      </c>
      <c r="O14" s="1477">
        <v>125.7831</v>
      </c>
      <c r="P14" s="694">
        <f t="shared" si="0"/>
        <v>3.7369887674879522E-3</v>
      </c>
      <c r="Q14" s="699">
        <f t="shared" si="1"/>
        <v>1.4706345025536504E-2</v>
      </c>
    </row>
    <row r="15" spans="1:17" x14ac:dyDescent="0.25">
      <c r="A15" s="1775" t="s">
        <v>110</v>
      </c>
      <c r="B15" s="702" t="s">
        <v>558</v>
      </c>
      <c r="C15" s="724">
        <v>1.0007999999999999</v>
      </c>
      <c r="D15" s="724">
        <v>1.0005999999999999</v>
      </c>
      <c r="E15" s="724">
        <v>1.0005999999999999</v>
      </c>
      <c r="F15" s="724">
        <v>1.0007999999999999</v>
      </c>
      <c r="G15" s="724">
        <v>1.0008999999999999</v>
      </c>
      <c r="H15" s="724">
        <v>1.0007999999999999</v>
      </c>
      <c r="I15" s="724">
        <v>1.0008999999999999</v>
      </c>
      <c r="J15" s="724">
        <v>1.0007999999999999</v>
      </c>
      <c r="K15" s="724">
        <v>1.0008999999999999</v>
      </c>
      <c r="L15" s="724">
        <v>1.0004999999999999</v>
      </c>
      <c r="M15" s="1477">
        <v>1.0004999999999999</v>
      </c>
      <c r="N15" s="1477">
        <v>1</v>
      </c>
      <c r="O15" s="1477">
        <v>1</v>
      </c>
      <c r="P15" s="694">
        <f t="shared" si="0"/>
        <v>-4.9975012493747625E-4</v>
      </c>
      <c r="Q15" s="699">
        <f t="shared" si="1"/>
        <v>-7.9936051159063947E-4</v>
      </c>
    </row>
    <row r="16" spans="1:17" x14ac:dyDescent="0.25">
      <c r="A16" s="1776" t="s">
        <v>110</v>
      </c>
      <c r="B16" s="702" t="s">
        <v>370</v>
      </c>
      <c r="C16" s="724">
        <v>253.07300000000001</v>
      </c>
      <c r="D16" s="724">
        <v>253.2938</v>
      </c>
      <c r="E16" s="724">
        <v>253.4804</v>
      </c>
      <c r="F16" s="724">
        <v>253.6491</v>
      </c>
      <c r="G16" s="724">
        <v>254.10839999999999</v>
      </c>
      <c r="H16" s="724">
        <v>254.34549999999999</v>
      </c>
      <c r="I16" s="724">
        <v>254.5736</v>
      </c>
      <c r="J16" s="724">
        <v>254.80289999999999</v>
      </c>
      <c r="K16" s="724">
        <v>255.17099999999999</v>
      </c>
      <c r="L16" s="724">
        <v>255.3603</v>
      </c>
      <c r="M16" s="1477">
        <v>255.6765</v>
      </c>
      <c r="N16" s="1477">
        <v>255.82499999999999</v>
      </c>
      <c r="O16" s="1477">
        <v>256.1003</v>
      </c>
      <c r="P16" s="694">
        <f t="shared" si="0"/>
        <v>2.8978662697373442E-3</v>
      </c>
      <c r="Q16" s="699">
        <f t="shared" si="1"/>
        <v>1.1962161115567431E-2</v>
      </c>
    </row>
    <row r="17" spans="1:20" x14ac:dyDescent="0.25">
      <c r="A17" s="1775" t="s">
        <v>110</v>
      </c>
      <c r="B17" s="704" t="s">
        <v>559</v>
      </c>
      <c r="C17" s="725">
        <v>173.2347</v>
      </c>
      <c r="D17" s="725">
        <v>173.40649999999999</v>
      </c>
      <c r="E17" s="725">
        <v>173.60679999999999</v>
      </c>
      <c r="F17" s="725">
        <v>173.7747</v>
      </c>
      <c r="G17" s="725">
        <v>174.01609999999999</v>
      </c>
      <c r="H17" s="725">
        <v>174.23910000000001</v>
      </c>
      <c r="I17" s="725">
        <v>174.364</v>
      </c>
      <c r="J17" s="725">
        <v>174.44309999999999</v>
      </c>
      <c r="K17" s="725">
        <v>174.81440000000001</v>
      </c>
      <c r="L17" s="725">
        <v>174.9811</v>
      </c>
      <c r="M17" s="1478">
        <v>175.21729999999999</v>
      </c>
      <c r="N17" s="1478">
        <v>175.39279999999999</v>
      </c>
      <c r="O17" s="1478">
        <v>175.57079999999999</v>
      </c>
      <c r="P17" s="695">
        <f t="shared" si="0"/>
        <v>3.3700782541656983E-3</v>
      </c>
      <c r="Q17" s="698">
        <f t="shared" si="1"/>
        <v>1.3485173582428853E-2</v>
      </c>
    </row>
    <row r="18" spans="1:20" ht="22.5" x14ac:dyDescent="0.25">
      <c r="A18" s="708" t="s">
        <v>1300</v>
      </c>
      <c r="B18" s="296" t="s">
        <v>565</v>
      </c>
      <c r="C18" s="501">
        <v>102.8554</v>
      </c>
      <c r="D18" s="501">
        <v>102.9838</v>
      </c>
      <c r="E18" s="501">
        <v>103.1086</v>
      </c>
      <c r="F18" s="501">
        <v>103.2375</v>
      </c>
      <c r="G18" s="501">
        <v>103.36669999999999</v>
      </c>
      <c r="H18" s="501">
        <v>103.4842</v>
      </c>
      <c r="I18" s="501">
        <v>103.6113</v>
      </c>
      <c r="J18" s="501">
        <v>103.7349</v>
      </c>
      <c r="K18" s="501">
        <v>103.8633</v>
      </c>
      <c r="L18" s="501">
        <v>103.985</v>
      </c>
      <c r="M18" s="501">
        <v>104.1127</v>
      </c>
      <c r="N18" s="501">
        <v>104.24079999999999</v>
      </c>
      <c r="O18" s="501">
        <v>104.2987</v>
      </c>
      <c r="P18" s="701">
        <f t="shared" si="0"/>
        <v>3.0167812665287995E-3</v>
      </c>
      <c r="Q18" s="697">
        <f t="shared" si="1"/>
        <v>1.403232110321863E-2</v>
      </c>
    </row>
    <row r="19" spans="1:20" x14ac:dyDescent="0.25">
      <c r="A19" s="1774" t="s">
        <v>1301</v>
      </c>
      <c r="B19" s="707" t="s">
        <v>561</v>
      </c>
      <c r="C19" s="726">
        <v>204.61439999999999</v>
      </c>
      <c r="D19" s="726">
        <v>204.64330000000001</v>
      </c>
      <c r="E19" s="726">
        <v>204.64789999999999</v>
      </c>
      <c r="F19" s="726">
        <v>204.67590000000001</v>
      </c>
      <c r="G19" s="726">
        <v>204.68860000000001</v>
      </c>
      <c r="H19" s="726">
        <v>204.6979</v>
      </c>
      <c r="I19" s="726">
        <v>204.71780000000001</v>
      </c>
      <c r="J19" s="726">
        <v>204.73320000000001</v>
      </c>
      <c r="K19" s="726">
        <v>204.74539999999999</v>
      </c>
      <c r="L19" s="726">
        <v>204.7568</v>
      </c>
      <c r="M19" s="1479">
        <v>204.86359999999999</v>
      </c>
      <c r="N19" s="1479">
        <v>204.89160000000001</v>
      </c>
      <c r="O19" s="1479">
        <v>204.9323</v>
      </c>
      <c r="P19" s="696">
        <f t="shared" si="0"/>
        <v>8.5711439131691623E-4</v>
      </c>
      <c r="Q19" s="700">
        <f t="shared" si="1"/>
        <v>1.553654092771617E-3</v>
      </c>
    </row>
    <row r="20" spans="1:20" x14ac:dyDescent="0.25">
      <c r="A20" s="1775" t="s">
        <v>1301</v>
      </c>
      <c r="B20" s="703" t="s">
        <v>1794</v>
      </c>
      <c r="C20" s="724">
        <v>155.7448</v>
      </c>
      <c r="D20" s="724">
        <v>155.8544</v>
      </c>
      <c r="E20" s="724">
        <v>155.93469999999999</v>
      </c>
      <c r="F20" s="724">
        <v>156.0341</v>
      </c>
      <c r="G20" s="724">
        <v>156.1052</v>
      </c>
      <c r="H20" s="724">
        <v>156.1542</v>
      </c>
      <c r="I20" s="724">
        <v>156.2321</v>
      </c>
      <c r="J20" s="724">
        <v>156.31909999999999</v>
      </c>
      <c r="K20" s="724">
        <v>156.38460000000001</v>
      </c>
      <c r="L20" s="724">
        <v>156.45140000000001</v>
      </c>
      <c r="M20" s="1477">
        <v>156.56389999999999</v>
      </c>
      <c r="N20" s="1477">
        <v>156.62700000000001</v>
      </c>
      <c r="O20" s="1477">
        <v>156.71199999999999</v>
      </c>
      <c r="P20" s="694">
        <f t="shared" si="0"/>
        <v>1.6656929883656036E-3</v>
      </c>
      <c r="Q20" s="699">
        <f t="shared" si="1"/>
        <v>6.2101591834847212E-3</v>
      </c>
    </row>
    <row r="21" spans="1:20" x14ac:dyDescent="0.25">
      <c r="A21" s="1775" t="s">
        <v>1301</v>
      </c>
      <c r="B21" s="705" t="s">
        <v>562</v>
      </c>
      <c r="C21" s="725">
        <v>131.09030000000001</v>
      </c>
      <c r="D21" s="725">
        <v>131.1122</v>
      </c>
      <c r="E21" s="725">
        <v>131.11670000000001</v>
      </c>
      <c r="F21" s="725">
        <v>131.131</v>
      </c>
      <c r="G21" s="725">
        <v>131.15039999999999</v>
      </c>
      <c r="H21" s="725">
        <v>131.15729999999999</v>
      </c>
      <c r="I21" s="725">
        <v>131.16300000000001</v>
      </c>
      <c r="J21" s="725">
        <v>131.17859999999999</v>
      </c>
      <c r="K21" s="725">
        <v>131.1885</v>
      </c>
      <c r="L21" s="725">
        <v>131.1952</v>
      </c>
      <c r="M21" s="1478">
        <v>131.23869999999999</v>
      </c>
      <c r="N21" s="1478">
        <v>131.25399999999999</v>
      </c>
      <c r="O21" s="1478">
        <v>131.27359999999999</v>
      </c>
      <c r="P21" s="695">
        <f t="shared" si="0"/>
        <v>5.9758283839643381E-4</v>
      </c>
      <c r="Q21" s="698">
        <f t="shared" si="1"/>
        <v>1.3982727936389973E-3</v>
      </c>
    </row>
    <row r="22" spans="1:20" x14ac:dyDescent="0.25">
      <c r="A22" s="1775" t="s">
        <v>1303</v>
      </c>
      <c r="B22" s="702" t="s">
        <v>1321</v>
      </c>
      <c r="C22" s="724">
        <v>210.27029999999999</v>
      </c>
      <c r="D22" s="724">
        <v>210.34960000000001</v>
      </c>
      <c r="E22" s="724">
        <v>210.35079999999999</v>
      </c>
      <c r="F22" s="724">
        <v>210.19829999999999</v>
      </c>
      <c r="G22" s="724">
        <v>210.24870000000001</v>
      </c>
      <c r="H22" s="724">
        <v>210.1095</v>
      </c>
      <c r="I22" s="724">
        <v>210.2466</v>
      </c>
      <c r="J22" s="724">
        <v>209.8415</v>
      </c>
      <c r="K22" s="724">
        <v>210.47210000000001</v>
      </c>
      <c r="L22" s="724">
        <v>210.4434</v>
      </c>
      <c r="M22" s="1477">
        <v>210.59559999999999</v>
      </c>
      <c r="N22" s="1477">
        <v>211.41159999999999</v>
      </c>
      <c r="O22" s="1477">
        <v>211.49789999999999</v>
      </c>
      <c r="P22" s="694">
        <f t="shared" si="0"/>
        <v>5.0108485226906157E-3</v>
      </c>
      <c r="Q22" s="699">
        <f t="shared" si="1"/>
        <v>5.8381996886863975E-3</v>
      </c>
    </row>
    <row r="23" spans="1:20" ht="13.5" customHeight="1" x14ac:dyDescent="0.25">
      <c r="A23" s="1777" t="s">
        <v>1303</v>
      </c>
      <c r="B23" s="704" t="s">
        <v>1310</v>
      </c>
      <c r="C23" s="725">
        <v>105.15179999999999</v>
      </c>
      <c r="D23" s="725">
        <v>105.17359999999999</v>
      </c>
      <c r="E23" s="725">
        <v>105.20310000000001</v>
      </c>
      <c r="F23" s="725">
        <v>105.31019999999999</v>
      </c>
      <c r="G23" s="725">
        <v>105.36320000000001</v>
      </c>
      <c r="H23" s="725">
        <v>105.3874</v>
      </c>
      <c r="I23" s="725">
        <v>105.4927</v>
      </c>
      <c r="J23" s="725">
        <v>105.5699</v>
      </c>
      <c r="K23" s="725">
        <v>105.65560000000001</v>
      </c>
      <c r="L23" s="725">
        <v>105.6133</v>
      </c>
      <c r="M23" s="1478">
        <v>105.685</v>
      </c>
      <c r="N23" s="1478">
        <v>105.7182</v>
      </c>
      <c r="O23" s="1478">
        <v>105.8396</v>
      </c>
      <c r="P23" s="695">
        <f t="shared" si="0"/>
        <v>2.142722554829828E-3</v>
      </c>
      <c r="Q23" s="698">
        <f>(O23-C23)/C23</f>
        <v>6.5410197447881065E-3</v>
      </c>
    </row>
    <row r="24" spans="1:20" x14ac:dyDescent="0.25">
      <c r="A24" s="256" t="s">
        <v>1322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20" x14ac:dyDescent="0.25">
      <c r="A25" s="50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20" x14ac:dyDescent="0.25">
      <c r="A26" s="1722" t="s">
        <v>648</v>
      </c>
      <c r="B26" s="1722"/>
      <c r="C26" s="1722"/>
      <c r="D26" s="1722"/>
      <c r="E26" s="1722"/>
      <c r="F26" s="1722"/>
      <c r="G26" s="1722"/>
      <c r="H26" s="1722"/>
      <c r="I26" s="1722"/>
      <c r="J26" s="1722"/>
      <c r="K26" s="1722"/>
      <c r="L26" s="1722"/>
      <c r="M26" s="1722"/>
      <c r="N26" s="1722"/>
      <c r="O26" s="1722"/>
      <c r="P26" s="1722"/>
      <c r="Q26" s="1722"/>
    </row>
    <row r="27" spans="1:20" x14ac:dyDescent="0.25">
      <c r="A27" s="1772" t="s">
        <v>1982</v>
      </c>
      <c r="B27" s="1772"/>
      <c r="C27" s="1772"/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</row>
    <row r="28" spans="1:20" x14ac:dyDescent="0.25">
      <c r="A28" s="1773" t="s">
        <v>1305</v>
      </c>
      <c r="B28" s="1773"/>
      <c r="C28" s="1773"/>
      <c r="D28" s="1773"/>
      <c r="E28" s="1773"/>
      <c r="F28" s="1773"/>
      <c r="G28" s="1773"/>
      <c r="H28" s="1773"/>
      <c r="I28" s="1773"/>
      <c r="J28" s="1773"/>
      <c r="K28" s="1773"/>
      <c r="L28" s="1773"/>
      <c r="M28" s="1773"/>
      <c r="N28" s="1773"/>
      <c r="O28" s="1773"/>
      <c r="P28" s="1773"/>
      <c r="Q28" s="1773"/>
    </row>
    <row r="29" spans="1:20" ht="2.25" customHeight="1" x14ac:dyDescent="0.2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</row>
    <row r="30" spans="1:20" ht="27" customHeight="1" x14ac:dyDescent="0.25">
      <c r="A30" s="77" t="s">
        <v>547</v>
      </c>
      <c r="B30" s="77" t="s">
        <v>607</v>
      </c>
      <c r="C30" s="729">
        <v>43008</v>
      </c>
      <c r="D30" s="729">
        <v>43039</v>
      </c>
      <c r="E30" s="729">
        <v>43069</v>
      </c>
      <c r="F30" s="729">
        <v>43100</v>
      </c>
      <c r="G30" s="729">
        <v>43131</v>
      </c>
      <c r="H30" s="729">
        <v>43159</v>
      </c>
      <c r="I30" s="729">
        <v>43190</v>
      </c>
      <c r="J30" s="729">
        <v>43220</v>
      </c>
      <c r="K30" s="729">
        <v>43251</v>
      </c>
      <c r="L30" s="729">
        <v>43281</v>
      </c>
      <c r="M30" s="723">
        <v>43312</v>
      </c>
      <c r="N30" s="723">
        <v>43343</v>
      </c>
      <c r="O30" s="723">
        <v>43373</v>
      </c>
      <c r="P30" s="392" t="s">
        <v>1319</v>
      </c>
      <c r="Q30" s="393" t="s">
        <v>1320</v>
      </c>
    </row>
    <row r="31" spans="1:20" x14ac:dyDescent="0.25">
      <c r="A31" s="1781" t="s">
        <v>107</v>
      </c>
      <c r="B31" s="720" t="s">
        <v>569</v>
      </c>
      <c r="C31" s="724">
        <v>1494.5053</v>
      </c>
      <c r="D31" s="724">
        <v>1495.7086999999999</v>
      </c>
      <c r="E31" s="724">
        <v>1497.5579</v>
      </c>
      <c r="F31" s="724">
        <v>1498.8861999999999</v>
      </c>
      <c r="G31" s="724">
        <v>1501.2003</v>
      </c>
      <c r="H31" s="724">
        <v>1503.1732999999999</v>
      </c>
      <c r="I31" s="724">
        <v>1505.1172999999999</v>
      </c>
      <c r="J31" s="724">
        <v>1507.3097</v>
      </c>
      <c r="K31" s="724">
        <v>1507.6159</v>
      </c>
      <c r="L31" s="724">
        <v>1511.9912999999999</v>
      </c>
      <c r="M31" s="1480">
        <v>1514.1179</v>
      </c>
      <c r="N31" s="1480">
        <v>1517.0209</v>
      </c>
      <c r="O31" s="1480">
        <v>1518.0624</v>
      </c>
      <c r="P31" s="696">
        <f>(O31-L31)/L31</f>
        <v>4.0153008816916575E-3</v>
      </c>
      <c r="Q31" s="713">
        <f>(O31-C31)/C31</f>
        <v>1.5762473374968954E-2</v>
      </c>
      <c r="T31" s="388"/>
    </row>
    <row r="32" spans="1:20" x14ac:dyDescent="0.25">
      <c r="A32" s="1782" t="s">
        <v>107</v>
      </c>
      <c r="B32" s="719" t="s">
        <v>570</v>
      </c>
      <c r="C32" s="725">
        <v>1949.7509</v>
      </c>
      <c r="D32" s="725">
        <v>1951.0817</v>
      </c>
      <c r="E32" s="725">
        <v>1954.5036</v>
      </c>
      <c r="F32" s="725">
        <v>1957.231</v>
      </c>
      <c r="G32" s="725">
        <v>1961.4028000000001</v>
      </c>
      <c r="H32" s="725">
        <v>1963.6407999999999</v>
      </c>
      <c r="I32" s="725">
        <v>1970.2159999999999</v>
      </c>
      <c r="J32" s="725">
        <v>1972.6759</v>
      </c>
      <c r="K32" s="725">
        <v>1974.6243999999999</v>
      </c>
      <c r="L32" s="725">
        <v>1979.3489999999999</v>
      </c>
      <c r="M32" s="1481">
        <v>1982.3975</v>
      </c>
      <c r="N32" s="1481">
        <v>1985.3987</v>
      </c>
      <c r="O32" s="1481">
        <v>1987.0446999999999</v>
      </c>
      <c r="P32" s="694">
        <f t="shared" ref="P32:P44" si="2">(O32-L32)/L32</f>
        <v>3.8879954975095288E-3</v>
      </c>
      <c r="Q32" s="712">
        <f t="shared" ref="Q32:Q44" si="3">(O32-C32)/C32</f>
        <v>1.9127469052585087E-2</v>
      </c>
      <c r="T32" s="388"/>
    </row>
    <row r="33" spans="1:20" x14ac:dyDescent="0.25">
      <c r="A33" s="1783" t="s">
        <v>1312</v>
      </c>
      <c r="B33" s="718" t="s">
        <v>575</v>
      </c>
      <c r="C33" s="726">
        <v>6149.2422999999999</v>
      </c>
      <c r="D33" s="726">
        <v>6161.5753000000004</v>
      </c>
      <c r="E33" s="726">
        <v>6172.9076999999997</v>
      </c>
      <c r="F33" s="726">
        <v>6200.35</v>
      </c>
      <c r="G33" s="726">
        <v>6242.3063000000002</v>
      </c>
      <c r="H33" s="726">
        <v>6262.1355999999996</v>
      </c>
      <c r="I33" s="726">
        <v>6288.3046999999997</v>
      </c>
      <c r="J33" s="726">
        <v>6321.4659000000001</v>
      </c>
      <c r="K33" s="726">
        <v>6331.9186</v>
      </c>
      <c r="L33" s="726">
        <v>6363.3998000000001</v>
      </c>
      <c r="M33" s="1482">
        <v>6369.7988999999998</v>
      </c>
      <c r="N33" s="1482">
        <v>6413.7731999999996</v>
      </c>
      <c r="O33" s="1482">
        <v>6473.5315000000001</v>
      </c>
      <c r="P33" s="696">
        <f t="shared" si="2"/>
        <v>1.7307053377347108E-2</v>
      </c>
      <c r="Q33" s="713">
        <f t="shared" si="3"/>
        <v>5.2736448521470712E-2</v>
      </c>
      <c r="T33" s="388"/>
    </row>
    <row r="34" spans="1:20" x14ac:dyDescent="0.25">
      <c r="A34" s="1783" t="s">
        <v>1312</v>
      </c>
      <c r="B34" s="717" t="s">
        <v>1297</v>
      </c>
      <c r="C34" s="724">
        <v>369.7115</v>
      </c>
      <c r="D34" s="724">
        <v>371.35140000000001</v>
      </c>
      <c r="E34" s="724">
        <v>372.74770000000001</v>
      </c>
      <c r="F34" s="724">
        <v>374.18490000000003</v>
      </c>
      <c r="G34" s="724">
        <v>375.97230000000002</v>
      </c>
      <c r="H34" s="724">
        <v>376.49189999999999</v>
      </c>
      <c r="I34" s="724">
        <v>379.59750000000003</v>
      </c>
      <c r="J34" s="724">
        <v>380.76119999999997</v>
      </c>
      <c r="K34" s="724">
        <v>382.83449999999999</v>
      </c>
      <c r="L34" s="724">
        <v>384.91030000000001</v>
      </c>
      <c r="M34" s="1480">
        <v>386.67340000000002</v>
      </c>
      <c r="N34" s="1480">
        <v>388.80869999999999</v>
      </c>
      <c r="O34" s="1480">
        <v>390.61930000000001</v>
      </c>
      <c r="P34" s="694">
        <f t="shared" si="2"/>
        <v>1.4832027098261603E-2</v>
      </c>
      <c r="Q34" s="712">
        <f t="shared" si="3"/>
        <v>5.6551662580146975E-2</v>
      </c>
      <c r="T34" s="388"/>
    </row>
    <row r="35" spans="1:20" x14ac:dyDescent="0.25">
      <c r="A35" s="1781" t="s">
        <v>1312</v>
      </c>
      <c r="B35" s="717" t="s">
        <v>576</v>
      </c>
      <c r="C35" s="724">
        <v>1900.5452</v>
      </c>
      <c r="D35" s="724">
        <v>1905.0097000000001</v>
      </c>
      <c r="E35" s="724">
        <v>1905.9145000000001</v>
      </c>
      <c r="F35" s="724">
        <v>1909.9251999999999</v>
      </c>
      <c r="G35" s="724">
        <v>1913.8133</v>
      </c>
      <c r="H35" s="724">
        <v>1918.1429000000001</v>
      </c>
      <c r="I35" s="724">
        <v>1921.6113</v>
      </c>
      <c r="J35" s="724">
        <v>1923.3487</v>
      </c>
      <c r="K35" s="724">
        <v>1926.9574</v>
      </c>
      <c r="L35" s="724">
        <v>1932.0150000000001</v>
      </c>
      <c r="M35" s="1480">
        <v>1936.9523999999999</v>
      </c>
      <c r="N35" s="1480">
        <v>1941.6187</v>
      </c>
      <c r="O35" s="1480">
        <v>1947.3012000000001</v>
      </c>
      <c r="P35" s="694">
        <f t="shared" si="2"/>
        <v>7.9120503722797213E-3</v>
      </c>
      <c r="Q35" s="712">
        <f t="shared" si="3"/>
        <v>2.4601361756615987E-2</v>
      </c>
      <c r="T35" s="388"/>
    </row>
    <row r="36" spans="1:20" x14ac:dyDescent="0.25">
      <c r="A36" s="1782" t="s">
        <v>1312</v>
      </c>
      <c r="B36" s="716" t="s">
        <v>577</v>
      </c>
      <c r="C36" s="725">
        <v>1558.9721999999999</v>
      </c>
      <c r="D36" s="725">
        <v>1559.6521</v>
      </c>
      <c r="E36" s="725">
        <v>1561.0507</v>
      </c>
      <c r="F36" s="725">
        <v>1563.0741</v>
      </c>
      <c r="G36" s="725">
        <v>1564.7174</v>
      </c>
      <c r="H36" s="725">
        <v>1565.7530999999999</v>
      </c>
      <c r="I36" s="725">
        <v>1567.5668000000001</v>
      </c>
      <c r="J36" s="725">
        <v>1568.3812</v>
      </c>
      <c r="K36" s="725">
        <v>1570.5462</v>
      </c>
      <c r="L36" s="725">
        <v>1572.4262000000001</v>
      </c>
      <c r="M36" s="1481">
        <v>1574.6728000000001</v>
      </c>
      <c r="N36" s="1481">
        <v>1576.8190999999999</v>
      </c>
      <c r="O36" s="1481">
        <v>1578.759</v>
      </c>
      <c r="P36" s="695">
        <f t="shared" si="2"/>
        <v>4.0274068188382427E-3</v>
      </c>
      <c r="Q36" s="711">
        <f t="shared" si="3"/>
        <v>1.26922083665123E-2</v>
      </c>
      <c r="T36" s="388"/>
    </row>
    <row r="37" spans="1:20" x14ac:dyDescent="0.25">
      <c r="A37" s="1784" t="s">
        <v>109</v>
      </c>
      <c r="B37" s="715" t="s">
        <v>571</v>
      </c>
      <c r="C37" s="726">
        <v>1142.8580999999999</v>
      </c>
      <c r="D37" s="726">
        <v>1145.9683</v>
      </c>
      <c r="E37" s="726">
        <v>1148.2999</v>
      </c>
      <c r="F37" s="726">
        <v>1151.2025000000001</v>
      </c>
      <c r="G37" s="726">
        <v>1152.8015</v>
      </c>
      <c r="H37" s="726">
        <v>1155.5025000000001</v>
      </c>
      <c r="I37" s="726">
        <v>1158.9795999999999</v>
      </c>
      <c r="J37" s="726">
        <v>1162.1668</v>
      </c>
      <c r="K37" s="726">
        <v>1164.3721</v>
      </c>
      <c r="L37" s="726">
        <v>1167.6357</v>
      </c>
      <c r="M37" s="1482">
        <v>1170.5840000000001</v>
      </c>
      <c r="N37" s="1482">
        <v>1172.9960000000001</v>
      </c>
      <c r="O37" s="1482">
        <v>1174.6561999999999</v>
      </c>
      <c r="P37" s="696">
        <f t="shared" si="2"/>
        <v>6.0125773817979837E-3</v>
      </c>
      <c r="Q37" s="713">
        <f t="shared" si="3"/>
        <v>2.782331419797434E-2</v>
      </c>
      <c r="T37" s="388"/>
    </row>
    <row r="38" spans="1:20" x14ac:dyDescent="0.25">
      <c r="A38" s="1781"/>
      <c r="B38" s="717" t="s">
        <v>1736</v>
      </c>
      <c r="C38" s="724"/>
      <c r="D38" s="724"/>
      <c r="E38" s="724"/>
      <c r="F38" s="724"/>
      <c r="G38" s="724">
        <v>100.3717</v>
      </c>
      <c r="H38" s="724">
        <v>100.57940000000001</v>
      </c>
      <c r="I38" s="724">
        <v>101.0574</v>
      </c>
      <c r="J38" s="724">
        <v>101.2861</v>
      </c>
      <c r="K38" s="724">
        <v>101.6246</v>
      </c>
      <c r="L38" s="724">
        <v>101.92529999999999</v>
      </c>
      <c r="M38" s="1480">
        <v>102.5727</v>
      </c>
      <c r="N38" s="1480">
        <v>102.6138</v>
      </c>
      <c r="O38" s="1480">
        <v>103.1176</v>
      </c>
      <c r="P38" s="694">
        <f t="shared" si="2"/>
        <v>1.1697782591760859E-2</v>
      </c>
      <c r="Q38" s="712" t="s">
        <v>1313</v>
      </c>
      <c r="T38" s="388"/>
    </row>
    <row r="39" spans="1:20" x14ac:dyDescent="0.25">
      <c r="A39" s="1782" t="s">
        <v>109</v>
      </c>
      <c r="B39" s="719" t="s">
        <v>572</v>
      </c>
      <c r="C39" s="725">
        <v>1398.6389999999999</v>
      </c>
      <c r="D39" s="725">
        <v>1406.5758000000001</v>
      </c>
      <c r="E39" s="725">
        <v>1412.4666999999999</v>
      </c>
      <c r="F39" s="725">
        <v>1409.1687999999999</v>
      </c>
      <c r="G39" s="725">
        <v>1410.2731000000001</v>
      </c>
      <c r="H39" s="725">
        <v>1414.0971</v>
      </c>
      <c r="I39" s="725">
        <v>1418.4</v>
      </c>
      <c r="J39" s="725">
        <v>1422.5291</v>
      </c>
      <c r="K39" s="725">
        <v>1425.4188999999999</v>
      </c>
      <c r="L39" s="725">
        <v>1430.4504999999999</v>
      </c>
      <c r="M39" s="1481">
        <v>1430.9706000000001</v>
      </c>
      <c r="N39" s="1481">
        <v>1433.7683999999999</v>
      </c>
      <c r="O39" s="1481">
        <v>1436.2122999999999</v>
      </c>
      <c r="P39" s="695">
        <f t="shared" si="2"/>
        <v>4.0279618204195067E-3</v>
      </c>
      <c r="Q39" s="711">
        <f t="shared" si="3"/>
        <v>2.6864187256325629E-2</v>
      </c>
      <c r="T39" s="388"/>
    </row>
    <row r="40" spans="1:20" x14ac:dyDescent="0.25">
      <c r="A40" s="1784" t="s">
        <v>110</v>
      </c>
      <c r="B40" s="720" t="s">
        <v>1298</v>
      </c>
      <c r="C40" s="726">
        <v>508.06209999999999</v>
      </c>
      <c r="D40" s="726">
        <v>508.3707</v>
      </c>
      <c r="E40" s="726">
        <v>508.82229999999998</v>
      </c>
      <c r="F40" s="726">
        <v>509.29070000000002</v>
      </c>
      <c r="G40" s="726">
        <v>509.84179999999998</v>
      </c>
      <c r="H40" s="726">
        <v>510.30329999999998</v>
      </c>
      <c r="I40" s="726">
        <v>511.15089999999998</v>
      </c>
      <c r="J40" s="726">
        <v>511.80470000000003</v>
      </c>
      <c r="K40" s="726">
        <v>512.34680000000003</v>
      </c>
      <c r="L40" s="726">
        <v>512.72799999999995</v>
      </c>
      <c r="M40" s="1482">
        <v>512.8854</v>
      </c>
      <c r="N40" s="1482">
        <v>513.09609999999998</v>
      </c>
      <c r="O40" s="1482">
        <v>513.38739999999996</v>
      </c>
      <c r="P40" s="696">
        <f t="shared" si="2"/>
        <v>1.2860620055858178E-3</v>
      </c>
      <c r="Q40" s="713">
        <f t="shared" si="3"/>
        <v>1.0481592702939208E-2</v>
      </c>
      <c r="T40" s="388"/>
    </row>
    <row r="41" spans="1:20" x14ac:dyDescent="0.25">
      <c r="A41" s="1782" t="s">
        <v>110</v>
      </c>
      <c r="B41" s="717" t="s">
        <v>1299</v>
      </c>
      <c r="C41" s="724">
        <v>365.21769999999998</v>
      </c>
      <c r="D41" s="724">
        <v>366.28809999999999</v>
      </c>
      <c r="E41" s="724">
        <v>367.1386</v>
      </c>
      <c r="F41" s="724">
        <v>368.26069999999999</v>
      </c>
      <c r="G41" s="724">
        <v>369.95389999999998</v>
      </c>
      <c r="H41" s="724">
        <v>371.03089999999997</v>
      </c>
      <c r="I41" s="724">
        <v>371.928</v>
      </c>
      <c r="J41" s="724">
        <v>372.6859</v>
      </c>
      <c r="K41" s="724">
        <v>373.76319999999998</v>
      </c>
      <c r="L41" s="724">
        <v>374.1311</v>
      </c>
      <c r="M41" s="1480">
        <v>374.89490000000001</v>
      </c>
      <c r="N41" s="1480">
        <v>375.7955</v>
      </c>
      <c r="O41" s="1480">
        <v>376.97680000000003</v>
      </c>
      <c r="P41" s="694">
        <f t="shared" si="2"/>
        <v>7.6061573068906116E-3</v>
      </c>
      <c r="Q41" s="712">
        <f t="shared" si="3"/>
        <v>3.2197508499725087E-2</v>
      </c>
      <c r="T41" s="388"/>
    </row>
    <row r="42" spans="1:20" x14ac:dyDescent="0.25">
      <c r="A42" s="1781" t="s">
        <v>110</v>
      </c>
      <c r="B42" s="717" t="s">
        <v>790</v>
      </c>
      <c r="C42" s="724">
        <v>5674.2290999999996</v>
      </c>
      <c r="D42" s="724">
        <v>5687.1316999999999</v>
      </c>
      <c r="E42" s="724">
        <v>5679.3245999999999</v>
      </c>
      <c r="F42" s="724">
        <v>5735.8651</v>
      </c>
      <c r="G42" s="724">
        <v>5756.4350000000004</v>
      </c>
      <c r="H42" s="724">
        <v>5769.4976999999999</v>
      </c>
      <c r="I42" s="724">
        <v>5781.5074999999997</v>
      </c>
      <c r="J42" s="724">
        <v>5792.3572000000004</v>
      </c>
      <c r="K42" s="724">
        <v>5807.2761</v>
      </c>
      <c r="L42" s="724">
        <v>5822.1583000000001</v>
      </c>
      <c r="M42" s="1480">
        <v>5832.4651000000003</v>
      </c>
      <c r="N42" s="1480">
        <v>5843.1788999999999</v>
      </c>
      <c r="O42" s="1480">
        <v>5855.6768000000002</v>
      </c>
      <c r="P42" s="694">
        <f t="shared" si="2"/>
        <v>5.7570574815872201E-3</v>
      </c>
      <c r="Q42" s="712">
        <f t="shared" si="3"/>
        <v>3.1977506865205819E-2</v>
      </c>
      <c r="T42" s="388"/>
    </row>
    <row r="43" spans="1:20" x14ac:dyDescent="0.25">
      <c r="A43" s="1782" t="s">
        <v>110</v>
      </c>
      <c r="B43" s="716" t="s">
        <v>573</v>
      </c>
      <c r="C43" s="725">
        <v>1524.4297999999999</v>
      </c>
      <c r="D43" s="725">
        <v>1527.2882999999999</v>
      </c>
      <c r="E43" s="725">
        <v>1529.8226999999999</v>
      </c>
      <c r="F43" s="725">
        <v>1533.3134</v>
      </c>
      <c r="G43" s="725">
        <v>1536.6493</v>
      </c>
      <c r="H43" s="725">
        <v>1540.9457</v>
      </c>
      <c r="I43" s="725">
        <v>1542.0093999999999</v>
      </c>
      <c r="J43" s="725">
        <v>1544.3874000000001</v>
      </c>
      <c r="K43" s="725">
        <v>1547.4938999999999</v>
      </c>
      <c r="L43" s="725">
        <v>1549.8941</v>
      </c>
      <c r="M43" s="1481">
        <v>1552.7593999999999</v>
      </c>
      <c r="N43" s="1481">
        <v>1556.4514999999999</v>
      </c>
      <c r="O43" s="1481">
        <v>1559.8117999999999</v>
      </c>
      <c r="P43" s="695">
        <f t="shared" si="2"/>
        <v>6.3989533220366272E-3</v>
      </c>
      <c r="Q43" s="711">
        <f t="shared" si="3"/>
        <v>2.3209989728618572E-2</v>
      </c>
      <c r="T43" s="388"/>
    </row>
    <row r="44" spans="1:20" ht="19.5" customHeight="1" x14ac:dyDescent="0.25">
      <c r="A44" s="657" t="s">
        <v>1300</v>
      </c>
      <c r="B44" s="714" t="s">
        <v>578</v>
      </c>
      <c r="C44" s="721">
        <v>105.1373</v>
      </c>
      <c r="D44" s="721">
        <v>105.1589</v>
      </c>
      <c r="E44" s="721">
        <v>105.20189999999999</v>
      </c>
      <c r="F44" s="721">
        <v>105.23050000000001</v>
      </c>
      <c r="G44" s="721">
        <v>105.256</v>
      </c>
      <c r="H44" s="721">
        <v>105.2859</v>
      </c>
      <c r="I44" s="721">
        <v>105.33329999999999</v>
      </c>
      <c r="J44" s="721">
        <v>105.4091</v>
      </c>
      <c r="K44" s="721">
        <v>105.14790000000001</v>
      </c>
      <c r="L44" s="721">
        <v>105.4481</v>
      </c>
      <c r="M44" s="721">
        <v>105.5839</v>
      </c>
      <c r="N44" s="721">
        <v>105.7081</v>
      </c>
      <c r="O44" s="721">
        <v>105.8798</v>
      </c>
      <c r="P44" s="709">
        <f t="shared" si="2"/>
        <v>4.0939571220345028E-3</v>
      </c>
      <c r="Q44" s="710">
        <f t="shared" si="3"/>
        <v>7.0621939121511285E-3</v>
      </c>
      <c r="T44" s="388"/>
    </row>
    <row r="45" spans="1:20" x14ac:dyDescent="0.25">
      <c r="A45" s="1786" t="s">
        <v>1301</v>
      </c>
      <c r="B45" s="718" t="s">
        <v>1787</v>
      </c>
      <c r="C45" s="726"/>
      <c r="D45" s="726"/>
      <c r="E45" s="726"/>
      <c r="F45" s="726"/>
      <c r="G45" s="726"/>
      <c r="H45" s="726"/>
      <c r="I45" s="726"/>
      <c r="J45" s="726"/>
      <c r="K45" s="726"/>
      <c r="L45" s="726">
        <v>1004.8961</v>
      </c>
      <c r="M45" s="1482">
        <v>1015.6948</v>
      </c>
      <c r="N45" s="1482">
        <v>1020.2485</v>
      </c>
      <c r="O45" s="1482">
        <v>1021.6403</v>
      </c>
      <c r="P45" s="694">
        <f>(O45-L45)/L45</f>
        <v>1.6662618155250056E-2</v>
      </c>
      <c r="Q45" s="713" t="s">
        <v>1313</v>
      </c>
      <c r="T45" s="388"/>
    </row>
    <row r="46" spans="1:20" ht="15" customHeight="1" x14ac:dyDescent="0.25">
      <c r="A46" s="1787"/>
      <c r="B46" s="717" t="s">
        <v>1302</v>
      </c>
      <c r="C46" s="724">
        <v>1385.5193999999999</v>
      </c>
      <c r="D46" s="724">
        <v>1387.7454</v>
      </c>
      <c r="E46" s="724">
        <v>1390.4376</v>
      </c>
      <c r="F46" s="724">
        <v>1393.2591</v>
      </c>
      <c r="G46" s="724">
        <v>1395.5316</v>
      </c>
      <c r="H46" s="724">
        <v>1396.8030000000001</v>
      </c>
      <c r="I46" s="724">
        <v>1398.8106</v>
      </c>
      <c r="J46" s="724">
        <v>1401.8012000000001</v>
      </c>
      <c r="K46" s="724">
        <v>1404.4495999999999</v>
      </c>
      <c r="L46" s="724">
        <v>1407.1179</v>
      </c>
      <c r="M46" s="1480">
        <v>1409.6474000000001</v>
      </c>
      <c r="N46" s="1480">
        <v>1411.9813999999999</v>
      </c>
      <c r="O46" s="1480">
        <v>1414.1806999999999</v>
      </c>
      <c r="P46" s="694">
        <f>(O46-L46)/L46</f>
        <v>5.0193377541426524E-3</v>
      </c>
      <c r="Q46" s="694">
        <f>(O46-C46)/C46</f>
        <v>2.0686321678353971E-2</v>
      </c>
      <c r="S46" s="389"/>
      <c r="T46" s="388"/>
    </row>
    <row r="47" spans="1:20" x14ac:dyDescent="0.25">
      <c r="A47" s="1787"/>
      <c r="B47" s="717" t="s">
        <v>1737</v>
      </c>
      <c r="C47" s="724"/>
      <c r="D47" s="724"/>
      <c r="E47" s="724"/>
      <c r="F47" s="724"/>
      <c r="G47" s="724">
        <v>999.98889999999994</v>
      </c>
      <c r="H47" s="724">
        <v>1001.6394</v>
      </c>
      <c r="I47" s="724">
        <v>1003.3982999999999</v>
      </c>
      <c r="J47" s="724">
        <v>1010.6161</v>
      </c>
      <c r="K47" s="724">
        <v>1012.4938</v>
      </c>
      <c r="L47" s="724">
        <v>1014.3079</v>
      </c>
      <c r="M47" s="1480">
        <v>1016.1726</v>
      </c>
      <c r="N47" s="1480">
        <v>1024.548</v>
      </c>
      <c r="O47" s="1480">
        <v>1024.7865999999999</v>
      </c>
      <c r="P47" s="694">
        <f t="shared" ref="P47:P50" si="4">(O47-L47)/L47</f>
        <v>1.0330886706097714E-2</v>
      </c>
      <c r="Q47" s="694" t="s">
        <v>1313</v>
      </c>
      <c r="S47" s="554"/>
      <c r="T47" s="388"/>
    </row>
    <row r="48" spans="1:20" ht="18.75" customHeight="1" x14ac:dyDescent="0.25">
      <c r="A48" s="1788"/>
      <c r="B48" s="716" t="s">
        <v>574</v>
      </c>
      <c r="C48" s="725">
        <v>1844.6325999999999</v>
      </c>
      <c r="D48" s="725">
        <v>1849.3472999999999</v>
      </c>
      <c r="E48" s="725">
        <v>1853.8942</v>
      </c>
      <c r="F48" s="725">
        <v>1858.6104</v>
      </c>
      <c r="G48" s="725">
        <v>1861.8704</v>
      </c>
      <c r="H48" s="725">
        <v>1864.1806999999999</v>
      </c>
      <c r="I48" s="725">
        <v>1868.2031999999999</v>
      </c>
      <c r="J48" s="725">
        <v>1872.7324000000001</v>
      </c>
      <c r="K48" s="725">
        <v>1877.7679000000001</v>
      </c>
      <c r="L48" s="725">
        <v>1882.268</v>
      </c>
      <c r="M48" s="1481">
        <v>1887.3715999999999</v>
      </c>
      <c r="N48" s="1481">
        <v>1892.6921</v>
      </c>
      <c r="O48" s="1481">
        <v>1897.5265999999999</v>
      </c>
      <c r="P48" s="695">
        <f t="shared" si="4"/>
        <v>8.106497055679578E-3</v>
      </c>
      <c r="Q48" s="695">
        <f t="shared" ref="Q48:Q51" si="5">(O48-C48)/C48</f>
        <v>2.8674544730479125E-2</v>
      </c>
      <c r="S48" s="389"/>
      <c r="T48" s="388"/>
    </row>
    <row r="49" spans="1:20" x14ac:dyDescent="0.25">
      <c r="A49" s="1737" t="s">
        <v>1303</v>
      </c>
      <c r="B49" s="717" t="s">
        <v>1304</v>
      </c>
      <c r="C49" s="724">
        <v>1089.2086999999999</v>
      </c>
      <c r="D49" s="724">
        <v>1090.7225000000001</v>
      </c>
      <c r="E49" s="724">
        <v>1091.1257000000001</v>
      </c>
      <c r="F49" s="724">
        <v>1093.8305</v>
      </c>
      <c r="G49" s="724">
        <v>1094.8404</v>
      </c>
      <c r="H49" s="724">
        <v>1096.3548000000001</v>
      </c>
      <c r="I49" s="724">
        <v>1098.8315</v>
      </c>
      <c r="J49" s="724">
        <v>1096.9032</v>
      </c>
      <c r="K49" s="724">
        <v>1101.3731</v>
      </c>
      <c r="L49" s="724">
        <v>1102.922</v>
      </c>
      <c r="M49" s="1480">
        <v>1100.3063</v>
      </c>
      <c r="N49" s="1480">
        <v>1100.3731</v>
      </c>
      <c r="O49" s="1480">
        <v>1104.2099000000001</v>
      </c>
      <c r="P49" s="694">
        <f t="shared" si="4"/>
        <v>1.1677163026941489E-3</v>
      </c>
      <c r="Q49" s="694">
        <f t="shared" si="5"/>
        <v>1.3772567185701102E-2</v>
      </c>
      <c r="S49" s="389"/>
      <c r="T49" s="388"/>
    </row>
    <row r="50" spans="1:20" x14ac:dyDescent="0.25">
      <c r="A50" s="1737"/>
      <c r="B50" s="717" t="s">
        <v>579</v>
      </c>
      <c r="C50" s="724">
        <v>667.17780000000005</v>
      </c>
      <c r="D50" s="724">
        <v>667.81200000000001</v>
      </c>
      <c r="E50" s="724">
        <v>668.34870000000001</v>
      </c>
      <c r="F50" s="724">
        <v>668.36649999999997</v>
      </c>
      <c r="G50" s="724">
        <v>668.79200000000003</v>
      </c>
      <c r="H50" s="724">
        <v>669.51729999999998</v>
      </c>
      <c r="I50" s="724">
        <v>671.72149999999999</v>
      </c>
      <c r="J50" s="724">
        <v>671.61969999999997</v>
      </c>
      <c r="K50" s="724">
        <v>672.3569</v>
      </c>
      <c r="L50" s="724">
        <v>672.86239999999998</v>
      </c>
      <c r="M50" s="1480">
        <v>674.40710000000001</v>
      </c>
      <c r="N50" s="1480">
        <v>674.78750000000002</v>
      </c>
      <c r="O50" s="1480">
        <v>675.7278</v>
      </c>
      <c r="P50" s="694">
        <f t="shared" si="4"/>
        <v>4.2585229907333546E-3</v>
      </c>
      <c r="Q50" s="694">
        <f t="shared" si="5"/>
        <v>1.2815174605629795E-2</v>
      </c>
      <c r="S50" s="389"/>
      <c r="T50" s="388"/>
    </row>
    <row r="51" spans="1:20" x14ac:dyDescent="0.25">
      <c r="A51" s="1785"/>
      <c r="B51" s="716" t="s">
        <v>580</v>
      </c>
      <c r="C51" s="725">
        <v>604.54899999999998</v>
      </c>
      <c r="D51" s="725">
        <v>605.23820000000001</v>
      </c>
      <c r="E51" s="725">
        <v>606.47280000000001</v>
      </c>
      <c r="F51" s="725">
        <v>606.45349999999996</v>
      </c>
      <c r="G51" s="725">
        <v>606.89359999999999</v>
      </c>
      <c r="H51" s="725">
        <v>607.50810000000001</v>
      </c>
      <c r="I51" s="725">
        <v>609.94600000000003</v>
      </c>
      <c r="J51" s="725">
        <v>610.04309999999998</v>
      </c>
      <c r="K51" s="725">
        <v>612.08969999999999</v>
      </c>
      <c r="L51" s="725">
        <v>611.65880000000004</v>
      </c>
      <c r="M51" s="1481">
        <v>609.98760000000004</v>
      </c>
      <c r="N51" s="1481">
        <v>613.40940000000001</v>
      </c>
      <c r="O51" s="1481">
        <v>613.87980000000005</v>
      </c>
      <c r="P51" s="695">
        <f>(O51-L51)/L51</f>
        <v>3.631109370125965E-3</v>
      </c>
      <c r="Q51" s="695">
        <f t="shared" si="5"/>
        <v>1.5434315497999448E-2</v>
      </c>
      <c r="S51" s="389"/>
      <c r="T51" s="388"/>
    </row>
    <row r="52" spans="1:20" x14ac:dyDescent="0.25">
      <c r="A52" s="20" t="s">
        <v>1056</v>
      </c>
    </row>
    <row r="53" spans="1:20" x14ac:dyDescent="0.25">
      <c r="A53" s="256"/>
    </row>
    <row r="54" spans="1:20" x14ac:dyDescent="0.25">
      <c r="A54" s="1722" t="s">
        <v>1323</v>
      </c>
      <c r="B54" s="1722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</row>
    <row r="55" spans="1:20" x14ac:dyDescent="0.25">
      <c r="A55" s="1772" t="s">
        <v>1982</v>
      </c>
      <c r="B55" s="1772"/>
      <c r="C55" s="1772"/>
      <c r="D55" s="1772"/>
      <c r="E55" s="1772"/>
      <c r="F55" s="1772"/>
      <c r="G55" s="1772"/>
      <c r="H55" s="1772"/>
      <c r="I55" s="1772"/>
      <c r="J55" s="1772"/>
      <c r="K55" s="1772"/>
      <c r="L55" s="1772"/>
      <c r="M55" s="1772"/>
      <c r="N55" s="1772"/>
      <c r="O55" s="1772"/>
      <c r="P55" s="1772"/>
      <c r="Q55" s="1772"/>
    </row>
    <row r="56" spans="1:20" ht="15.75" customHeight="1" x14ac:dyDescent="0.25">
      <c r="A56" s="1773" t="s">
        <v>1324</v>
      </c>
      <c r="B56" s="1773"/>
      <c r="C56" s="1773"/>
      <c r="D56" s="1773"/>
      <c r="E56" s="1773"/>
      <c r="F56" s="1773"/>
      <c r="G56" s="1773"/>
      <c r="H56" s="1773"/>
      <c r="I56" s="1773"/>
      <c r="J56" s="1773"/>
      <c r="K56" s="1773"/>
      <c r="L56" s="1773"/>
      <c r="M56" s="1773"/>
      <c r="N56" s="1773"/>
      <c r="O56" s="1773"/>
      <c r="P56" s="1773"/>
      <c r="Q56" s="1773"/>
    </row>
    <row r="57" spans="1:20" ht="3" customHeight="1" x14ac:dyDescent="0.25">
      <c r="A57" s="297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</row>
    <row r="58" spans="1:20" ht="26.25" customHeight="1" x14ac:dyDescent="0.25">
      <c r="A58" s="728" t="s">
        <v>547</v>
      </c>
      <c r="B58" s="728" t="s">
        <v>607</v>
      </c>
      <c r="C58" s="729">
        <v>43008</v>
      </c>
      <c r="D58" s="729">
        <v>43039</v>
      </c>
      <c r="E58" s="729">
        <v>43069</v>
      </c>
      <c r="F58" s="729">
        <v>43100</v>
      </c>
      <c r="G58" s="729">
        <v>43131</v>
      </c>
      <c r="H58" s="729">
        <v>43159</v>
      </c>
      <c r="I58" s="729">
        <v>43190</v>
      </c>
      <c r="J58" s="729">
        <v>43220</v>
      </c>
      <c r="K58" s="729">
        <v>43251</v>
      </c>
      <c r="L58" s="729">
        <v>43281</v>
      </c>
      <c r="M58" s="729">
        <v>43312</v>
      </c>
      <c r="N58" s="729">
        <v>43343</v>
      </c>
      <c r="O58" s="729">
        <v>43373</v>
      </c>
      <c r="P58" s="299" t="s">
        <v>1319</v>
      </c>
      <c r="Q58" s="300" t="s">
        <v>1320</v>
      </c>
    </row>
    <row r="59" spans="1:20" ht="22.5" customHeight="1" x14ac:dyDescent="0.25">
      <c r="A59" s="658" t="s">
        <v>110</v>
      </c>
      <c r="B59" s="424" t="s">
        <v>581</v>
      </c>
      <c r="C59" s="727">
        <v>897.38779999999997</v>
      </c>
      <c r="D59" s="727">
        <v>896.74580000000003</v>
      </c>
      <c r="E59" s="727">
        <v>894.6345</v>
      </c>
      <c r="F59" s="727">
        <v>894.86749999999995</v>
      </c>
      <c r="G59" s="727">
        <v>894.26790000000005</v>
      </c>
      <c r="H59" s="727">
        <v>894.15959999999995</v>
      </c>
      <c r="I59" s="727">
        <v>893.76760000000002</v>
      </c>
      <c r="J59" s="727">
        <v>893.11310000000003</v>
      </c>
      <c r="K59" s="727">
        <v>891.74369999999999</v>
      </c>
      <c r="L59" s="727">
        <v>891.63390000000004</v>
      </c>
      <c r="M59" s="727">
        <v>890.20529999999997</v>
      </c>
      <c r="N59" s="727">
        <v>889.91210000000001</v>
      </c>
      <c r="O59" s="727">
        <v>891.14670000000001</v>
      </c>
      <c r="P59" s="426">
        <f>(O59-L59)/L59</f>
        <v>-5.464126027510056E-4</v>
      </c>
      <c r="Q59" s="394">
        <f>(O59-C59)/C59</f>
        <v>-6.9547413058211405E-3</v>
      </c>
    </row>
    <row r="60" spans="1:20" ht="3" customHeight="1" x14ac:dyDescent="0.25">
      <c r="A60" s="731"/>
      <c r="B60" s="730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2"/>
      <c r="Q60" s="72"/>
    </row>
    <row r="61" spans="1:20" x14ac:dyDescent="0.25">
      <c r="A61" s="256" t="s">
        <v>1322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4"/>
      <c r="O61" s="74"/>
      <c r="P61" s="74"/>
      <c r="Q61" s="74"/>
    </row>
    <row r="62" spans="1:20" x14ac:dyDescent="0.25">
      <c r="A62" s="256"/>
    </row>
    <row r="63" spans="1:20" x14ac:dyDescent="0.25">
      <c r="A63" s="256"/>
    </row>
    <row r="64" spans="1:20" x14ac:dyDescent="0.25">
      <c r="A64" s="256"/>
    </row>
    <row r="65" spans="1:1" x14ac:dyDescent="0.25">
      <c r="A65" s="256"/>
    </row>
  </sheetData>
  <mergeCells count="21">
    <mergeCell ref="A27:Q27"/>
    <mergeCell ref="A28:Q28"/>
    <mergeCell ref="A54:Q54"/>
    <mergeCell ref="A55:Q55"/>
    <mergeCell ref="A56:Q56"/>
    <mergeCell ref="A31:A32"/>
    <mergeCell ref="A33:A36"/>
    <mergeCell ref="A37:A39"/>
    <mergeCell ref="A40:A43"/>
    <mergeCell ref="A49:A51"/>
    <mergeCell ref="A45:A48"/>
    <mergeCell ref="A13:A17"/>
    <mergeCell ref="A19:A21"/>
    <mergeCell ref="A22:A23"/>
    <mergeCell ref="A26:Q26"/>
    <mergeCell ref="A10:A12"/>
    <mergeCell ref="A1:Q1"/>
    <mergeCell ref="A2:Q2"/>
    <mergeCell ref="A3:Q3"/>
    <mergeCell ref="A6:A7"/>
    <mergeCell ref="A8:A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0" tint="-0.14999847407452621"/>
  </sheetPr>
  <dimension ref="A1:U89"/>
  <sheetViews>
    <sheetView topLeftCell="A22" zoomScaleNormal="100" workbookViewId="0">
      <selection activeCell="B47" sqref="B47"/>
    </sheetView>
  </sheetViews>
  <sheetFormatPr baseColWidth="10" defaultRowHeight="15" x14ac:dyDescent="0.25"/>
  <cols>
    <col min="1" max="1" width="77.85546875" style="244" customWidth="1"/>
    <col min="2" max="2" width="32.42578125" style="244" customWidth="1"/>
    <col min="3" max="3" width="18" style="244" customWidth="1"/>
    <col min="4" max="4" width="16.7109375" style="244" bestFit="1" customWidth="1"/>
    <col min="5" max="5" width="15.42578125" style="244" bestFit="1" customWidth="1"/>
    <col min="6" max="6" width="15" style="244" bestFit="1" customWidth="1"/>
    <col min="7" max="7" width="12.7109375" style="244" bestFit="1" customWidth="1"/>
    <col min="8" max="8" width="15.42578125" style="244" bestFit="1" customWidth="1"/>
    <col min="9" max="9" width="12.7109375" style="244" bestFit="1" customWidth="1"/>
    <col min="10" max="10" width="13.42578125" style="244" bestFit="1" customWidth="1"/>
    <col min="11" max="14" width="18.7109375" style="244" bestFit="1" customWidth="1"/>
    <col min="15" max="15" width="11.42578125" style="244"/>
    <col min="16" max="17" width="14" style="244" bestFit="1" customWidth="1"/>
    <col min="18" max="19" width="13" style="244" bestFit="1" customWidth="1"/>
    <col min="20" max="16384" width="11.42578125" style="244"/>
  </cols>
  <sheetData>
    <row r="1" spans="1:21" ht="15.75" x14ac:dyDescent="0.25">
      <c r="A1" s="1735" t="s">
        <v>587</v>
      </c>
      <c r="B1" s="1735"/>
      <c r="C1" s="1735"/>
      <c r="D1" s="1735"/>
      <c r="E1" s="1735"/>
      <c r="F1" s="1735"/>
      <c r="G1" s="1735"/>
      <c r="H1" s="1735"/>
    </row>
    <row r="2" spans="1:21" ht="15.75" x14ac:dyDescent="0.25">
      <c r="A2" s="1736" t="s">
        <v>1981</v>
      </c>
      <c r="B2" s="1736"/>
      <c r="C2" s="1736"/>
      <c r="D2" s="1736"/>
      <c r="E2" s="1736"/>
      <c r="F2" s="1736"/>
      <c r="G2" s="1736"/>
      <c r="H2" s="1736"/>
    </row>
    <row r="3" spans="1:21" ht="3" customHeight="1" x14ac:dyDescent="0.25">
      <c r="A3" s="286"/>
      <c r="B3" s="286"/>
      <c r="C3" s="257"/>
      <c r="D3" s="257"/>
      <c r="E3" s="257"/>
      <c r="F3" s="257"/>
      <c r="G3" s="257"/>
      <c r="H3" s="257"/>
    </row>
    <row r="4" spans="1:21" ht="15.75" thickBot="1" x14ac:dyDescent="0.3">
      <c r="A4" s="1789" t="s">
        <v>547</v>
      </c>
      <c r="B4" s="1790" t="s">
        <v>548</v>
      </c>
      <c r="C4" s="1790" t="s">
        <v>588</v>
      </c>
      <c r="D4" s="1790" t="s">
        <v>549</v>
      </c>
      <c r="E4" s="1791" t="s">
        <v>550</v>
      </c>
      <c r="F4" s="1791"/>
      <c r="G4" s="1791"/>
      <c r="H4" s="1791"/>
      <c r="J4" s="249"/>
      <c r="K4" s="249"/>
      <c r="L4" s="249"/>
      <c r="M4" s="249"/>
      <c r="N4" s="249"/>
      <c r="O4" s="249"/>
      <c r="P4" s="385"/>
      <c r="Q4" s="385"/>
      <c r="R4" s="385"/>
      <c r="S4" s="385"/>
      <c r="T4" s="385"/>
      <c r="U4" s="249"/>
    </row>
    <row r="5" spans="1:21" x14ac:dyDescent="0.25">
      <c r="A5" s="1789"/>
      <c r="B5" s="1790"/>
      <c r="C5" s="1790"/>
      <c r="D5" s="1790"/>
      <c r="E5" s="329" t="s">
        <v>551</v>
      </c>
      <c r="F5" s="329" t="s">
        <v>552</v>
      </c>
      <c r="G5" s="329" t="s">
        <v>553</v>
      </c>
      <c r="H5" s="329" t="s">
        <v>554</v>
      </c>
      <c r="J5" s="294"/>
      <c r="K5" s="294"/>
      <c r="L5" s="294"/>
      <c r="M5" s="294"/>
      <c r="N5" s="294"/>
      <c r="O5" s="294"/>
      <c r="P5" s="385"/>
      <c r="Q5" s="385"/>
      <c r="R5" s="385"/>
      <c r="S5" s="385"/>
      <c r="T5" s="385"/>
      <c r="U5" s="249"/>
    </row>
    <row r="6" spans="1:21" ht="18" x14ac:dyDescent="0.25">
      <c r="A6" s="1792" t="s">
        <v>1246</v>
      </c>
      <c r="B6" s="1792"/>
      <c r="C6" s="1792"/>
      <c r="D6" s="1792"/>
      <c r="E6" s="1792"/>
      <c r="F6" s="1792"/>
      <c r="G6" s="1792"/>
      <c r="H6" s="1792"/>
      <c r="I6" s="261"/>
      <c r="J6" s="385"/>
      <c r="K6" s="385"/>
      <c r="L6" s="385"/>
      <c r="M6" s="385"/>
      <c r="N6" s="385"/>
      <c r="O6" s="249"/>
      <c r="P6" s="385"/>
      <c r="Q6" s="385"/>
      <c r="R6" s="385"/>
      <c r="S6" s="385"/>
      <c r="T6" s="385"/>
      <c r="U6" s="249"/>
    </row>
    <row r="7" spans="1:21" x14ac:dyDescent="0.25">
      <c r="A7" s="749" t="s">
        <v>760</v>
      </c>
      <c r="B7" s="749" t="s">
        <v>1325</v>
      </c>
      <c r="C7" s="745">
        <v>613700291.65999997</v>
      </c>
      <c r="D7" s="746">
        <v>5</v>
      </c>
      <c r="E7" s="747">
        <v>4.2079000000000005E-2</v>
      </c>
      <c r="F7" s="747">
        <v>3.6663000000000001E-2</v>
      </c>
      <c r="G7" s="747">
        <v>2.8663000000000004E-2</v>
      </c>
      <c r="H7" s="748">
        <v>2.8958000000000005E-2</v>
      </c>
      <c r="I7" s="386"/>
      <c r="J7" s="391"/>
      <c r="K7" s="303">
        <v>595770280.34000003</v>
      </c>
      <c r="L7" s="303">
        <v>595770280.34000003</v>
      </c>
      <c r="M7" s="303">
        <v>595770280.34000003</v>
      </c>
      <c r="N7" s="303">
        <v>595770280.34000003</v>
      </c>
      <c r="O7" s="249"/>
      <c r="P7" s="249">
        <v>1.0337594372486817E-3</v>
      </c>
      <c r="Q7" s="249">
        <v>1.0462704024314531E-3</v>
      </c>
      <c r="R7" s="249">
        <v>1.6886395617516582E-3</v>
      </c>
      <c r="S7" s="249">
        <v>1.7730354705729756E-3</v>
      </c>
      <c r="T7" s="249"/>
      <c r="U7" s="385"/>
    </row>
    <row r="8" spans="1:21" x14ac:dyDescent="0.25">
      <c r="A8" s="749" t="s">
        <v>107</v>
      </c>
      <c r="B8" s="749" t="s">
        <v>589</v>
      </c>
      <c r="C8" s="745">
        <v>454716980.86000001</v>
      </c>
      <c r="D8" s="746">
        <v>3</v>
      </c>
      <c r="E8" s="747">
        <v>8.1920000000000014E-3</v>
      </c>
      <c r="F8" s="747">
        <v>1.4604000000000001E-2</v>
      </c>
      <c r="G8" s="747">
        <v>2.0522000000000002E-2</v>
      </c>
      <c r="H8" s="748">
        <v>2.1932E-2</v>
      </c>
      <c r="I8" s="386"/>
      <c r="J8" s="391"/>
      <c r="K8" s="303">
        <v>441790733.13999999</v>
      </c>
      <c r="L8" s="303">
        <v>441790733.13999999</v>
      </c>
      <c r="M8" s="303">
        <v>441790733.13999999</v>
      </c>
      <c r="N8" s="303">
        <v>441790733.13999999</v>
      </c>
      <c r="O8" s="249"/>
      <c r="P8" s="249">
        <v>1.1061050891244884E-3</v>
      </c>
      <c r="Q8" s="249">
        <v>1.0034216990661199E-3</v>
      </c>
      <c r="R8" s="249">
        <v>1.1182126608318022E-3</v>
      </c>
      <c r="S8" s="249">
        <v>1.4914859668334625E-3</v>
      </c>
      <c r="T8" s="249"/>
      <c r="U8" s="385"/>
    </row>
    <row r="9" spans="1:21" x14ac:dyDescent="0.25">
      <c r="A9" s="1805" t="s">
        <v>876</v>
      </c>
      <c r="B9" s="805" t="s">
        <v>1807</v>
      </c>
      <c r="C9" s="744">
        <v>578071121.71000004</v>
      </c>
      <c r="D9" s="743">
        <v>4</v>
      </c>
      <c r="E9" s="742">
        <v>3.3948000000000006E-2</v>
      </c>
      <c r="F9" s="742">
        <v>3.4248000000000001E-2</v>
      </c>
      <c r="G9" s="742">
        <v>3.3002000000000004E-2</v>
      </c>
      <c r="H9" s="741">
        <v>2.8903000000000005E-2</v>
      </c>
      <c r="I9" s="386"/>
      <c r="J9" s="391"/>
      <c r="K9" s="303">
        <v>557909821.70000005</v>
      </c>
      <c r="L9" s="303">
        <v>557909821.70000005</v>
      </c>
      <c r="M9" s="303">
        <v>557909821.70000005</v>
      </c>
      <c r="N9" s="303">
        <v>557909821.70000005</v>
      </c>
      <c r="O9" s="249"/>
      <c r="P9" s="249">
        <v>1.179687752668507E-3</v>
      </c>
      <c r="Q9" s="249">
        <v>1.575452383503428E-3</v>
      </c>
      <c r="R9" s="249">
        <v>1.6749595130818504E-3</v>
      </c>
      <c r="S9" s="249">
        <v>2.0330328437402644E-3</v>
      </c>
      <c r="T9" s="249"/>
      <c r="U9" s="385"/>
    </row>
    <row r="10" spans="1:21" x14ac:dyDescent="0.25">
      <c r="A10" s="1806"/>
      <c r="B10" s="752" t="s">
        <v>590</v>
      </c>
      <c r="C10" s="740">
        <v>542960868.28999996</v>
      </c>
      <c r="D10" s="739">
        <v>3</v>
      </c>
      <c r="E10" s="553">
        <v>2.5682E-2</v>
      </c>
      <c r="F10" s="553">
        <v>3.1280000000000002E-2</v>
      </c>
      <c r="G10" s="553">
        <v>3.3414000000000006E-2</v>
      </c>
      <c r="H10" s="738">
        <v>2.8993000000000001E-2</v>
      </c>
      <c r="I10" s="386"/>
      <c r="J10" s="391"/>
      <c r="K10" s="303">
        <v>527297336.89999998</v>
      </c>
      <c r="L10" s="303">
        <v>527297336.89999998</v>
      </c>
      <c r="M10" s="303">
        <v>527297336.89999998</v>
      </c>
      <c r="N10" s="303">
        <v>527297336.89999998</v>
      </c>
      <c r="O10" s="249"/>
      <c r="P10" s="249">
        <v>1.2486466717920286E-3</v>
      </c>
      <c r="Q10" s="249">
        <v>2.3759535031132287E-3</v>
      </c>
      <c r="R10" s="249">
        <v>1.7743979389380983E-3</v>
      </c>
      <c r="S10" s="249">
        <v>1.8962463402776306E-3</v>
      </c>
      <c r="T10" s="249"/>
      <c r="U10" s="385"/>
    </row>
    <row r="11" spans="1:21" x14ac:dyDescent="0.25">
      <c r="A11" s="1806"/>
      <c r="B11" s="752" t="s">
        <v>1326</v>
      </c>
      <c r="C11" s="740">
        <v>543647133.01999998</v>
      </c>
      <c r="D11" s="739">
        <v>3</v>
      </c>
      <c r="E11" s="553">
        <v>2.5549000000000002E-2</v>
      </c>
      <c r="F11" s="553">
        <v>2.6232000000000002E-2</v>
      </c>
      <c r="G11" s="553">
        <v>2.5329999999999998E-2</v>
      </c>
      <c r="H11" s="738">
        <v>2.2870000000000001E-2</v>
      </c>
      <c r="I11" s="386"/>
      <c r="J11" s="391"/>
      <c r="K11" s="303"/>
      <c r="L11" s="303"/>
      <c r="M11" s="303"/>
      <c r="N11" s="303"/>
      <c r="O11" s="249"/>
      <c r="P11" s="249"/>
      <c r="Q11" s="249"/>
      <c r="R11" s="249"/>
      <c r="S11" s="249"/>
      <c r="T11" s="249"/>
      <c r="U11" s="385"/>
    </row>
    <row r="12" spans="1:21" x14ac:dyDescent="0.25">
      <c r="A12" s="1807"/>
      <c r="B12" s="753" t="s">
        <v>1742</v>
      </c>
      <c r="C12" s="737">
        <v>1112991238.71</v>
      </c>
      <c r="D12" s="736">
        <v>5</v>
      </c>
      <c r="E12" s="735">
        <v>2.1374000000000001E-2</v>
      </c>
      <c r="F12" s="735">
        <v>-5.2827000000000006E-2</v>
      </c>
      <c r="G12" s="735">
        <v>-1.4673E-2</v>
      </c>
      <c r="H12" s="734">
        <v>0</v>
      </c>
      <c r="I12" s="386"/>
      <c r="J12" s="391"/>
      <c r="K12" s="303">
        <v>530822589.73000002</v>
      </c>
      <c r="L12" s="303">
        <v>530822589.73000002</v>
      </c>
      <c r="M12" s="303">
        <v>530822589.73000002</v>
      </c>
      <c r="N12" s="303">
        <v>530822589.73000002</v>
      </c>
      <c r="O12" s="249"/>
      <c r="P12" s="249">
        <v>4.8831242931459003E-4</v>
      </c>
      <c r="Q12" s="249">
        <v>6.9456271319145871E-4</v>
      </c>
      <c r="R12" s="249">
        <v>5.5322727462903695E-4</v>
      </c>
      <c r="S12" s="249">
        <v>7.6268072127699468E-4</v>
      </c>
      <c r="T12" s="249"/>
      <c r="U12" s="385"/>
    </row>
    <row r="13" spans="1:21" x14ac:dyDescent="0.25">
      <c r="A13" s="1805" t="s">
        <v>110</v>
      </c>
      <c r="B13" s="754" t="s">
        <v>591</v>
      </c>
      <c r="C13" s="744">
        <v>505136196.16000003</v>
      </c>
      <c r="D13" s="743">
        <v>3</v>
      </c>
      <c r="E13" s="742">
        <v>1.3469E-2</v>
      </c>
      <c r="F13" s="742">
        <v>1.8481000000000001E-2</v>
      </c>
      <c r="G13" s="742">
        <v>1.4099000000000002E-2</v>
      </c>
      <c r="H13" s="741">
        <v>2.3231000000000002E-2</v>
      </c>
      <c r="I13" s="387"/>
      <c r="J13" s="391"/>
      <c r="K13" s="303">
        <v>493954537.99000001</v>
      </c>
      <c r="L13" s="303">
        <v>493954537.99000001</v>
      </c>
      <c r="M13" s="303">
        <v>493954537.99000001</v>
      </c>
      <c r="N13" s="303">
        <v>493954537.99000001</v>
      </c>
      <c r="O13" s="249"/>
      <c r="P13" s="249">
        <v>8.6947465100982674E-4</v>
      </c>
      <c r="Q13" s="249">
        <v>7.6580025320984173E-4</v>
      </c>
      <c r="R13" s="249">
        <v>9.8479520988570789E-4</v>
      </c>
      <c r="S13" s="249">
        <v>1.169146777939621E-3</v>
      </c>
      <c r="T13" s="249"/>
      <c r="U13" s="385"/>
    </row>
    <row r="14" spans="1:21" x14ac:dyDescent="0.25">
      <c r="A14" s="1806"/>
      <c r="B14" s="752" t="s">
        <v>592</v>
      </c>
      <c r="C14" s="740">
        <v>298630653.54000002</v>
      </c>
      <c r="D14" s="739">
        <v>5</v>
      </c>
      <c r="E14" s="553">
        <v>4.1592000000000004E-2</v>
      </c>
      <c r="F14" s="553">
        <v>3.4224999999999998E-2</v>
      </c>
      <c r="G14" s="553">
        <v>2.4215000000000004E-2</v>
      </c>
      <c r="H14" s="738">
        <v>2.9624000000000001E-2</v>
      </c>
      <c r="I14" s="261"/>
      <c r="J14" s="385"/>
      <c r="K14" s="303">
        <v>289774794.56</v>
      </c>
      <c r="L14" s="303">
        <v>289774794.56</v>
      </c>
      <c r="M14" s="303">
        <v>289774794.56</v>
      </c>
      <c r="N14" s="303">
        <v>289774794.56</v>
      </c>
      <c r="O14" s="249"/>
      <c r="P14" s="249">
        <v>8.875743504596959E-4</v>
      </c>
      <c r="Q14" s="249">
        <v>1.1893477180448296E-3</v>
      </c>
      <c r="R14" s="249">
        <v>1.0087758361232001E-3</v>
      </c>
      <c r="S14" s="249">
        <v>1.1747035941009241E-3</v>
      </c>
      <c r="T14" s="249"/>
      <c r="U14" s="385"/>
    </row>
    <row r="15" spans="1:21" x14ac:dyDescent="0.25">
      <c r="A15" s="1807"/>
      <c r="B15" s="753" t="s">
        <v>593</v>
      </c>
      <c r="C15" s="737">
        <v>322225523.81999999</v>
      </c>
      <c r="D15" s="736">
        <v>4</v>
      </c>
      <c r="E15" s="735">
        <v>3.7310000000000004E-3</v>
      </c>
      <c r="F15" s="735">
        <v>1.762E-2</v>
      </c>
      <c r="G15" s="735">
        <v>1.7276000000000003E-2</v>
      </c>
      <c r="H15" s="734">
        <v>1.5867000000000003E-2</v>
      </c>
      <c r="I15" s="261"/>
      <c r="J15" s="385"/>
      <c r="K15" s="303">
        <v>316196737.49000001</v>
      </c>
      <c r="L15" s="303">
        <v>316196737.49000001</v>
      </c>
      <c r="M15" s="303">
        <v>316196737.49000001</v>
      </c>
      <c r="N15" s="303">
        <v>316196737.49000001</v>
      </c>
      <c r="O15" s="249"/>
      <c r="P15" s="249">
        <v>4.4811441572336811E-4</v>
      </c>
      <c r="Q15" s="249">
        <v>4.3844988449209614E-4</v>
      </c>
      <c r="R15" s="249">
        <v>4.5352683643630872E-4</v>
      </c>
      <c r="S15" s="249">
        <v>3.7612104247253448E-4</v>
      </c>
      <c r="T15" s="249"/>
      <c r="U15" s="385"/>
    </row>
    <row r="16" spans="1:21" x14ac:dyDescent="0.25">
      <c r="A16" s="1805" t="s">
        <v>1062</v>
      </c>
      <c r="B16" s="751" t="s">
        <v>1701</v>
      </c>
      <c r="C16" s="744">
        <v>228006841.11000001</v>
      </c>
      <c r="D16" s="743">
        <v>4</v>
      </c>
      <c r="E16" s="742">
        <v>2.4068000000000003E-2</v>
      </c>
      <c r="F16" s="742">
        <v>2.1487000000000003E-2</v>
      </c>
      <c r="G16" s="742">
        <v>2.2978000000000002E-2</v>
      </c>
      <c r="H16" s="741">
        <v>2.1796000000000003E-2</v>
      </c>
      <c r="I16" s="261"/>
      <c r="J16" s="385"/>
      <c r="K16" s="303">
        <v>222282673.61000001</v>
      </c>
      <c r="L16" s="303">
        <v>222282673.61000001</v>
      </c>
      <c r="M16" s="303">
        <v>222282673.61000001</v>
      </c>
      <c r="N16" s="303">
        <v>222282673.61000001</v>
      </c>
      <c r="O16" s="249"/>
      <c r="P16" s="249">
        <v>5.588231953959071E-4</v>
      </c>
      <c r="Q16" s="249">
        <v>4.7753893282760542E-4</v>
      </c>
      <c r="R16" s="249">
        <v>5.1105126007309077E-4</v>
      </c>
      <c r="S16" s="249">
        <v>5.8547656553246876E-4</v>
      </c>
      <c r="T16" s="249"/>
      <c r="U16" s="385"/>
    </row>
    <row r="17" spans="1:21" x14ac:dyDescent="0.25">
      <c r="A17" s="1807"/>
      <c r="B17" s="755" t="s">
        <v>1700</v>
      </c>
      <c r="C17" s="737">
        <v>552117060.46000004</v>
      </c>
      <c r="D17" s="736">
        <v>3</v>
      </c>
      <c r="E17" s="735">
        <v>5.1970000000000002E-3</v>
      </c>
      <c r="F17" s="735">
        <v>2.4443000000000003E-2</v>
      </c>
      <c r="G17" s="735">
        <v>1.8383000000000004E-2</v>
      </c>
      <c r="H17" s="734">
        <v>2.9440000000000004E-3</v>
      </c>
      <c r="I17" s="261"/>
      <c r="J17" s="385"/>
      <c r="K17" s="303">
        <v>550196457.37</v>
      </c>
      <c r="L17" s="303">
        <v>550196457.37</v>
      </c>
      <c r="M17" s="303">
        <v>550196457.37</v>
      </c>
      <c r="N17" s="303">
        <v>0</v>
      </c>
      <c r="O17" s="249"/>
      <c r="P17" s="249">
        <v>-9.1826530292554007E-5</v>
      </c>
      <c r="Q17" s="249">
        <v>-8.148848416146214E-4</v>
      </c>
      <c r="R17" s="249">
        <v>-2.3618226675540242E-4</v>
      </c>
      <c r="S17" s="249">
        <v>0</v>
      </c>
      <c r="T17" s="249"/>
      <c r="U17" s="385"/>
    </row>
    <row r="18" spans="1:21" x14ac:dyDescent="0.25">
      <c r="A18" s="749" t="s">
        <v>1327</v>
      </c>
      <c r="B18" s="749" t="s">
        <v>1148</v>
      </c>
      <c r="C18" s="745">
        <v>501524370.07999998</v>
      </c>
      <c r="D18" s="746">
        <v>4</v>
      </c>
      <c r="E18" s="747">
        <v>1.6301E-2</v>
      </c>
      <c r="F18" s="747">
        <v>2.0474000000000003E-2</v>
      </c>
      <c r="G18" s="747">
        <v>1.6027000000000003E-2</v>
      </c>
      <c r="H18" s="748">
        <v>9.5360000000000011E-3</v>
      </c>
      <c r="I18" s="261"/>
      <c r="J18" s="385"/>
      <c r="K18" s="303">
        <v>496087107.63</v>
      </c>
      <c r="L18" s="303">
        <v>496087107.63</v>
      </c>
      <c r="M18" s="303">
        <v>496087107.63</v>
      </c>
      <c r="N18" s="303">
        <v>496087107.63</v>
      </c>
      <c r="O18" s="249"/>
      <c r="P18" s="249">
        <v>6.5069429298191732E-5</v>
      </c>
      <c r="Q18" s="249">
        <v>1.0649460243480247E-3</v>
      </c>
      <c r="R18" s="249">
        <v>1.0300103974656913E-3</v>
      </c>
      <c r="S18" s="249">
        <v>-7.63973275507777E-4</v>
      </c>
      <c r="T18" s="249"/>
      <c r="U18" s="385"/>
    </row>
    <row r="19" spans="1:21" x14ac:dyDescent="0.25">
      <c r="A19" s="1805" t="s">
        <v>1300</v>
      </c>
      <c r="B19" s="754" t="s">
        <v>594</v>
      </c>
      <c r="C19" s="1485">
        <v>491848904.31999999</v>
      </c>
      <c r="D19" s="743">
        <v>2</v>
      </c>
      <c r="E19" s="742">
        <v>2.7145000000000002E-2</v>
      </c>
      <c r="F19" s="742">
        <v>4.1086000000000004E-2</v>
      </c>
      <c r="G19" s="742">
        <v>2.5701000000000002E-2</v>
      </c>
      <c r="H19" s="741">
        <v>1.2997E-2</v>
      </c>
      <c r="I19" s="261"/>
      <c r="J19" s="385"/>
      <c r="K19" s="303">
        <v>480935227.20999998</v>
      </c>
      <c r="L19" s="303">
        <v>480935227.20999998</v>
      </c>
      <c r="M19" s="303">
        <v>480935227.20999998</v>
      </c>
      <c r="N19" s="303">
        <v>480935227.20999998</v>
      </c>
      <c r="O19" s="249"/>
      <c r="P19" s="249">
        <v>1.7798861199623569E-3</v>
      </c>
      <c r="Q19" s="249">
        <v>1.9203797898099545E-3</v>
      </c>
      <c r="R19" s="249">
        <v>7.8034773471158999E-4</v>
      </c>
      <c r="S19" s="249">
        <v>1.212184835917681E-3</v>
      </c>
      <c r="T19" s="249"/>
      <c r="U19" s="385"/>
    </row>
    <row r="20" spans="1:21" x14ac:dyDescent="0.25">
      <c r="A20" s="1806"/>
      <c r="B20" s="806" t="s">
        <v>1247</v>
      </c>
      <c r="C20" s="1504">
        <v>1548070610.25</v>
      </c>
      <c r="D20" s="739">
        <v>5</v>
      </c>
      <c r="E20" s="553">
        <v>4.7545999999999998E-2</v>
      </c>
      <c r="F20" s="553">
        <v>6.0585000000000007E-2</v>
      </c>
      <c r="G20" s="553">
        <v>1.5564000000000001E-2</v>
      </c>
      <c r="H20" s="738">
        <v>1.2793000000000001E-2</v>
      </c>
      <c r="I20" s="261"/>
      <c r="J20" s="385"/>
      <c r="K20" s="303">
        <v>263308825.86000001</v>
      </c>
      <c r="L20" s="303">
        <v>263308825.86000001</v>
      </c>
      <c r="M20" s="303">
        <v>263308825.86000001</v>
      </c>
      <c r="N20" s="303">
        <v>263308825.86000001</v>
      </c>
      <c r="O20" s="249"/>
      <c r="P20" s="249">
        <v>9.5768494245742166E-4</v>
      </c>
      <c r="Q20" s="249">
        <v>1.0872637883943465E-3</v>
      </c>
      <c r="R20" s="249">
        <v>4.091949850260774E-4</v>
      </c>
      <c r="S20" s="249">
        <v>7.6400875514079055E-4</v>
      </c>
      <c r="T20" s="249"/>
      <c r="U20" s="385"/>
    </row>
    <row r="21" spans="1:21" x14ac:dyDescent="0.25">
      <c r="A21" s="1807"/>
      <c r="B21" s="807" t="s">
        <v>1328</v>
      </c>
      <c r="C21" s="1486">
        <v>271802876.31</v>
      </c>
      <c r="D21" s="736">
        <v>2</v>
      </c>
      <c r="E21" s="735">
        <v>2.9121999999999999E-2</v>
      </c>
      <c r="F21" s="735">
        <v>3.3163000000000005E-2</v>
      </c>
      <c r="G21" s="735">
        <v>2.5177999999999999E-2</v>
      </c>
      <c r="H21" s="734">
        <v>2.1453E-2</v>
      </c>
      <c r="I21" s="261"/>
      <c r="J21" s="385"/>
      <c r="K21" s="303">
        <v>1502608556.4300001</v>
      </c>
      <c r="L21" s="303">
        <v>1502608556.4300001</v>
      </c>
      <c r="M21" s="303">
        <v>1502608556.4300001</v>
      </c>
      <c r="N21" s="303">
        <v>1502608556.4300001</v>
      </c>
      <c r="O21" s="249"/>
      <c r="P21" s="249">
        <v>3.1329568797702888E-3</v>
      </c>
      <c r="Q21" s="249">
        <v>5.6526709870396647E-3</v>
      </c>
      <c r="R21" s="249">
        <v>7.662144909771163E-3</v>
      </c>
      <c r="S21" s="249">
        <v>6.0203805494462442E-3</v>
      </c>
      <c r="T21" s="249"/>
      <c r="U21" s="385"/>
    </row>
    <row r="22" spans="1:21" x14ac:dyDescent="0.25">
      <c r="A22" s="750" t="s">
        <v>1301</v>
      </c>
      <c r="B22" s="749" t="s">
        <v>1334</v>
      </c>
      <c r="C22" s="1505">
        <v>174059458.41999999</v>
      </c>
      <c r="D22" s="746">
        <v>3</v>
      </c>
      <c r="E22" s="747">
        <v>1.4589E-2</v>
      </c>
      <c r="F22" s="747">
        <v>1.9028000000000003E-2</v>
      </c>
      <c r="G22" s="747">
        <v>1.9832000000000002E-2</v>
      </c>
      <c r="H22" s="748">
        <v>2.2865E-2</v>
      </c>
      <c r="I22" s="261"/>
      <c r="J22" s="385"/>
      <c r="K22" s="303">
        <v>169437409.94999999</v>
      </c>
      <c r="L22" s="303">
        <v>169437409.94999999</v>
      </c>
      <c r="M22" s="303">
        <v>169437409.94999999</v>
      </c>
      <c r="N22" s="303">
        <v>169437409.94999999</v>
      </c>
      <c r="O22" s="249"/>
      <c r="P22" s="249">
        <v>2.2099499997539819E-4</v>
      </c>
      <c r="Q22" s="249">
        <v>3.020681045773482E-4</v>
      </c>
      <c r="R22" s="249">
        <v>2.8367670251005611E-4</v>
      </c>
      <c r="S22" s="249">
        <v>4.3140268894826687E-4</v>
      </c>
      <c r="T22" s="249"/>
      <c r="U22" s="385"/>
    </row>
    <row r="23" spans="1:21" x14ac:dyDescent="0.25">
      <c r="A23" s="1808" t="s">
        <v>1303</v>
      </c>
      <c r="B23" s="754" t="s">
        <v>595</v>
      </c>
      <c r="C23" s="1485">
        <v>319642877.14999998</v>
      </c>
      <c r="D23" s="743">
        <v>7</v>
      </c>
      <c r="E23" s="742">
        <v>1.8364000000000002E-2</v>
      </c>
      <c r="F23" s="742">
        <v>2.0418000000000002E-2</v>
      </c>
      <c r="G23" s="742">
        <v>2.2860999999999999E-2</v>
      </c>
      <c r="H23" s="741">
        <v>2.0399000000000004E-2</v>
      </c>
      <c r="I23" s="261"/>
      <c r="J23" s="385"/>
      <c r="K23" s="303">
        <v>312316698.01999998</v>
      </c>
      <c r="L23" s="303">
        <v>312316698.01999998</v>
      </c>
      <c r="M23" s="303">
        <v>312316698.01999998</v>
      </c>
      <c r="N23" s="303">
        <v>312316698.01999998</v>
      </c>
      <c r="O23" s="249"/>
      <c r="P23" s="249">
        <v>-1.2969427405217865E-4</v>
      </c>
      <c r="Q23" s="249">
        <v>3.7833505732245287E-4</v>
      </c>
      <c r="R23" s="249">
        <v>5.2417852700288722E-4</v>
      </c>
      <c r="S23" s="249">
        <v>7.531575111285664E-4</v>
      </c>
      <c r="T23" s="249"/>
      <c r="U23" s="385"/>
    </row>
    <row r="24" spans="1:21" x14ac:dyDescent="0.25">
      <c r="A24" s="1798"/>
      <c r="B24" s="753" t="s">
        <v>596</v>
      </c>
      <c r="C24" s="1486">
        <v>385446752.13</v>
      </c>
      <c r="D24" s="736">
        <v>5</v>
      </c>
      <c r="E24" s="735">
        <v>-0.12203200000000002</v>
      </c>
      <c r="F24" s="735">
        <v>-1.8904000000000001E-2</v>
      </c>
      <c r="G24" s="735">
        <v>-1.1497E-2</v>
      </c>
      <c r="H24" s="734">
        <v>5.5660000000000006E-3</v>
      </c>
      <c r="I24" s="261"/>
      <c r="J24" s="385"/>
      <c r="K24" s="303">
        <v>381218840.79000002</v>
      </c>
      <c r="L24" s="303">
        <v>381218840.79000002</v>
      </c>
      <c r="M24" s="303">
        <v>381218840.79000002</v>
      </c>
      <c r="N24" s="303">
        <v>381218840.79000002</v>
      </c>
      <c r="O24" s="249"/>
      <c r="P24" s="249">
        <v>5.8339271895711895E-4</v>
      </c>
      <c r="Q24" s="249">
        <v>7.3277210327805941E-4</v>
      </c>
      <c r="R24" s="249">
        <v>7.7488041524246772E-4</v>
      </c>
      <c r="S24" s="249">
        <v>-1.1367131783201056E-3</v>
      </c>
      <c r="T24" s="249"/>
      <c r="U24" s="385"/>
    </row>
    <row r="25" spans="1:21" x14ac:dyDescent="0.25">
      <c r="A25" s="1795" t="s">
        <v>1337</v>
      </c>
      <c r="B25" s="805" t="s">
        <v>1338</v>
      </c>
      <c r="C25" s="1793">
        <v>259727492.38999999</v>
      </c>
      <c r="D25" s="743">
        <v>3</v>
      </c>
      <c r="E25" s="742">
        <v>6.7650000000000002E-2</v>
      </c>
      <c r="F25" s="742">
        <v>2.2550000000000001E-2</v>
      </c>
      <c r="G25" s="742">
        <v>1.1275E-2</v>
      </c>
      <c r="H25" s="1506">
        <v>5.6380000000000006E-3</v>
      </c>
      <c r="I25" s="261"/>
      <c r="J25" s="385"/>
      <c r="K25" s="303">
        <v>204147444.31</v>
      </c>
      <c r="L25" s="303">
        <v>204147444.31</v>
      </c>
      <c r="M25" s="303">
        <v>204147444.31</v>
      </c>
      <c r="N25" s="303">
        <v>0</v>
      </c>
      <c r="O25" s="249"/>
      <c r="P25" s="249">
        <v>9.7907999783468564E-4</v>
      </c>
      <c r="Q25" s="249">
        <v>9.5670218077773645E-4</v>
      </c>
      <c r="R25" s="249">
        <v>9.1098981580982666E-4</v>
      </c>
      <c r="S25" s="249">
        <v>0</v>
      </c>
      <c r="T25" s="249"/>
      <c r="U25" s="385"/>
    </row>
    <row r="26" spans="1:21" ht="17.25" customHeight="1" x14ac:dyDescent="0.25">
      <c r="A26" s="1796"/>
      <c r="B26" s="807" t="s">
        <v>1339</v>
      </c>
      <c r="C26" s="1794"/>
      <c r="D26" s="736">
        <v>4</v>
      </c>
      <c r="E26" s="735">
        <v>5.5179000000000006E-2</v>
      </c>
      <c r="F26" s="735">
        <v>5.5179000000000006E-2</v>
      </c>
      <c r="G26" s="735">
        <v>5.5757000000000001E-2</v>
      </c>
      <c r="H26" s="1507">
        <v>4.9480000000000003E-2</v>
      </c>
      <c r="I26" s="261"/>
      <c r="J26" s="385"/>
      <c r="K26" s="303">
        <v>204147444.31</v>
      </c>
      <c r="L26" s="303">
        <v>204147444.31</v>
      </c>
      <c r="M26" s="303">
        <v>204147444.31</v>
      </c>
      <c r="N26" s="303">
        <v>0</v>
      </c>
      <c r="O26" s="249"/>
      <c r="P26" s="249">
        <v>7.2121212962618217E-3</v>
      </c>
      <c r="Q26" s="249">
        <v>2.7857352140312312E-3</v>
      </c>
      <c r="R26" s="249">
        <v>5.9537470495875649E-4</v>
      </c>
      <c r="S26" s="249">
        <v>0</v>
      </c>
      <c r="T26" s="249"/>
      <c r="U26" s="385"/>
    </row>
    <row r="27" spans="1:21" ht="14.25" customHeight="1" x14ac:dyDescent="0.25">
      <c r="A27" s="1797" t="s">
        <v>109</v>
      </c>
      <c r="B27" s="754" t="s">
        <v>1809</v>
      </c>
      <c r="C27" s="1793">
        <v>229380021.06999999</v>
      </c>
      <c r="D27" s="739">
        <v>8</v>
      </c>
      <c r="E27" s="742">
        <v>5.2611000000000005E-2</v>
      </c>
      <c r="F27" s="742">
        <v>5.1660000000000011E-2</v>
      </c>
      <c r="G27" s="742">
        <v>5.1096000000000003E-2</v>
      </c>
      <c r="H27" s="1506">
        <v>5.1957000000000003E-2</v>
      </c>
      <c r="I27" s="261"/>
      <c r="J27" s="385"/>
      <c r="K27" s="303">
        <v>210771849.19999999</v>
      </c>
      <c r="L27" s="303">
        <v>210771849.19999999</v>
      </c>
      <c r="M27" s="303">
        <v>210771849.19999999</v>
      </c>
      <c r="N27" s="303">
        <v>210771849.19999999</v>
      </c>
      <c r="O27" s="249"/>
      <c r="P27" s="249">
        <v>-3.6294301179015166E-4</v>
      </c>
      <c r="Q27" s="249">
        <v>8.0319274605073775E-5</v>
      </c>
      <c r="R27" s="249">
        <v>1.3756296805667078E-4</v>
      </c>
      <c r="S27" s="249">
        <v>4.7241091531760604E-4</v>
      </c>
      <c r="T27" s="249"/>
      <c r="U27" s="385"/>
    </row>
    <row r="28" spans="1:21" ht="14.25" customHeight="1" x14ac:dyDescent="0.25">
      <c r="A28" s="1798"/>
      <c r="B28" s="753" t="s">
        <v>1808</v>
      </c>
      <c r="C28" s="1794"/>
      <c r="D28" s="739">
        <v>3</v>
      </c>
      <c r="E28" s="553">
        <v>0.25175800000000004</v>
      </c>
      <c r="F28" s="553">
        <v>0.29150700000000002</v>
      </c>
      <c r="G28" s="553">
        <v>0.28817800000000005</v>
      </c>
      <c r="H28" s="1508">
        <v>0.29804600000000003</v>
      </c>
      <c r="I28" s="261"/>
      <c r="J28" s="385"/>
      <c r="K28" s="303">
        <v>210771849.19999999</v>
      </c>
      <c r="L28" s="303">
        <v>210771849.19999999</v>
      </c>
      <c r="M28" s="303">
        <v>210771849.19999999</v>
      </c>
      <c r="N28" s="303">
        <v>210771849.19999999</v>
      </c>
      <c r="O28" s="249"/>
      <c r="P28" s="249">
        <v>8.6926033171117216E-4</v>
      </c>
      <c r="Q28" s="249">
        <v>3.1849628106524354E-4</v>
      </c>
      <c r="R28" s="249">
        <v>5.9260969501178545E-4</v>
      </c>
      <c r="S28" s="249">
        <v>8.2164946744308124E-4</v>
      </c>
      <c r="T28" s="249"/>
      <c r="U28" s="385"/>
    </row>
    <row r="29" spans="1:21" x14ac:dyDescent="0.25">
      <c r="A29" s="1799" t="s">
        <v>1327</v>
      </c>
      <c r="B29" s="754" t="s">
        <v>1335</v>
      </c>
      <c r="C29" s="1793">
        <v>216224192.41999999</v>
      </c>
      <c r="D29" s="743">
        <v>3</v>
      </c>
      <c r="E29" s="742">
        <v>2.4365000000000001E-2</v>
      </c>
      <c r="F29" s="742">
        <v>1.8540000000000001E-2</v>
      </c>
      <c r="G29" s="742">
        <v>-1.5535000000000002E-2</v>
      </c>
      <c r="H29" s="1506">
        <v>1.7783000000000004E-2</v>
      </c>
      <c r="I29" s="261"/>
      <c r="J29" s="385"/>
      <c r="K29" s="303">
        <v>0</v>
      </c>
      <c r="L29" s="303">
        <v>0</v>
      </c>
      <c r="M29" s="303">
        <v>0</v>
      </c>
      <c r="N29" s="303">
        <v>0</v>
      </c>
      <c r="O29" s="249"/>
      <c r="P29" s="249">
        <v>0</v>
      </c>
      <c r="Q29" s="249">
        <v>0</v>
      </c>
      <c r="R29" s="249">
        <v>0</v>
      </c>
      <c r="S29" s="249">
        <v>0</v>
      </c>
      <c r="T29" s="249"/>
      <c r="U29" s="385"/>
    </row>
    <row r="30" spans="1:21" ht="15.75" thickBot="1" x14ac:dyDescent="0.3">
      <c r="A30" s="1800"/>
      <c r="B30" s="752" t="s">
        <v>1336</v>
      </c>
      <c r="C30" s="1794"/>
      <c r="D30" s="736">
        <v>4</v>
      </c>
      <c r="E30" s="735">
        <v>2.9960000000000004E-2</v>
      </c>
      <c r="F30" s="735">
        <v>3.7205000000000002E-2</v>
      </c>
      <c r="G30" s="735">
        <v>-5.8300000000000001E-3</v>
      </c>
      <c r="H30" s="1507">
        <v>1.6939000000000003E-2</v>
      </c>
      <c r="I30" s="261"/>
      <c r="J30" s="249"/>
      <c r="K30" s="303">
        <v>133644057.64</v>
      </c>
      <c r="L30" s="303">
        <v>133644057.64</v>
      </c>
      <c r="M30" s="303">
        <v>0</v>
      </c>
      <c r="N30" s="303">
        <v>0</v>
      </c>
      <c r="O30" s="249"/>
      <c r="P30" s="249">
        <v>-7.2410069699527501E-5</v>
      </c>
      <c r="Q30" s="249">
        <v>2.5872494059847405E-4</v>
      </c>
      <c r="R30" s="249">
        <v>0</v>
      </c>
      <c r="S30" s="249">
        <v>0</v>
      </c>
      <c r="T30" s="249"/>
      <c r="U30" s="249"/>
    </row>
    <row r="31" spans="1:21" ht="16.5" thickBot="1" x14ac:dyDescent="0.3">
      <c r="A31" s="1803" t="s">
        <v>1329</v>
      </c>
      <c r="B31" s="1804"/>
      <c r="C31" s="1509">
        <v>10149931463.879999</v>
      </c>
      <c r="D31" s="1509">
        <f>SUM(D7:D30)</f>
        <v>95</v>
      </c>
      <c r="E31" s="1510"/>
      <c r="F31" s="1510"/>
      <c r="G31" s="1510"/>
      <c r="H31" s="1511"/>
      <c r="I31" s="261"/>
      <c r="J31" s="249"/>
      <c r="K31" s="304">
        <v>9095391273.3800011</v>
      </c>
      <c r="L31" s="304">
        <v>9095391273.3800011</v>
      </c>
      <c r="M31" s="304">
        <v>8961747215.7400017</v>
      </c>
      <c r="N31" s="304">
        <v>8003255869.749999</v>
      </c>
      <c r="O31" s="249"/>
      <c r="P31" s="249"/>
      <c r="Q31" s="249"/>
      <c r="R31" s="249"/>
      <c r="S31" s="249"/>
      <c r="T31" s="249"/>
      <c r="U31" s="249"/>
    </row>
    <row r="32" spans="1:21" ht="16.5" thickBot="1" x14ac:dyDescent="0.3">
      <c r="A32" s="1803" t="s">
        <v>1330</v>
      </c>
      <c r="B32" s="1804"/>
      <c r="C32" s="1804"/>
      <c r="D32" s="1804"/>
      <c r="E32" s="1483">
        <v>2.8323914784234658E-2</v>
      </c>
      <c r="F32" s="1483">
        <v>2.8723852346660878E-2</v>
      </c>
      <c r="G32" s="1483">
        <v>2.2610973887884789E-2</v>
      </c>
      <c r="H32" s="1484">
        <v>2.3627269603282996E-2</v>
      </c>
      <c r="I32" s="261"/>
      <c r="J32" s="249"/>
      <c r="K32" s="303"/>
      <c r="L32" s="303"/>
      <c r="M32" s="303"/>
      <c r="N32" s="303"/>
      <c r="O32" s="249"/>
      <c r="P32" s="249"/>
      <c r="Q32" s="249"/>
      <c r="R32" s="249"/>
      <c r="S32" s="249"/>
      <c r="T32" s="249"/>
      <c r="U32" s="249"/>
    </row>
    <row r="33" spans="1:21" ht="3.75" customHeight="1" x14ac:dyDescent="0.25">
      <c r="A33" s="1809"/>
      <c r="B33" s="1809"/>
      <c r="C33" s="1809"/>
      <c r="D33" s="1809"/>
      <c r="E33" s="1809"/>
      <c r="F33" s="1809"/>
      <c r="G33" s="1809"/>
      <c r="H33" s="1809"/>
      <c r="I33" s="261"/>
      <c r="J33" s="249"/>
      <c r="K33" s="303"/>
      <c r="L33" s="303"/>
      <c r="M33" s="303"/>
      <c r="N33" s="303"/>
      <c r="O33" s="249"/>
      <c r="P33" s="249"/>
      <c r="Q33" s="249"/>
      <c r="R33" s="249"/>
      <c r="S33" s="249"/>
      <c r="T33" s="249"/>
      <c r="U33" s="249"/>
    </row>
    <row r="34" spans="1:21" ht="18.75" thickBot="1" x14ac:dyDescent="0.3">
      <c r="A34" s="1810" t="s">
        <v>1331</v>
      </c>
      <c r="B34" s="1810"/>
      <c r="C34" s="1810"/>
      <c r="D34" s="1810"/>
      <c r="E34" s="1810"/>
      <c r="F34" s="1810"/>
      <c r="G34" s="1810"/>
      <c r="H34" s="1810"/>
      <c r="I34" s="261"/>
      <c r="J34" s="249"/>
      <c r="K34" s="303"/>
      <c r="L34" s="303"/>
      <c r="M34" s="303"/>
      <c r="N34" s="303"/>
      <c r="O34" s="249"/>
      <c r="P34" s="249"/>
      <c r="Q34" s="249"/>
      <c r="R34" s="249"/>
      <c r="S34" s="249"/>
      <c r="T34" s="249"/>
      <c r="U34" s="249"/>
    </row>
    <row r="35" spans="1:21" x14ac:dyDescent="0.25">
      <c r="A35" s="1487" t="s">
        <v>108</v>
      </c>
      <c r="B35" s="1488" t="s">
        <v>988</v>
      </c>
      <c r="C35" s="1495">
        <v>107548052.64</v>
      </c>
      <c r="D35" s="1496">
        <v>3</v>
      </c>
      <c r="E35" s="1497">
        <v>3.0332000000000001E-2</v>
      </c>
      <c r="F35" s="1497">
        <v>2.3361E-2</v>
      </c>
      <c r="G35" s="1497">
        <v>1.7655000000000004E-2</v>
      </c>
      <c r="H35" s="1498">
        <v>1.2147000000000002E-2</v>
      </c>
      <c r="I35" s="294"/>
      <c r="J35" s="249"/>
      <c r="K35" s="249">
        <v>105330398.06</v>
      </c>
      <c r="L35" s="249">
        <v>105330398.06</v>
      </c>
      <c r="M35" s="249">
        <v>105330398.06</v>
      </c>
      <c r="N35" s="249">
        <v>105330398.06</v>
      </c>
      <c r="O35" s="249"/>
      <c r="P35" s="249">
        <v>7.692008822599382E-3</v>
      </c>
      <c r="Q35" s="249">
        <v>1.8166224185210255E-2</v>
      </c>
      <c r="R35" s="249">
        <v>2.0111024620592135E-2</v>
      </c>
      <c r="S35" s="249">
        <v>4.4278069084115433E-3</v>
      </c>
      <c r="T35" s="249"/>
      <c r="U35" s="249"/>
    </row>
    <row r="36" spans="1:21" x14ac:dyDescent="0.25">
      <c r="A36" s="1489" t="s">
        <v>108</v>
      </c>
      <c r="B36" s="756" t="s">
        <v>598</v>
      </c>
      <c r="C36" s="1492">
        <v>12272506.75</v>
      </c>
      <c r="D36" s="1493">
        <v>10</v>
      </c>
      <c r="E36" s="1494">
        <v>7.5710000000000005E-3</v>
      </c>
      <c r="F36" s="1494">
        <v>1.2692000000000002E-2</v>
      </c>
      <c r="G36" s="1494">
        <v>1.3381000000000001E-2</v>
      </c>
      <c r="H36" s="1499">
        <v>8.2580000000000015E-3</v>
      </c>
      <c r="I36" s="294"/>
      <c r="J36" s="249"/>
      <c r="K36" s="249">
        <v>12154658.6</v>
      </c>
      <c r="L36" s="249">
        <v>12154658.6</v>
      </c>
      <c r="M36" s="249">
        <v>12154658.6</v>
      </c>
      <c r="N36" s="249">
        <v>12154658.6</v>
      </c>
      <c r="O36" s="249"/>
      <c r="P36" s="249">
        <v>-5.0711860092882003E-4</v>
      </c>
      <c r="Q36" s="249">
        <v>8.6366960839020509E-5</v>
      </c>
      <c r="R36" s="249">
        <v>1.5148693426879646E-4</v>
      </c>
      <c r="S36" s="249">
        <v>2.2625998611286864E-5</v>
      </c>
      <c r="T36" s="249"/>
      <c r="U36" s="249"/>
    </row>
    <row r="37" spans="1:21" x14ac:dyDescent="0.25">
      <c r="A37" s="1489" t="s">
        <v>1062</v>
      </c>
      <c r="B37" s="757" t="s">
        <v>1702</v>
      </c>
      <c r="C37" s="1492">
        <v>78223116.810000002</v>
      </c>
      <c r="D37" s="1493">
        <v>2</v>
      </c>
      <c r="E37" s="1494">
        <v>4.0473000000000002E-2</v>
      </c>
      <c r="F37" s="1494">
        <v>4.6643000000000004E-2</v>
      </c>
      <c r="G37" s="1494">
        <v>2.9574000000000007E-2</v>
      </c>
      <c r="H37" s="1499">
        <v>1.7287000000000004E-2</v>
      </c>
      <c r="I37" s="294"/>
      <c r="J37" s="249"/>
      <c r="K37" s="249">
        <v>76398950.060000002</v>
      </c>
      <c r="L37" s="249">
        <v>76398950.060000002</v>
      </c>
      <c r="M37" s="249">
        <v>76398950.060000002</v>
      </c>
      <c r="N37" s="249">
        <v>76398950.060000002</v>
      </c>
      <c r="O37" s="249"/>
      <c r="P37" s="249">
        <v>-1.4311617460734023E-3</v>
      </c>
      <c r="Q37" s="249">
        <v>1.3024920224694951E-2</v>
      </c>
      <c r="R37" s="249">
        <v>1.2964566162725052E-2</v>
      </c>
      <c r="S37" s="249">
        <v>4.8446976020622961E-3</v>
      </c>
      <c r="T37" s="249"/>
      <c r="U37" s="249"/>
    </row>
    <row r="38" spans="1:21" ht="15.75" thickBot="1" x14ac:dyDescent="0.3">
      <c r="A38" s="1490" t="s">
        <v>1301</v>
      </c>
      <c r="B38" s="1491" t="s">
        <v>597</v>
      </c>
      <c r="C38" s="1500">
        <v>9359827.0600000005</v>
      </c>
      <c r="D38" s="1501">
        <v>14</v>
      </c>
      <c r="E38" s="1502">
        <v>1.0854000000000001E-2</v>
      </c>
      <c r="F38" s="1502">
        <v>-4.5270000000000006E-3</v>
      </c>
      <c r="G38" s="1502">
        <v>4.2070000000000007E-3</v>
      </c>
      <c r="H38" s="1503">
        <v>1.1250000000000001E-3</v>
      </c>
      <c r="I38" s="294"/>
      <c r="J38" s="249"/>
      <c r="K38" s="249">
        <v>9541019.7899999991</v>
      </c>
      <c r="L38" s="249">
        <v>9541019.7899999991</v>
      </c>
      <c r="M38" s="249">
        <v>9541019.7899999991</v>
      </c>
      <c r="N38" s="249">
        <v>9541019.7899999991</v>
      </c>
      <c r="O38" s="249"/>
      <c r="P38" s="249">
        <v>5.135765569570295E-4</v>
      </c>
      <c r="Q38" s="249">
        <v>6.2531253386875784E-4</v>
      </c>
      <c r="R38" s="249">
        <v>6.5036993809187602E-4</v>
      </c>
      <c r="S38" s="249">
        <v>2.3149032317485471E-4</v>
      </c>
      <c r="T38" s="249"/>
      <c r="U38" s="249"/>
    </row>
    <row r="39" spans="1:21" ht="15.75" x14ac:dyDescent="0.25">
      <c r="A39" s="1801" t="s">
        <v>1332</v>
      </c>
      <c r="B39" s="1801"/>
      <c r="C39" s="330">
        <f>SUM(C35:C38)</f>
        <v>207403503.25999999</v>
      </c>
      <c r="D39" s="330">
        <f>SUM(D35:D38)</f>
        <v>29</v>
      </c>
      <c r="E39" s="390"/>
      <c r="F39" s="390"/>
      <c r="G39" s="390"/>
      <c r="H39" s="390"/>
      <c r="I39" s="294"/>
      <c r="J39" s="304"/>
      <c r="K39" s="304">
        <v>237979054.63999999</v>
      </c>
      <c r="L39" s="304">
        <v>237979054.63999999</v>
      </c>
      <c r="M39" s="304">
        <v>237979054.63999999</v>
      </c>
      <c r="N39" s="304">
        <v>237979054.63999999</v>
      </c>
      <c r="O39" s="249"/>
      <c r="P39" s="249"/>
      <c r="Q39" s="249"/>
      <c r="R39" s="249"/>
      <c r="S39" s="249"/>
      <c r="T39" s="249"/>
      <c r="U39" s="249"/>
    </row>
    <row r="40" spans="1:21" ht="15.75" x14ac:dyDescent="0.25">
      <c r="A40" s="1802" t="s">
        <v>1333</v>
      </c>
      <c r="B40" s="1802"/>
      <c r="C40" s="1802"/>
      <c r="D40" s="1802"/>
      <c r="E40" s="557">
        <v>3.1930890012687341E-2</v>
      </c>
      <c r="F40" s="557">
        <v>3.0252052231715284E-2</v>
      </c>
      <c r="G40" s="557">
        <v>2.1290510824331536E-2</v>
      </c>
      <c r="H40" s="557">
        <v>1.3358045251643887E-2</v>
      </c>
      <c r="I40" s="294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1:21" ht="6" customHeight="1" x14ac:dyDescent="0.25">
      <c r="A41" s="267"/>
      <c r="B41" s="268"/>
      <c r="C41" s="307"/>
      <c r="D41" s="270"/>
      <c r="E41" s="308"/>
      <c r="F41" s="308"/>
      <c r="G41" s="308"/>
      <c r="H41" s="308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</row>
    <row r="42" spans="1:21" x14ac:dyDescent="0.25">
      <c r="A42" s="256" t="s">
        <v>1182</v>
      </c>
      <c r="B42" s="295"/>
      <c r="C42" s="295"/>
      <c r="D42" s="309"/>
      <c r="E42" s="310"/>
      <c r="F42" s="311"/>
      <c r="G42" s="311"/>
      <c r="H42" s="311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</row>
    <row r="43" spans="1:21" x14ac:dyDescent="0.25">
      <c r="A43" s="256" t="s">
        <v>599</v>
      </c>
      <c r="B43" s="295"/>
      <c r="C43" s="295"/>
      <c r="D43" s="309"/>
      <c r="E43" s="309"/>
      <c r="F43" s="309"/>
      <c r="G43" s="309"/>
      <c r="H43" s="30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</row>
    <row r="44" spans="1:21" x14ac:dyDescent="0.25">
      <c r="A44" s="502"/>
      <c r="B44" s="295"/>
      <c r="C44" s="514"/>
      <c r="D44" s="309"/>
      <c r="E44" s="309"/>
      <c r="F44" s="309"/>
      <c r="G44" s="309"/>
      <c r="H44" s="30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</row>
    <row r="45" spans="1:21" x14ac:dyDescent="0.25">
      <c r="C45" s="355"/>
      <c r="D45" s="309"/>
      <c r="E45" s="309"/>
      <c r="F45" s="309"/>
      <c r="G45" s="309"/>
      <c r="H45" s="30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</row>
    <row r="46" spans="1:21" x14ac:dyDescent="0.25">
      <c r="D46" s="309"/>
      <c r="E46" s="309"/>
      <c r="F46" s="309"/>
      <c r="G46" s="309"/>
      <c r="H46" s="30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</row>
    <row r="47" spans="1:21" x14ac:dyDescent="0.25">
      <c r="D47" s="560"/>
      <c r="E47" s="559"/>
      <c r="F47" s="558"/>
      <c r="G47" s="558"/>
      <c r="H47" s="558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</row>
    <row r="48" spans="1:21" ht="3" customHeight="1" x14ac:dyDescent="0.25"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:15" x14ac:dyDescent="0.25">
      <c r="J49" s="249"/>
      <c r="K49" s="249"/>
      <c r="L49" s="249"/>
      <c r="M49" s="249"/>
      <c r="N49" s="249"/>
      <c r="O49" s="249"/>
    </row>
    <row r="50" spans="1:15" x14ac:dyDescent="0.25">
      <c r="A50" s="306"/>
      <c r="B50" s="306"/>
      <c r="C50" s="306"/>
      <c r="D50" s="312"/>
      <c r="E50" s="312"/>
      <c r="F50" s="313"/>
      <c r="G50" s="313"/>
      <c r="H50" s="312"/>
      <c r="I50" s="313"/>
      <c r="J50" s="331"/>
      <c r="K50" s="332"/>
      <c r="L50" s="249"/>
      <c r="M50" s="249"/>
      <c r="N50" s="249"/>
      <c r="O50" s="249"/>
    </row>
    <row r="51" spans="1:15" x14ac:dyDescent="0.25">
      <c r="A51" s="314"/>
      <c r="B51" s="314"/>
      <c r="C51" s="315"/>
      <c r="D51" s="316"/>
      <c r="E51" s="316"/>
      <c r="F51" s="317"/>
      <c r="G51" s="317"/>
      <c r="H51" s="316"/>
      <c r="I51" s="317"/>
      <c r="J51" s="333"/>
      <c r="K51" s="334"/>
      <c r="L51" s="249"/>
      <c r="M51" s="249"/>
      <c r="N51" s="249"/>
      <c r="O51" s="249"/>
    </row>
    <row r="52" spans="1:15" x14ac:dyDescent="0.25">
      <c r="A52" s="314"/>
      <c r="B52" s="314"/>
      <c r="C52" s="315"/>
      <c r="D52" s="316"/>
      <c r="E52" s="316"/>
      <c r="F52" s="317"/>
      <c r="G52" s="317"/>
      <c r="H52" s="316"/>
      <c r="I52" s="317"/>
      <c r="J52" s="333"/>
      <c r="K52" s="334"/>
      <c r="L52" s="249"/>
      <c r="M52" s="249"/>
      <c r="N52" s="249"/>
      <c r="O52" s="249"/>
    </row>
    <row r="53" spans="1:15" x14ac:dyDescent="0.25">
      <c r="A53" s="314"/>
      <c r="B53" s="314"/>
      <c r="C53" s="315"/>
      <c r="D53" s="316"/>
      <c r="E53" s="316"/>
      <c r="F53" s="317"/>
      <c r="G53" s="317"/>
      <c r="H53" s="316"/>
      <c r="I53" s="317"/>
      <c r="J53" s="333"/>
      <c r="K53" s="334"/>
      <c r="L53" s="249"/>
      <c r="M53" s="249"/>
      <c r="N53" s="249"/>
      <c r="O53" s="249"/>
    </row>
    <row r="54" spans="1:15" x14ac:dyDescent="0.25">
      <c r="A54" s="314"/>
      <c r="B54" s="314"/>
      <c r="C54" s="315"/>
      <c r="D54" s="316"/>
      <c r="E54" s="316"/>
      <c r="F54" s="317"/>
      <c r="G54" s="317"/>
      <c r="H54" s="316"/>
      <c r="I54" s="317"/>
      <c r="J54" s="333"/>
      <c r="K54" s="334"/>
      <c r="L54" s="249"/>
      <c r="M54" s="249"/>
      <c r="N54" s="249"/>
      <c r="O54" s="249"/>
    </row>
    <row r="55" spans="1:15" x14ac:dyDescent="0.25">
      <c r="A55" s="314"/>
      <c r="B55" s="314"/>
      <c r="C55" s="315"/>
      <c r="D55" s="316"/>
      <c r="E55" s="316"/>
      <c r="F55" s="317"/>
      <c r="G55" s="317"/>
      <c r="H55" s="316"/>
      <c r="I55" s="317"/>
      <c r="J55" s="333"/>
      <c r="K55" s="334"/>
      <c r="L55" s="249"/>
      <c r="M55" s="249"/>
      <c r="N55" s="249"/>
      <c r="O55" s="249"/>
    </row>
    <row r="56" spans="1:15" x14ac:dyDescent="0.25">
      <c r="A56" s="314"/>
      <c r="B56" s="314"/>
      <c r="C56" s="315"/>
      <c r="D56" s="316"/>
      <c r="E56" s="316"/>
      <c r="F56" s="317"/>
      <c r="G56" s="317"/>
      <c r="H56" s="316"/>
      <c r="I56" s="317"/>
      <c r="J56" s="333"/>
      <c r="K56" s="334"/>
      <c r="L56" s="249"/>
      <c r="M56" s="249"/>
      <c r="N56" s="249"/>
      <c r="O56" s="249"/>
    </row>
    <row r="57" spans="1:15" x14ac:dyDescent="0.25">
      <c r="A57" s="314"/>
      <c r="B57" s="314"/>
      <c r="C57" s="315"/>
      <c r="D57" s="316"/>
      <c r="E57" s="316"/>
      <c r="F57" s="317"/>
      <c r="G57" s="317"/>
      <c r="H57" s="316"/>
      <c r="I57" s="317"/>
      <c r="J57" s="333"/>
      <c r="K57" s="334"/>
      <c r="L57" s="249"/>
      <c r="M57" s="249"/>
      <c r="N57" s="249"/>
      <c r="O57" s="249"/>
    </row>
    <row r="58" spans="1:15" x14ac:dyDescent="0.25">
      <c r="A58" s="305"/>
      <c r="B58" s="305"/>
      <c r="C58" s="320"/>
      <c r="D58" s="321"/>
      <c r="E58" s="320"/>
      <c r="F58" s="320"/>
      <c r="G58" s="320"/>
      <c r="H58" s="320"/>
      <c r="I58" s="320"/>
      <c r="J58" s="333"/>
      <c r="K58" s="334"/>
      <c r="L58" s="249"/>
      <c r="M58" s="249"/>
      <c r="N58" s="249"/>
      <c r="O58" s="249"/>
    </row>
    <row r="59" spans="1:15" x14ac:dyDescent="0.25">
      <c r="A59" s="302"/>
      <c r="B59" s="302"/>
      <c r="C59" s="320"/>
      <c r="D59" s="321"/>
      <c r="E59" s="321"/>
      <c r="F59" s="321"/>
      <c r="G59" s="321"/>
      <c r="H59" s="321"/>
      <c r="I59" s="321"/>
      <c r="J59" s="333"/>
      <c r="K59" s="334"/>
      <c r="L59" s="249"/>
      <c r="M59" s="249"/>
      <c r="N59" s="249"/>
      <c r="O59" s="249"/>
    </row>
    <row r="60" spans="1:15" x14ac:dyDescent="0.25">
      <c r="A60" s="302"/>
      <c r="B60" s="302"/>
      <c r="C60" s="322"/>
      <c r="D60" s="321"/>
      <c r="E60" s="321"/>
      <c r="F60" s="321"/>
      <c r="G60" s="321"/>
      <c r="H60" s="321"/>
      <c r="I60" s="321"/>
      <c r="J60" s="333"/>
      <c r="K60" s="334"/>
      <c r="L60" s="249"/>
      <c r="M60" s="249"/>
      <c r="N60" s="249"/>
      <c r="O60" s="249"/>
    </row>
    <row r="61" spans="1:15" x14ac:dyDescent="0.25">
      <c r="A61" s="305"/>
      <c r="B61" s="305"/>
      <c r="C61" s="320"/>
      <c r="D61" s="320"/>
      <c r="E61" s="320"/>
      <c r="F61" s="320"/>
      <c r="G61" s="320"/>
      <c r="H61" s="320"/>
      <c r="I61" s="320"/>
      <c r="J61" s="333"/>
      <c r="K61" s="334"/>
      <c r="L61" s="249"/>
      <c r="M61" s="249"/>
      <c r="N61" s="249"/>
      <c r="O61" s="249"/>
    </row>
    <row r="62" spans="1:15" x14ac:dyDescent="0.25">
      <c r="A62" s="302"/>
      <c r="B62" s="302"/>
      <c r="C62" s="320"/>
      <c r="D62" s="320"/>
      <c r="E62" s="320"/>
      <c r="F62" s="320"/>
      <c r="G62" s="320"/>
      <c r="H62" s="320"/>
      <c r="I62" s="320"/>
      <c r="J62" s="333"/>
      <c r="K62" s="334"/>
      <c r="L62" s="249"/>
      <c r="M62" s="249"/>
      <c r="N62" s="249"/>
      <c r="O62" s="249"/>
    </row>
    <row r="63" spans="1:15" x14ac:dyDescent="0.25">
      <c r="A63" s="305"/>
      <c r="B63" s="305"/>
      <c r="C63" s="320"/>
      <c r="D63" s="321"/>
      <c r="E63" s="320"/>
      <c r="F63" s="320"/>
      <c r="G63" s="320"/>
      <c r="H63" s="320"/>
      <c r="I63" s="320"/>
      <c r="J63" s="333"/>
      <c r="K63" s="334"/>
      <c r="L63" s="249"/>
      <c r="M63" s="249"/>
      <c r="N63" s="249"/>
      <c r="O63" s="249"/>
    </row>
    <row r="64" spans="1:15" x14ac:dyDescent="0.25">
      <c r="A64" s="302"/>
      <c r="B64" s="302"/>
      <c r="C64" s="320"/>
      <c r="D64" s="321"/>
      <c r="E64" s="321"/>
      <c r="F64" s="321"/>
      <c r="G64" s="321"/>
      <c r="H64" s="321"/>
      <c r="I64" s="321"/>
      <c r="J64" s="333"/>
      <c r="K64" s="334"/>
      <c r="L64" s="249"/>
      <c r="M64" s="249"/>
      <c r="N64" s="249"/>
      <c r="O64" s="249"/>
    </row>
    <row r="65" spans="1:15" x14ac:dyDescent="0.25">
      <c r="A65" s="302"/>
      <c r="B65" s="302"/>
      <c r="C65" s="322"/>
      <c r="D65" s="321"/>
      <c r="E65" s="321"/>
      <c r="F65" s="321"/>
      <c r="G65" s="321"/>
      <c r="H65" s="321"/>
      <c r="I65" s="321"/>
      <c r="J65" s="333"/>
      <c r="K65" s="334"/>
      <c r="L65" s="249"/>
      <c r="M65" s="249"/>
      <c r="N65" s="249"/>
      <c r="O65" s="249"/>
    </row>
    <row r="66" spans="1:15" x14ac:dyDescent="0.25">
      <c r="A66" s="305"/>
      <c r="B66" s="305"/>
      <c r="C66" s="320"/>
      <c r="D66" s="320"/>
      <c r="E66" s="320"/>
      <c r="F66" s="320"/>
      <c r="G66" s="320"/>
      <c r="H66" s="320"/>
      <c r="I66" s="320"/>
      <c r="J66" s="333"/>
      <c r="K66" s="334"/>
      <c r="L66" s="249"/>
      <c r="M66" s="249"/>
      <c r="N66" s="249"/>
      <c r="O66" s="249"/>
    </row>
    <row r="67" spans="1:15" x14ac:dyDescent="0.25">
      <c r="A67" s="302"/>
      <c r="B67" s="302"/>
      <c r="C67" s="320"/>
      <c r="D67" s="320"/>
      <c r="E67" s="320"/>
      <c r="F67" s="320"/>
      <c r="G67" s="320"/>
      <c r="H67" s="320"/>
      <c r="I67" s="320"/>
      <c r="J67" s="333"/>
      <c r="K67" s="334"/>
      <c r="L67" s="249"/>
      <c r="M67" s="249"/>
      <c r="N67" s="249"/>
      <c r="O67" s="249"/>
    </row>
    <row r="68" spans="1:15" x14ac:dyDescent="0.25">
      <c r="A68" s="305"/>
      <c r="B68" s="305"/>
      <c r="C68" s="320"/>
      <c r="D68" s="320"/>
      <c r="E68" s="320"/>
      <c r="F68" s="320"/>
      <c r="G68" s="320"/>
      <c r="H68" s="320"/>
      <c r="I68" s="320"/>
      <c r="J68" s="318"/>
      <c r="K68" s="319"/>
    </row>
    <row r="69" spans="1:15" x14ac:dyDescent="0.25">
      <c r="A69" s="302"/>
      <c r="B69" s="302"/>
      <c r="C69" s="320"/>
      <c r="D69" s="320"/>
      <c r="E69" s="320"/>
      <c r="F69" s="320"/>
      <c r="G69" s="320"/>
      <c r="H69" s="320"/>
      <c r="I69" s="320"/>
      <c r="J69" s="318"/>
      <c r="K69" s="319"/>
    </row>
    <row r="70" spans="1:15" x14ac:dyDescent="0.25">
      <c r="A70" s="302"/>
      <c r="B70" s="302"/>
      <c r="C70" s="320"/>
      <c r="D70" s="320"/>
      <c r="E70" s="320"/>
      <c r="F70" s="320"/>
      <c r="G70" s="320"/>
      <c r="H70" s="320"/>
      <c r="I70" s="320"/>
      <c r="J70" s="318"/>
      <c r="K70" s="319"/>
    </row>
    <row r="71" spans="1:15" x14ac:dyDescent="0.25">
      <c r="A71" s="305"/>
      <c r="B71" s="305"/>
      <c r="C71" s="320"/>
      <c r="D71" s="320"/>
      <c r="E71" s="320"/>
      <c r="F71" s="320"/>
      <c r="G71" s="320"/>
      <c r="H71" s="320"/>
      <c r="I71" s="320"/>
      <c r="J71" s="318"/>
      <c r="K71" s="319"/>
    </row>
    <row r="72" spans="1:15" x14ac:dyDescent="0.25">
      <c r="A72" s="301"/>
      <c r="B72" s="323"/>
      <c r="C72" s="324"/>
      <c r="D72" s="324"/>
      <c r="E72" s="324"/>
      <c r="F72" s="324"/>
      <c r="G72" s="324"/>
      <c r="H72" s="324"/>
      <c r="I72" s="324"/>
      <c r="J72" s="325"/>
      <c r="K72" s="326"/>
    </row>
    <row r="73" spans="1:15" x14ac:dyDescent="0.25">
      <c r="A73" s="306"/>
      <c r="B73" s="306"/>
      <c r="C73" s="315"/>
      <c r="D73" s="320"/>
      <c r="E73" s="320"/>
      <c r="F73" s="320"/>
      <c r="G73" s="320"/>
      <c r="H73" s="320"/>
      <c r="I73" s="320"/>
      <c r="J73" s="325"/>
      <c r="K73" s="326"/>
    </row>
    <row r="74" spans="1:15" x14ac:dyDescent="0.25">
      <c r="A74" s="314"/>
      <c r="B74" s="314"/>
      <c r="C74" s="315"/>
      <c r="D74" s="320"/>
      <c r="E74" s="320"/>
      <c r="F74" s="320"/>
      <c r="G74" s="320"/>
      <c r="H74" s="320"/>
      <c r="I74" s="320"/>
      <c r="J74" s="318"/>
      <c r="K74" s="319"/>
    </row>
    <row r="75" spans="1:15" x14ac:dyDescent="0.25">
      <c r="A75" s="314"/>
      <c r="B75" s="314"/>
      <c r="C75" s="315"/>
      <c r="D75" s="320"/>
      <c r="E75" s="320"/>
      <c r="F75" s="320"/>
      <c r="G75" s="320"/>
      <c r="H75" s="320"/>
      <c r="I75" s="320"/>
      <c r="J75" s="318"/>
      <c r="K75" s="319"/>
    </row>
    <row r="76" spans="1:15" x14ac:dyDescent="0.25">
      <c r="A76" s="314"/>
      <c r="B76" s="314"/>
      <c r="C76" s="315"/>
      <c r="D76" s="320"/>
      <c r="E76" s="320"/>
      <c r="F76" s="320"/>
      <c r="G76" s="320"/>
      <c r="H76" s="320"/>
      <c r="I76" s="320"/>
      <c r="J76" s="318"/>
      <c r="K76" s="319"/>
    </row>
    <row r="77" spans="1:15" x14ac:dyDescent="0.25">
      <c r="A77" s="314"/>
      <c r="B77" s="314"/>
      <c r="C77" s="315"/>
      <c r="D77" s="320"/>
      <c r="E77" s="320"/>
      <c r="F77" s="320"/>
      <c r="G77" s="320"/>
      <c r="H77" s="320"/>
      <c r="I77" s="320"/>
      <c r="J77" s="318"/>
      <c r="K77" s="319"/>
    </row>
    <row r="78" spans="1:15" x14ac:dyDescent="0.25">
      <c r="A78" s="314"/>
      <c r="B78" s="314"/>
      <c r="C78" s="315"/>
      <c r="D78" s="320"/>
      <c r="E78" s="320"/>
      <c r="F78" s="320"/>
      <c r="G78" s="320"/>
      <c r="H78" s="320"/>
      <c r="I78" s="320"/>
      <c r="J78" s="318"/>
      <c r="K78" s="319"/>
    </row>
    <row r="79" spans="1:15" x14ac:dyDescent="0.25">
      <c r="A79" s="314"/>
      <c r="B79" s="314"/>
      <c r="C79" s="315"/>
      <c r="D79" s="320"/>
      <c r="E79" s="320"/>
      <c r="F79" s="320"/>
      <c r="G79" s="320"/>
      <c r="H79" s="320"/>
      <c r="I79" s="320"/>
      <c r="J79" s="318"/>
      <c r="K79" s="319"/>
    </row>
    <row r="80" spans="1:15" x14ac:dyDescent="0.25">
      <c r="A80" s="314"/>
      <c r="B80" s="314"/>
      <c r="C80" s="315"/>
      <c r="D80" s="320"/>
      <c r="E80" s="320"/>
      <c r="F80" s="320"/>
      <c r="G80" s="320"/>
      <c r="H80" s="320"/>
      <c r="I80" s="320"/>
      <c r="J80" s="318"/>
      <c r="K80" s="319"/>
    </row>
    <row r="81" spans="1:11" ht="409.6" hidden="1" customHeight="1" x14ac:dyDescent="0.25">
      <c r="A81" s="314"/>
      <c r="B81" s="314"/>
      <c r="C81" s="315"/>
      <c r="D81" s="320"/>
      <c r="E81" s="320"/>
      <c r="F81" s="320"/>
      <c r="G81" s="320"/>
      <c r="H81" s="320"/>
      <c r="I81" s="320"/>
      <c r="J81" s="318"/>
      <c r="K81" s="319"/>
    </row>
    <row r="82" spans="1:11" ht="409.6" hidden="1" customHeight="1" x14ac:dyDescent="0.25">
      <c r="A82" s="305"/>
      <c r="B82" s="305"/>
      <c r="C82" s="320"/>
      <c r="D82" s="320"/>
      <c r="E82" s="320"/>
      <c r="F82" s="320"/>
      <c r="G82" s="320"/>
      <c r="H82" s="320"/>
      <c r="I82" s="320"/>
      <c r="J82" s="318"/>
      <c r="K82" s="319"/>
    </row>
    <row r="83" spans="1:11" ht="409.6" hidden="1" customHeight="1" x14ac:dyDescent="0.25">
      <c r="A83" s="305"/>
      <c r="B83" s="305"/>
      <c r="C83" s="320"/>
      <c r="D83" s="320"/>
      <c r="E83" s="320"/>
      <c r="F83" s="320"/>
      <c r="G83" s="320"/>
      <c r="H83" s="320"/>
      <c r="I83" s="320"/>
      <c r="J83" s="318"/>
      <c r="K83" s="319"/>
    </row>
    <row r="84" spans="1:11" ht="409.6" hidden="1" customHeight="1" x14ac:dyDescent="0.25">
      <c r="A84" s="305"/>
      <c r="B84" s="305"/>
      <c r="C84" s="320"/>
      <c r="D84" s="320"/>
      <c r="E84" s="320"/>
      <c r="F84" s="320"/>
      <c r="G84" s="327"/>
      <c r="H84" s="327"/>
      <c r="I84" s="327"/>
      <c r="J84" s="318"/>
      <c r="K84" s="319"/>
    </row>
    <row r="85" spans="1:11" ht="409.6" hidden="1" customHeight="1" x14ac:dyDescent="0.25">
      <c r="A85" s="305"/>
      <c r="B85" s="305"/>
      <c r="C85" s="320"/>
      <c r="D85" s="320"/>
      <c r="E85" s="320"/>
      <c r="F85" s="320"/>
      <c r="G85" s="327"/>
      <c r="H85" s="327"/>
      <c r="I85" s="327"/>
      <c r="J85" s="318"/>
      <c r="K85" s="319"/>
    </row>
    <row r="86" spans="1:11" ht="409.6" hidden="1" customHeight="1" x14ac:dyDescent="0.25">
      <c r="A86" s="305"/>
      <c r="B86" s="305"/>
      <c r="C86" s="320"/>
      <c r="D86" s="320"/>
      <c r="E86" s="320"/>
      <c r="F86" s="320"/>
      <c r="G86" s="320"/>
      <c r="H86" s="320"/>
      <c r="I86" s="320"/>
      <c r="J86" s="318"/>
      <c r="K86" s="319"/>
    </row>
    <row r="87" spans="1:11" x14ac:dyDescent="0.25">
      <c r="A87" s="301"/>
      <c r="B87" s="323"/>
      <c r="C87" s="324"/>
      <c r="D87" s="324"/>
      <c r="E87" s="324"/>
      <c r="F87" s="324"/>
      <c r="G87" s="324"/>
      <c r="H87" s="324"/>
      <c r="I87" s="324"/>
      <c r="J87" s="325"/>
      <c r="K87" s="326"/>
    </row>
    <row r="88" spans="1:11" x14ac:dyDescent="0.25">
      <c r="A88" s="314"/>
      <c r="B88" s="314"/>
      <c r="C88" s="314"/>
      <c r="D88" s="314"/>
      <c r="E88" s="314"/>
      <c r="F88" s="314"/>
      <c r="G88" s="314"/>
      <c r="H88" s="314"/>
      <c r="I88" s="314"/>
      <c r="J88" s="314"/>
      <c r="K88" s="314"/>
    </row>
    <row r="89" spans="1:11" x14ac:dyDescent="0.25">
      <c r="A89" s="256"/>
      <c r="B89" s="247"/>
      <c r="C89" s="247"/>
      <c r="D89" s="328"/>
      <c r="E89" s="328"/>
      <c r="F89" s="328"/>
      <c r="G89" s="328"/>
      <c r="H89" s="328"/>
      <c r="I89" s="328"/>
      <c r="J89" s="328"/>
      <c r="K89" s="311"/>
    </row>
  </sheetData>
  <mergeCells count="25">
    <mergeCell ref="A39:B39"/>
    <mergeCell ref="A40:D40"/>
    <mergeCell ref="A31:B31"/>
    <mergeCell ref="A9:A12"/>
    <mergeCell ref="A13:A15"/>
    <mergeCell ref="A16:A17"/>
    <mergeCell ref="A19:A21"/>
    <mergeCell ref="A23:A24"/>
    <mergeCell ref="A33:H33"/>
    <mergeCell ref="A32:D32"/>
    <mergeCell ref="A34:H34"/>
    <mergeCell ref="A6:H6"/>
    <mergeCell ref="C25:C26"/>
    <mergeCell ref="C27:C28"/>
    <mergeCell ref="C29:C30"/>
    <mergeCell ref="A25:A26"/>
    <mergeCell ref="A27:A28"/>
    <mergeCell ref="A29:A30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0" tint="-0.14999847407452621"/>
  </sheetPr>
  <dimension ref="A1:H106"/>
  <sheetViews>
    <sheetView topLeftCell="A19" workbookViewId="0">
      <selection activeCell="D59" sqref="D59"/>
    </sheetView>
  </sheetViews>
  <sheetFormatPr baseColWidth="10" defaultColWidth="9.140625" defaultRowHeight="12.75" x14ac:dyDescent="0.2"/>
  <cols>
    <col min="1" max="1" width="15.5703125" customWidth="1"/>
    <col min="2" max="2" width="17.5703125" customWidth="1"/>
    <col min="3" max="3" width="21" customWidth="1"/>
    <col min="4" max="4" width="23.28515625" customWidth="1"/>
    <col min="5" max="5" width="18.42578125" customWidth="1"/>
    <col min="9" max="9" width="12.7109375" bestFit="1" customWidth="1"/>
  </cols>
  <sheetData>
    <row r="1" spans="1:8" ht="15.75" x14ac:dyDescent="0.2">
      <c r="A1" s="1812" t="s">
        <v>1063</v>
      </c>
      <c r="B1" s="1812"/>
      <c r="C1" s="1812"/>
      <c r="D1" s="1812"/>
      <c r="E1" s="1812"/>
    </row>
    <row r="2" spans="1:8" ht="15.75" x14ac:dyDescent="0.25">
      <c r="A2" s="1813" t="s">
        <v>1064</v>
      </c>
      <c r="B2" s="1813"/>
      <c r="C2" s="1813"/>
      <c r="D2" s="1813"/>
      <c r="E2" s="1813"/>
    </row>
    <row r="3" spans="1:8" x14ac:dyDescent="0.2">
      <c r="A3" s="1814" t="s">
        <v>1998</v>
      </c>
      <c r="B3" s="1814"/>
      <c r="C3" s="1814"/>
      <c r="D3" s="1814"/>
      <c r="E3" s="1814"/>
    </row>
    <row r="4" spans="1:8" x14ac:dyDescent="0.2">
      <c r="A4" s="1814" t="s">
        <v>546</v>
      </c>
      <c r="B4" s="1814"/>
      <c r="C4" s="1814"/>
      <c r="D4" s="1814"/>
      <c r="E4" s="1814"/>
    </row>
    <row r="5" spans="1:8" ht="3.75" customHeight="1" x14ac:dyDescent="0.3">
      <c r="A5" s="209"/>
      <c r="B5" s="209"/>
      <c r="C5" s="209"/>
      <c r="D5" s="209"/>
      <c r="E5" s="209"/>
    </row>
    <row r="6" spans="1:8" ht="25.5" customHeight="1" x14ac:dyDescent="0.2">
      <c r="A6" s="1815" t="s">
        <v>1065</v>
      </c>
      <c r="B6" s="1815"/>
      <c r="C6" s="1816" t="s">
        <v>1066</v>
      </c>
      <c r="D6" s="1816" t="s">
        <v>1067</v>
      </c>
      <c r="E6" s="1816" t="s">
        <v>443</v>
      </c>
    </row>
    <row r="7" spans="1:8" x14ac:dyDescent="0.2">
      <c r="A7" s="210" t="s">
        <v>1068</v>
      </c>
      <c r="B7" s="210" t="s">
        <v>1069</v>
      </c>
      <c r="C7" s="1816"/>
      <c r="D7" s="1816"/>
      <c r="E7" s="1816"/>
    </row>
    <row r="8" spans="1:8" x14ac:dyDescent="0.2">
      <c r="A8" s="1513">
        <v>0</v>
      </c>
      <c r="B8" s="1513">
        <v>30</v>
      </c>
      <c r="C8" s="555">
        <v>58844416.469999999</v>
      </c>
      <c r="D8" s="1512">
        <v>46760426.130000003</v>
      </c>
      <c r="E8" s="555">
        <f>SUM(C8:D8)</f>
        <v>105604842.59999999</v>
      </c>
      <c r="G8" s="423"/>
      <c r="H8" s="423"/>
    </row>
    <row r="9" spans="1:8" x14ac:dyDescent="0.2">
      <c r="A9" s="1513">
        <v>31</v>
      </c>
      <c r="B9" s="1513">
        <v>60</v>
      </c>
      <c r="C9" s="555">
        <v>13624638.949999999</v>
      </c>
      <c r="D9" s="1512">
        <v>22947404.850000001</v>
      </c>
      <c r="E9" s="555">
        <f>SUM(C9:D9)</f>
        <v>36572043.799999997</v>
      </c>
      <c r="G9" s="423"/>
      <c r="H9" s="423"/>
    </row>
    <row r="10" spans="1:8" x14ac:dyDescent="0.2">
      <c r="A10" s="1513">
        <v>61</v>
      </c>
      <c r="B10" s="1513">
        <v>90</v>
      </c>
      <c r="C10" s="555">
        <v>14685682.15</v>
      </c>
      <c r="D10" s="1512">
        <v>22918461.48</v>
      </c>
      <c r="E10" s="555">
        <f t="shared" ref="E10:E48" si="0">SUM(C10:D10)</f>
        <v>37604143.630000003</v>
      </c>
      <c r="G10" s="423"/>
      <c r="H10" s="423"/>
    </row>
    <row r="11" spans="1:8" x14ac:dyDescent="0.2">
      <c r="A11" s="1513">
        <v>91</v>
      </c>
      <c r="B11" s="1513">
        <v>120</v>
      </c>
      <c r="C11" s="555">
        <v>19323410.18</v>
      </c>
      <c r="D11" s="1512">
        <v>40280475.939999998</v>
      </c>
      <c r="E11" s="555">
        <f t="shared" si="0"/>
        <v>59603886.119999997</v>
      </c>
      <c r="G11" s="423"/>
      <c r="H11" s="423"/>
    </row>
    <row r="12" spans="1:8" x14ac:dyDescent="0.2">
      <c r="A12" s="1513">
        <v>121</v>
      </c>
      <c r="B12" s="1513">
        <v>150</v>
      </c>
      <c r="C12" s="555">
        <v>21120301.18</v>
      </c>
      <c r="D12" s="1512">
        <v>17983534.129999999</v>
      </c>
      <c r="E12" s="555">
        <f t="shared" si="0"/>
        <v>39103835.310000002</v>
      </c>
      <c r="G12" s="423"/>
      <c r="H12" s="423"/>
    </row>
    <row r="13" spans="1:8" x14ac:dyDescent="0.2">
      <c r="A13" s="1513">
        <v>151</v>
      </c>
      <c r="B13" s="1513">
        <v>180</v>
      </c>
      <c r="C13" s="555">
        <v>48321370.719999999</v>
      </c>
      <c r="D13" s="1512">
        <v>20291129.809999999</v>
      </c>
      <c r="E13" s="555">
        <f t="shared" si="0"/>
        <v>68612500.530000001</v>
      </c>
      <c r="G13" s="423"/>
      <c r="H13" s="423"/>
    </row>
    <row r="14" spans="1:8" x14ac:dyDescent="0.2">
      <c r="A14" s="1513">
        <v>181</v>
      </c>
      <c r="B14" s="1513">
        <v>210</v>
      </c>
      <c r="C14" s="555">
        <v>19648338.199999999</v>
      </c>
      <c r="D14" s="1512">
        <v>22334098.969999999</v>
      </c>
      <c r="E14" s="555">
        <f t="shared" si="0"/>
        <v>41982437.170000002</v>
      </c>
      <c r="G14" s="423"/>
      <c r="H14" s="423"/>
    </row>
    <row r="15" spans="1:8" x14ac:dyDescent="0.2">
      <c r="A15" s="1513">
        <v>211</v>
      </c>
      <c r="B15" s="1513">
        <v>240</v>
      </c>
      <c r="C15" s="555">
        <v>24827690.109999999</v>
      </c>
      <c r="D15" s="1512">
        <v>49962194.539999999</v>
      </c>
      <c r="E15" s="555">
        <f t="shared" si="0"/>
        <v>74789884.650000006</v>
      </c>
      <c r="G15" s="423"/>
      <c r="H15" s="423"/>
    </row>
    <row r="16" spans="1:8" x14ac:dyDescent="0.2">
      <c r="A16" s="1513">
        <v>241</v>
      </c>
      <c r="B16" s="1513">
        <v>270</v>
      </c>
      <c r="C16" s="555">
        <v>16621267.699999999</v>
      </c>
      <c r="D16" s="1512">
        <v>11275712.5</v>
      </c>
      <c r="E16" s="555">
        <f t="shared" si="0"/>
        <v>27896980.199999999</v>
      </c>
      <c r="G16" s="423"/>
      <c r="H16" s="423"/>
    </row>
    <row r="17" spans="1:8" x14ac:dyDescent="0.2">
      <c r="A17" s="1513">
        <v>271</v>
      </c>
      <c r="B17" s="1513">
        <v>300</v>
      </c>
      <c r="C17" s="555">
        <v>12837516.32</v>
      </c>
      <c r="D17" s="1512">
        <v>4852484.0199999996</v>
      </c>
      <c r="E17" s="555">
        <f t="shared" si="0"/>
        <v>17690000.34</v>
      </c>
      <c r="G17" s="423"/>
      <c r="H17" s="423"/>
    </row>
    <row r="18" spans="1:8" x14ac:dyDescent="0.2">
      <c r="A18" s="1513">
        <v>301</v>
      </c>
      <c r="B18" s="1513">
        <v>330</v>
      </c>
      <c r="C18" s="555">
        <v>25259749.57</v>
      </c>
      <c r="D18" s="1512">
        <v>21419902.239999998</v>
      </c>
      <c r="E18" s="555">
        <f t="shared" si="0"/>
        <v>46679651.810000002</v>
      </c>
      <c r="G18" s="423"/>
      <c r="H18" s="423"/>
    </row>
    <row r="19" spans="1:8" x14ac:dyDescent="0.2">
      <c r="A19" s="1513">
        <v>331</v>
      </c>
      <c r="B19" s="1513">
        <v>360</v>
      </c>
      <c r="C19" s="555">
        <v>12884615.060000001</v>
      </c>
      <c r="D19" s="1512">
        <v>20603607.27</v>
      </c>
      <c r="E19" s="555">
        <f t="shared" si="0"/>
        <v>33488222.329999998</v>
      </c>
      <c r="G19" s="423"/>
      <c r="H19" s="423"/>
    </row>
    <row r="20" spans="1:8" x14ac:dyDescent="0.2">
      <c r="A20" s="1513">
        <v>361</v>
      </c>
      <c r="B20" s="1513">
        <v>420</v>
      </c>
      <c r="C20" s="555">
        <v>26994885.329999998</v>
      </c>
      <c r="D20" s="1512">
        <v>19166984.899999999</v>
      </c>
      <c r="E20" s="555">
        <f t="shared" si="0"/>
        <v>46161870.229999997</v>
      </c>
      <c r="G20" s="423"/>
      <c r="H20" s="423"/>
    </row>
    <row r="21" spans="1:8" x14ac:dyDescent="0.2">
      <c r="A21" s="1513">
        <v>421</v>
      </c>
      <c r="B21" s="1513">
        <v>480</v>
      </c>
      <c r="C21" s="555">
        <v>22571378.609999999</v>
      </c>
      <c r="D21" s="1512">
        <v>30217048.620000001</v>
      </c>
      <c r="E21" s="555">
        <f t="shared" si="0"/>
        <v>52788427.230000004</v>
      </c>
      <c r="G21" s="423"/>
      <c r="H21" s="423"/>
    </row>
    <row r="22" spans="1:8" x14ac:dyDescent="0.2">
      <c r="A22" s="1513">
        <v>481</v>
      </c>
      <c r="B22" s="1513">
        <v>540</v>
      </c>
      <c r="C22" s="555">
        <v>31033775.699999999</v>
      </c>
      <c r="D22" s="1512">
        <v>11460227.539999999</v>
      </c>
      <c r="E22" s="555">
        <f t="shared" si="0"/>
        <v>42494003.239999995</v>
      </c>
      <c r="G22" s="423"/>
      <c r="H22" s="423"/>
    </row>
    <row r="23" spans="1:8" x14ac:dyDescent="0.2">
      <c r="A23" s="1513">
        <v>541</v>
      </c>
      <c r="B23" s="1513">
        <v>600</v>
      </c>
      <c r="C23" s="555">
        <v>42161233.310000002</v>
      </c>
      <c r="D23" s="1512">
        <v>18890264.559999999</v>
      </c>
      <c r="E23" s="555">
        <f t="shared" si="0"/>
        <v>61051497.870000005</v>
      </c>
      <c r="G23" s="423"/>
      <c r="H23" s="423"/>
    </row>
    <row r="24" spans="1:8" x14ac:dyDescent="0.2">
      <c r="A24" s="1513">
        <v>601</v>
      </c>
      <c r="B24" s="1513">
        <v>660</v>
      </c>
      <c r="C24" s="555">
        <v>24174764.010000002</v>
      </c>
      <c r="D24" s="1512">
        <v>11983641.609999999</v>
      </c>
      <c r="E24" s="555">
        <f t="shared" si="0"/>
        <v>36158405.620000005</v>
      </c>
      <c r="G24" s="423"/>
      <c r="H24" s="423"/>
    </row>
    <row r="25" spans="1:8" x14ac:dyDescent="0.2">
      <c r="A25" s="1513">
        <v>661</v>
      </c>
      <c r="B25" s="1513">
        <v>720</v>
      </c>
      <c r="C25" s="555">
        <v>31866246.940000001</v>
      </c>
      <c r="D25" s="1512">
        <v>13391502.91</v>
      </c>
      <c r="E25" s="555">
        <f t="shared" si="0"/>
        <v>45257749.850000001</v>
      </c>
      <c r="G25" s="423"/>
      <c r="H25" s="423"/>
    </row>
    <row r="26" spans="1:8" x14ac:dyDescent="0.2">
      <c r="A26" s="1513">
        <v>721</v>
      </c>
      <c r="B26" s="1513">
        <v>810</v>
      </c>
      <c r="C26" s="555">
        <v>31806922.850000001</v>
      </c>
      <c r="D26" s="1512">
        <v>25945260.84</v>
      </c>
      <c r="E26" s="555">
        <f t="shared" si="0"/>
        <v>57752183.689999998</v>
      </c>
      <c r="G26" s="423"/>
      <c r="H26" s="423"/>
    </row>
    <row r="27" spans="1:8" x14ac:dyDescent="0.2">
      <c r="A27" s="1513">
        <v>811</v>
      </c>
      <c r="B27" s="1513">
        <v>900</v>
      </c>
      <c r="C27" s="555">
        <v>34341960.850000001</v>
      </c>
      <c r="D27" s="1512">
        <v>24499444.510000002</v>
      </c>
      <c r="E27" s="555">
        <f t="shared" si="0"/>
        <v>58841405.359999999</v>
      </c>
      <c r="G27" s="423"/>
      <c r="H27" s="423"/>
    </row>
    <row r="28" spans="1:8" x14ac:dyDescent="0.2">
      <c r="A28" s="1513">
        <v>901</v>
      </c>
      <c r="B28" s="1513">
        <v>990</v>
      </c>
      <c r="C28" s="555">
        <v>27290800.690000001</v>
      </c>
      <c r="D28" s="1512">
        <v>10607612</v>
      </c>
      <c r="E28" s="555">
        <f t="shared" si="0"/>
        <v>37898412.689999998</v>
      </c>
      <c r="G28" s="423"/>
      <c r="H28" s="423"/>
    </row>
    <row r="29" spans="1:8" x14ac:dyDescent="0.2">
      <c r="A29" s="1513">
        <v>991</v>
      </c>
      <c r="B29" s="1513">
        <v>1080</v>
      </c>
      <c r="C29" s="555">
        <v>27009756.289999999</v>
      </c>
      <c r="D29" s="1512">
        <v>13306402.93</v>
      </c>
      <c r="E29" s="555">
        <f t="shared" si="0"/>
        <v>40316159.219999999</v>
      </c>
      <c r="G29" s="423"/>
      <c r="H29" s="423"/>
    </row>
    <row r="30" spans="1:8" x14ac:dyDescent="0.2">
      <c r="A30" s="1513">
        <v>1081</v>
      </c>
      <c r="B30" s="1513">
        <v>1260</v>
      </c>
      <c r="C30" s="555">
        <v>52884874.350000001</v>
      </c>
      <c r="D30" s="1512">
        <v>28216725.530000001</v>
      </c>
      <c r="E30" s="555">
        <f t="shared" si="0"/>
        <v>81101599.879999995</v>
      </c>
      <c r="G30" s="423"/>
      <c r="H30" s="423"/>
    </row>
    <row r="31" spans="1:8" x14ac:dyDescent="0.2">
      <c r="A31" s="1513">
        <v>1261</v>
      </c>
      <c r="B31" s="1513">
        <v>1440</v>
      </c>
      <c r="C31" s="555">
        <v>38298601.130000003</v>
      </c>
      <c r="D31" s="1512">
        <v>17525905.399999999</v>
      </c>
      <c r="E31" s="555">
        <f t="shared" si="0"/>
        <v>55824506.530000001</v>
      </c>
      <c r="G31" s="423"/>
      <c r="H31" s="423"/>
    </row>
    <row r="32" spans="1:8" x14ac:dyDescent="0.2">
      <c r="A32" s="1513">
        <v>1441</v>
      </c>
      <c r="B32" s="1513">
        <v>1620</v>
      </c>
      <c r="C32" s="555">
        <v>40845721.890000001</v>
      </c>
      <c r="D32" s="1512">
        <v>16427789.390000001</v>
      </c>
      <c r="E32" s="555">
        <f t="shared" si="0"/>
        <v>57273511.280000001</v>
      </c>
      <c r="G32" s="423"/>
      <c r="H32" s="423"/>
    </row>
    <row r="33" spans="1:8" x14ac:dyDescent="0.2">
      <c r="A33" s="1513">
        <v>1621</v>
      </c>
      <c r="B33" s="1513">
        <v>1800</v>
      </c>
      <c r="C33" s="555">
        <v>35063969.530000001</v>
      </c>
      <c r="D33" s="1512">
        <v>18794030.809999999</v>
      </c>
      <c r="E33" s="555">
        <f t="shared" si="0"/>
        <v>53858000.340000004</v>
      </c>
      <c r="G33" s="423"/>
      <c r="H33" s="423"/>
    </row>
    <row r="34" spans="1:8" x14ac:dyDescent="0.2">
      <c r="A34" s="1513">
        <v>1801</v>
      </c>
      <c r="B34" s="1513">
        <v>1980</v>
      </c>
      <c r="C34" s="555">
        <v>30862009.32</v>
      </c>
      <c r="D34" s="1512">
        <v>12873224.199999999</v>
      </c>
      <c r="E34" s="555">
        <f t="shared" si="0"/>
        <v>43735233.519999996</v>
      </c>
      <c r="G34" s="423"/>
      <c r="H34" s="423"/>
    </row>
    <row r="35" spans="1:8" x14ac:dyDescent="0.2">
      <c r="A35" s="1513">
        <v>1981</v>
      </c>
      <c r="B35" s="1513">
        <v>2160</v>
      </c>
      <c r="C35" s="555">
        <v>32074696.760000002</v>
      </c>
      <c r="D35" s="1512">
        <v>14960632.539999999</v>
      </c>
      <c r="E35" s="555">
        <f t="shared" si="0"/>
        <v>47035329.299999997</v>
      </c>
      <c r="G35" s="423"/>
      <c r="H35" s="423"/>
    </row>
    <row r="36" spans="1:8" x14ac:dyDescent="0.2">
      <c r="A36" s="1513">
        <v>2161</v>
      </c>
      <c r="B36" s="1513">
        <v>2340</v>
      </c>
      <c r="C36" s="555">
        <v>16204991.02</v>
      </c>
      <c r="D36" s="1512">
        <v>10568987.4</v>
      </c>
      <c r="E36" s="555">
        <f t="shared" si="0"/>
        <v>26773978.420000002</v>
      </c>
      <c r="G36" s="423"/>
      <c r="H36" s="423"/>
    </row>
    <row r="37" spans="1:8" x14ac:dyDescent="0.2">
      <c r="A37" s="1513">
        <v>2341</v>
      </c>
      <c r="B37" s="1513">
        <v>2520</v>
      </c>
      <c r="C37" s="555">
        <v>17395309.100000001</v>
      </c>
      <c r="D37" s="1512">
        <v>11825116.42</v>
      </c>
      <c r="E37" s="555">
        <f t="shared" si="0"/>
        <v>29220425.520000003</v>
      </c>
      <c r="G37" s="423"/>
      <c r="H37" s="423"/>
    </row>
    <row r="38" spans="1:8" x14ac:dyDescent="0.2">
      <c r="A38" s="1513">
        <v>2521</v>
      </c>
      <c r="B38" s="1513">
        <v>2700</v>
      </c>
      <c r="C38" s="555">
        <v>14762211.73</v>
      </c>
      <c r="D38" s="1512">
        <v>10384828.07</v>
      </c>
      <c r="E38" s="555">
        <f t="shared" si="0"/>
        <v>25147039.800000001</v>
      </c>
      <c r="G38" s="423"/>
      <c r="H38" s="423"/>
    </row>
    <row r="39" spans="1:8" x14ac:dyDescent="0.2">
      <c r="A39" s="1513">
        <v>2701</v>
      </c>
      <c r="B39" s="1513">
        <v>2880</v>
      </c>
      <c r="C39" s="555">
        <v>8688465.25</v>
      </c>
      <c r="D39" s="1512">
        <v>9720411.1699999999</v>
      </c>
      <c r="E39" s="555">
        <f t="shared" si="0"/>
        <v>18408876.420000002</v>
      </c>
      <c r="G39" s="423"/>
      <c r="H39" s="423"/>
    </row>
    <row r="40" spans="1:8" x14ac:dyDescent="0.2">
      <c r="A40" s="1513">
        <v>2881</v>
      </c>
      <c r="B40" s="1513">
        <v>3060</v>
      </c>
      <c r="C40" s="555">
        <v>23340743.949999999</v>
      </c>
      <c r="D40" s="1512">
        <v>6759785.7400000002</v>
      </c>
      <c r="E40" s="555">
        <f t="shared" si="0"/>
        <v>30100529.689999998</v>
      </c>
      <c r="G40" s="423"/>
      <c r="H40" s="423"/>
    </row>
    <row r="41" spans="1:8" x14ac:dyDescent="0.2">
      <c r="A41" s="1513">
        <v>3061</v>
      </c>
      <c r="B41" s="1513">
        <v>3240</v>
      </c>
      <c r="C41" s="555">
        <v>4734253.3099999996</v>
      </c>
      <c r="D41" s="1512">
        <v>955122.4</v>
      </c>
      <c r="E41" s="555">
        <f t="shared" si="0"/>
        <v>5689375.71</v>
      </c>
      <c r="G41" s="423"/>
      <c r="H41" s="423"/>
    </row>
    <row r="42" spans="1:8" x14ac:dyDescent="0.2">
      <c r="A42" s="1513">
        <v>3241</v>
      </c>
      <c r="B42" s="1513">
        <v>3510</v>
      </c>
      <c r="C42" s="555">
        <v>19808895.469999999</v>
      </c>
      <c r="D42" s="1512">
        <v>9723829.3599999994</v>
      </c>
      <c r="E42" s="555">
        <f t="shared" si="0"/>
        <v>29532724.829999998</v>
      </c>
      <c r="G42" s="423"/>
      <c r="H42" s="423"/>
    </row>
    <row r="43" spans="1:8" x14ac:dyDescent="0.2">
      <c r="A43" s="1513">
        <v>3511</v>
      </c>
      <c r="B43" s="1513">
        <v>3780</v>
      </c>
      <c r="C43" s="555">
        <v>10715001.859999999</v>
      </c>
      <c r="D43" s="1512">
        <v>7997018.7800000003</v>
      </c>
      <c r="E43" s="555">
        <f t="shared" si="0"/>
        <v>18712020.640000001</v>
      </c>
      <c r="G43" s="423"/>
      <c r="H43" s="423"/>
    </row>
    <row r="44" spans="1:8" x14ac:dyDescent="0.2">
      <c r="A44" s="1513">
        <v>3781</v>
      </c>
      <c r="B44" s="1513">
        <v>4050</v>
      </c>
      <c r="C44" s="555">
        <v>625404.02</v>
      </c>
      <c r="D44" s="1512">
        <v>5372.85</v>
      </c>
      <c r="E44" s="555">
        <f t="shared" si="0"/>
        <v>630776.87</v>
      </c>
      <c r="G44" s="423"/>
      <c r="H44" s="423"/>
    </row>
    <row r="45" spans="1:8" x14ac:dyDescent="0.2">
      <c r="A45" s="1513">
        <v>4051</v>
      </c>
      <c r="B45" s="1513">
        <v>4320</v>
      </c>
      <c r="C45" s="555">
        <v>6034738.3700000001</v>
      </c>
      <c r="D45" s="1512">
        <v>6449819.5</v>
      </c>
      <c r="E45" s="555">
        <f t="shared" si="0"/>
        <v>12484557.870000001</v>
      </c>
      <c r="G45" s="423"/>
      <c r="H45" s="423"/>
    </row>
    <row r="46" spans="1:8" x14ac:dyDescent="0.2">
      <c r="A46" s="1513">
        <v>4321</v>
      </c>
      <c r="B46" s="1513">
        <v>4590</v>
      </c>
      <c r="C46" s="555">
        <v>1944748.49</v>
      </c>
      <c r="D46" s="555"/>
      <c r="E46" s="555">
        <f t="shared" si="0"/>
        <v>1944748.49</v>
      </c>
      <c r="G46" s="423"/>
      <c r="H46" s="423"/>
    </row>
    <row r="47" spans="1:8" x14ac:dyDescent="0.2">
      <c r="A47" s="1513">
        <v>4591</v>
      </c>
      <c r="B47" s="1513">
        <v>4860</v>
      </c>
      <c r="C47" s="555">
        <v>2787317.27</v>
      </c>
      <c r="D47" s="555"/>
      <c r="E47" s="555">
        <f t="shared" si="0"/>
        <v>2787317.27</v>
      </c>
      <c r="G47" s="423"/>
      <c r="H47" s="423"/>
    </row>
    <row r="48" spans="1:8" s="480" customFormat="1" x14ac:dyDescent="0.2">
      <c r="A48" s="1513">
        <v>5131</v>
      </c>
      <c r="B48" s="1513">
        <v>5400</v>
      </c>
      <c r="C48" s="555">
        <v>11320158.77</v>
      </c>
      <c r="D48" s="555"/>
      <c r="E48" s="555">
        <f t="shared" si="0"/>
        <v>11320158.77</v>
      </c>
      <c r="G48" s="423"/>
      <c r="H48" s="423"/>
    </row>
    <row r="49" spans="1:8" s="525" customFormat="1" x14ac:dyDescent="0.2">
      <c r="A49" s="1513">
        <v>5401</v>
      </c>
      <c r="B49" s="1513">
        <v>5760</v>
      </c>
      <c r="C49" s="555">
        <v>3370932.6</v>
      </c>
      <c r="D49" s="555"/>
      <c r="E49" s="555">
        <f>SUM(C49:D49)</f>
        <v>3370932.6</v>
      </c>
      <c r="G49" s="423"/>
      <c r="H49" s="423"/>
    </row>
    <row r="50" spans="1:8" x14ac:dyDescent="0.2">
      <c r="A50" s="1811" t="s">
        <v>1070</v>
      </c>
      <c r="B50" s="1811"/>
      <c r="C50" s="556">
        <f>SUM(C8:C49)</f>
        <v>959013765.38</v>
      </c>
      <c r="D50" s="556">
        <f>SUM(D8:D49)</f>
        <v>664286421.8599999</v>
      </c>
      <c r="E50" s="556">
        <f>SUM(E8:E49)</f>
        <v>1623300187.24</v>
      </c>
      <c r="G50" s="423"/>
    </row>
    <row r="51" spans="1:8" x14ac:dyDescent="0.2">
      <c r="A51" s="211"/>
      <c r="B51" s="211"/>
      <c r="C51" s="211"/>
      <c r="D51" s="212"/>
      <c r="E51" s="213"/>
    </row>
    <row r="52" spans="1:8" x14ac:dyDescent="0.2">
      <c r="A52" s="211" t="s">
        <v>1340</v>
      </c>
      <c r="B52" s="211"/>
      <c r="C52" s="211"/>
      <c r="D52" s="212"/>
      <c r="E52" s="213"/>
    </row>
    <row r="53" spans="1:8" x14ac:dyDescent="0.2">
      <c r="A53" s="211" t="s">
        <v>1417</v>
      </c>
      <c r="B53" s="211"/>
      <c r="C53" s="211"/>
      <c r="D53" s="212"/>
      <c r="E53" s="213"/>
    </row>
    <row r="54" spans="1:8" x14ac:dyDescent="0.2">
      <c r="A54" s="211"/>
      <c r="B54" s="211"/>
      <c r="C54" s="211"/>
      <c r="D54" s="212"/>
      <c r="E54" s="213"/>
    </row>
    <row r="55" spans="1:8" x14ac:dyDescent="0.2">
      <c r="A55" s="211"/>
      <c r="B55" s="211"/>
      <c r="C55" s="511"/>
      <c r="D55" s="212"/>
      <c r="E55" s="213"/>
    </row>
    <row r="56" spans="1:8" x14ac:dyDescent="0.2">
      <c r="A56" s="211"/>
      <c r="B56" s="512"/>
      <c r="C56" s="513"/>
      <c r="D56" s="513"/>
      <c r="E56" s="213"/>
    </row>
    <row r="57" spans="1:8" x14ac:dyDescent="0.2">
      <c r="A57" s="508"/>
      <c r="B57" s="512"/>
      <c r="C57" s="513"/>
      <c r="D57" s="513"/>
      <c r="E57" s="510"/>
      <c r="F57" s="516"/>
      <c r="G57" s="516"/>
      <c r="H57" s="516"/>
    </row>
    <row r="58" spans="1:8" x14ac:dyDescent="0.2">
      <c r="A58" s="508"/>
      <c r="B58" s="512"/>
      <c r="C58" s="513"/>
      <c r="D58" s="513"/>
      <c r="E58" s="510"/>
      <c r="F58" s="516"/>
      <c r="G58" s="516"/>
      <c r="H58" s="516"/>
    </row>
    <row r="59" spans="1:8" x14ac:dyDescent="0.2">
      <c r="A59" s="508"/>
      <c r="B59" s="512"/>
      <c r="C59" s="513"/>
      <c r="D59" s="513"/>
      <c r="E59" s="510"/>
      <c r="F59" s="516"/>
      <c r="G59" s="516"/>
      <c r="H59" s="516"/>
    </row>
    <row r="60" spans="1:8" x14ac:dyDescent="0.2">
      <c r="A60" s="508"/>
      <c r="B60" s="508"/>
      <c r="C60" s="508"/>
      <c r="D60" s="509"/>
      <c r="E60" s="510"/>
      <c r="F60" s="516"/>
      <c r="G60" s="516"/>
      <c r="H60" s="516"/>
    </row>
    <row r="61" spans="1:8" x14ac:dyDescent="0.2">
      <c r="A61" s="508"/>
      <c r="B61" s="508"/>
      <c r="C61" s="508"/>
      <c r="D61" s="509"/>
      <c r="E61" s="510"/>
      <c r="F61" s="516"/>
      <c r="G61" s="516"/>
      <c r="H61" s="516"/>
    </row>
    <row r="62" spans="1:8" x14ac:dyDescent="0.2">
      <c r="A62" s="508"/>
      <c r="B62" s="508"/>
      <c r="C62" s="508"/>
      <c r="D62" s="509"/>
      <c r="E62" s="510"/>
      <c r="F62" s="516"/>
      <c r="G62" s="516"/>
      <c r="H62" s="516"/>
    </row>
    <row r="63" spans="1:8" x14ac:dyDescent="0.2">
      <c r="A63" s="508"/>
      <c r="B63" s="508"/>
      <c r="C63" s="508"/>
      <c r="D63" s="509"/>
      <c r="E63" s="510"/>
      <c r="F63" s="516"/>
      <c r="G63" s="516"/>
      <c r="H63" s="516"/>
    </row>
    <row r="64" spans="1:8" x14ac:dyDescent="0.2">
      <c r="A64" s="508"/>
      <c r="B64" s="508"/>
      <c r="C64" s="508"/>
      <c r="D64" s="509"/>
      <c r="E64" s="510"/>
      <c r="F64" s="516"/>
      <c r="G64" s="516"/>
      <c r="H64" s="516"/>
    </row>
    <row r="65" spans="1:5" x14ac:dyDescent="0.2">
      <c r="A65" s="508"/>
      <c r="B65" s="508"/>
      <c r="C65" s="508"/>
      <c r="D65" s="509"/>
      <c r="E65" s="510"/>
    </row>
    <row r="66" spans="1:5" x14ac:dyDescent="0.2">
      <c r="A66" s="508"/>
      <c r="B66" s="508"/>
      <c r="C66" s="508"/>
      <c r="D66" s="509"/>
      <c r="E66" s="510"/>
    </row>
    <row r="67" spans="1:5" x14ac:dyDescent="0.2">
      <c r="A67" s="508"/>
      <c r="B67" s="508"/>
      <c r="C67" s="508"/>
      <c r="D67" s="509"/>
      <c r="E67" s="510"/>
    </row>
    <row r="68" spans="1:5" x14ac:dyDescent="0.2">
      <c r="A68" s="508"/>
      <c r="B68" s="508"/>
      <c r="C68" s="508"/>
      <c r="D68" s="509"/>
      <c r="E68" s="510"/>
    </row>
    <row r="69" spans="1:5" x14ac:dyDescent="0.2">
      <c r="A69" s="508"/>
      <c r="B69" s="508"/>
      <c r="C69" s="508"/>
      <c r="D69" s="509"/>
      <c r="E69" s="510"/>
    </row>
    <row r="70" spans="1:5" x14ac:dyDescent="0.2">
      <c r="A70" s="508"/>
      <c r="B70" s="508"/>
      <c r="C70" s="508"/>
      <c r="D70" s="509"/>
      <c r="E70" s="510"/>
    </row>
    <row r="71" spans="1:5" x14ac:dyDescent="0.2">
      <c r="A71" s="508"/>
      <c r="B71" s="508"/>
      <c r="C71" s="508"/>
      <c r="D71" s="509"/>
      <c r="E71" s="510"/>
    </row>
    <row r="72" spans="1:5" x14ac:dyDescent="0.2">
      <c r="A72" s="508"/>
      <c r="B72" s="508"/>
      <c r="C72" s="508"/>
      <c r="D72" s="509"/>
      <c r="E72" s="510"/>
    </row>
    <row r="73" spans="1:5" x14ac:dyDescent="0.2">
      <c r="A73" s="508"/>
      <c r="B73" s="508"/>
      <c r="C73" s="508"/>
      <c r="D73" s="509"/>
      <c r="E73" s="510"/>
    </row>
    <row r="74" spans="1:5" x14ac:dyDescent="0.2">
      <c r="A74" s="508"/>
      <c r="B74" s="508"/>
      <c r="C74" s="508"/>
      <c r="D74" s="509"/>
      <c r="E74" s="510"/>
    </row>
    <row r="75" spans="1:5" x14ac:dyDescent="0.2">
      <c r="A75" s="508"/>
      <c r="B75" s="508"/>
      <c r="C75" s="508"/>
      <c r="D75" s="509"/>
      <c r="E75" s="510"/>
    </row>
    <row r="76" spans="1:5" x14ac:dyDescent="0.2">
      <c r="A76" s="508"/>
      <c r="B76" s="508"/>
      <c r="C76" s="508"/>
      <c r="D76" s="509"/>
      <c r="E76" s="510"/>
    </row>
    <row r="77" spans="1:5" x14ac:dyDescent="0.2">
      <c r="A77" s="508"/>
      <c r="B77" s="508"/>
      <c r="C77" s="508"/>
      <c r="D77" s="509"/>
      <c r="E77" s="510"/>
    </row>
    <row r="78" spans="1:5" x14ac:dyDescent="0.2">
      <c r="A78" s="508"/>
      <c r="B78" s="508"/>
      <c r="C78" s="508"/>
      <c r="D78" s="509"/>
      <c r="E78" s="510"/>
    </row>
    <row r="79" spans="1:5" x14ac:dyDescent="0.2">
      <c r="A79" s="508"/>
      <c r="B79" s="508"/>
      <c r="C79" s="508"/>
      <c r="D79" s="509"/>
      <c r="E79" s="510"/>
    </row>
    <row r="80" spans="1:5" x14ac:dyDescent="0.2">
      <c r="A80" s="508"/>
      <c r="B80" s="508"/>
      <c r="C80" s="508"/>
      <c r="D80" s="509"/>
      <c r="E80" s="510"/>
    </row>
    <row r="81" spans="1:5" x14ac:dyDescent="0.2">
      <c r="A81" s="508"/>
      <c r="B81" s="508"/>
      <c r="C81" s="508"/>
      <c r="D81" s="509"/>
      <c r="E81" s="510"/>
    </row>
    <row r="82" spans="1:5" x14ac:dyDescent="0.2">
      <c r="A82" s="508"/>
      <c r="B82" s="508"/>
      <c r="C82" s="508"/>
      <c r="D82" s="509"/>
      <c r="E82" s="510"/>
    </row>
    <row r="83" spans="1:5" x14ac:dyDescent="0.2">
      <c r="A83" s="508"/>
      <c r="B83" s="508"/>
      <c r="C83" s="508"/>
      <c r="D83" s="509"/>
      <c r="E83" s="510"/>
    </row>
    <row r="84" spans="1:5" x14ac:dyDescent="0.2">
      <c r="A84" s="508"/>
      <c r="B84" s="508"/>
      <c r="C84" s="508"/>
      <c r="D84" s="509"/>
      <c r="E84" s="510"/>
    </row>
    <row r="85" spans="1:5" x14ac:dyDescent="0.2">
      <c r="A85" s="508"/>
      <c r="B85" s="508"/>
      <c r="C85" s="508"/>
      <c r="D85" s="509"/>
      <c r="E85" s="510"/>
    </row>
    <row r="86" spans="1:5" x14ac:dyDescent="0.2">
      <c r="A86" s="508"/>
      <c r="B86" s="508"/>
      <c r="C86" s="508"/>
      <c r="D86" s="509"/>
      <c r="E86" s="510"/>
    </row>
    <row r="87" spans="1:5" x14ac:dyDescent="0.2">
      <c r="A87" s="508"/>
      <c r="B87" s="508"/>
      <c r="C87" s="508"/>
      <c r="D87" s="509"/>
      <c r="E87" s="510"/>
    </row>
    <row r="88" spans="1:5" x14ac:dyDescent="0.2">
      <c r="A88" s="508"/>
      <c r="B88" s="508"/>
      <c r="C88" s="508"/>
      <c r="D88" s="509"/>
      <c r="E88" s="510"/>
    </row>
    <row r="89" spans="1:5" x14ac:dyDescent="0.2">
      <c r="A89" s="508"/>
      <c r="B89" s="508"/>
      <c r="C89" s="508"/>
      <c r="D89" s="509"/>
      <c r="E89" s="510"/>
    </row>
    <row r="90" spans="1:5" x14ac:dyDescent="0.2">
      <c r="A90" s="508"/>
      <c r="B90" s="508"/>
      <c r="C90" s="508"/>
      <c r="D90" s="509"/>
      <c r="E90" s="510"/>
    </row>
    <row r="91" spans="1:5" x14ac:dyDescent="0.2">
      <c r="A91" s="508"/>
      <c r="B91" s="508"/>
      <c r="C91" s="508"/>
      <c r="D91" s="509"/>
      <c r="E91" s="510"/>
    </row>
    <row r="92" spans="1:5" x14ac:dyDescent="0.2">
      <c r="A92" s="508"/>
      <c r="B92" s="508"/>
      <c r="C92" s="508"/>
      <c r="D92" s="509"/>
      <c r="E92" s="510"/>
    </row>
    <row r="93" spans="1:5" x14ac:dyDescent="0.2">
      <c r="A93" s="508"/>
      <c r="B93" s="508"/>
      <c r="C93" s="508"/>
      <c r="D93" s="509"/>
      <c r="E93" s="510"/>
    </row>
    <row r="94" spans="1:5" x14ac:dyDescent="0.2">
      <c r="A94" s="508"/>
      <c r="B94" s="508"/>
      <c r="C94" s="508"/>
      <c r="D94" s="509"/>
      <c r="E94" s="510"/>
    </row>
    <row r="95" spans="1:5" x14ac:dyDescent="0.2">
      <c r="A95" s="508"/>
      <c r="B95" s="508"/>
      <c r="C95" s="508"/>
      <c r="D95" s="509"/>
      <c r="E95" s="510"/>
    </row>
    <row r="96" spans="1:5" x14ac:dyDescent="0.2">
      <c r="A96" s="508"/>
      <c r="B96" s="508"/>
      <c r="C96" s="508"/>
      <c r="D96" s="509"/>
      <c r="E96" s="510"/>
    </row>
    <row r="97" spans="1:5" x14ac:dyDescent="0.2">
      <c r="A97" s="508"/>
      <c r="B97" s="508"/>
      <c r="C97" s="508"/>
      <c r="D97" s="509"/>
      <c r="E97" s="510"/>
    </row>
    <row r="98" spans="1:5" x14ac:dyDescent="0.2">
      <c r="A98" s="211"/>
      <c r="B98" s="211"/>
      <c r="C98" s="211"/>
      <c r="D98" s="212"/>
      <c r="E98" s="213"/>
    </row>
    <row r="99" spans="1:5" x14ac:dyDescent="0.2">
      <c r="A99" s="211"/>
      <c r="B99" s="211"/>
      <c r="C99" s="211"/>
      <c r="D99" s="212"/>
      <c r="E99" s="213"/>
    </row>
    <row r="100" spans="1:5" x14ac:dyDescent="0.2">
      <c r="A100" s="692"/>
      <c r="B100" s="692"/>
      <c r="C100" s="692"/>
      <c r="D100" s="692"/>
      <c r="E100" s="692"/>
    </row>
    <row r="101" spans="1:5" x14ac:dyDescent="0.2">
      <c r="A101" s="692"/>
      <c r="B101" s="692"/>
      <c r="C101" s="692"/>
      <c r="D101" s="692"/>
      <c r="E101" s="692"/>
    </row>
    <row r="102" spans="1:5" x14ac:dyDescent="0.2">
      <c r="A102" s="692"/>
      <c r="B102" s="692"/>
      <c r="C102" s="692"/>
      <c r="D102" s="692"/>
      <c r="E102" s="692"/>
    </row>
    <row r="103" spans="1:5" x14ac:dyDescent="0.2">
      <c r="A103" s="692"/>
      <c r="B103" s="692"/>
      <c r="C103" s="692"/>
      <c r="D103" s="692"/>
      <c r="E103" s="692"/>
    </row>
    <row r="104" spans="1:5" x14ac:dyDescent="0.2">
      <c r="A104" s="692"/>
      <c r="B104" s="692"/>
      <c r="C104" s="692"/>
      <c r="D104" s="692"/>
      <c r="E104" s="692"/>
    </row>
    <row r="105" spans="1:5" x14ac:dyDescent="0.2">
      <c r="A105" s="692"/>
      <c r="B105" s="692"/>
      <c r="C105" s="692"/>
      <c r="D105" s="692"/>
      <c r="E105" s="692"/>
    </row>
    <row r="106" spans="1:5" x14ac:dyDescent="0.2">
      <c r="A106" s="214"/>
      <c r="B106" s="214"/>
      <c r="C106" s="214"/>
    </row>
  </sheetData>
  <mergeCells count="9">
    <mergeCell ref="A50:B50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  <ignoredErrors>
    <ignoredError sqref="E10:E49 E8:E9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Q84"/>
  <sheetViews>
    <sheetView showGridLines="0" topLeftCell="C1" zoomScale="85" zoomScaleNormal="85" workbookViewId="0">
      <selection activeCell="C60" sqref="C60:G63"/>
    </sheetView>
  </sheetViews>
  <sheetFormatPr baseColWidth="10" defaultColWidth="9.140625" defaultRowHeight="15" x14ac:dyDescent="0.25"/>
  <cols>
    <col min="1" max="1" width="6.7109375" style="106" hidden="1" customWidth="1"/>
    <col min="2" max="2" width="56.140625" style="106" customWidth="1"/>
    <col min="3" max="3" width="16.7109375" style="106" bestFit="1" customWidth="1"/>
    <col min="4" max="4" width="17.42578125" style="106" bestFit="1" customWidth="1"/>
    <col min="5" max="5" width="18" style="106" bestFit="1" customWidth="1"/>
    <col min="6" max="8" width="16.7109375" style="106" bestFit="1" customWidth="1"/>
    <col min="9" max="9" width="15.28515625" style="106" bestFit="1" customWidth="1"/>
    <col min="10" max="11" width="16.7109375" style="106" bestFit="1" customWidth="1"/>
    <col min="12" max="14" width="16" style="106" customWidth="1"/>
    <col min="15" max="15" width="18.140625" style="106" bestFit="1" customWidth="1"/>
    <col min="16" max="16" width="15.28515625" style="106" bestFit="1" customWidth="1"/>
    <col min="17" max="17" width="11.5703125" style="106" bestFit="1" customWidth="1"/>
    <col min="18" max="16384" width="9.140625" style="106"/>
  </cols>
  <sheetData>
    <row r="1" spans="1:17" ht="18" customHeight="1" x14ac:dyDescent="0.25">
      <c r="A1" s="1818" t="s">
        <v>543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8"/>
    </row>
    <row r="2" spans="1:17" ht="18" customHeight="1" x14ac:dyDescent="0.25">
      <c r="A2" s="1818" t="s">
        <v>649</v>
      </c>
      <c r="B2" s="1818"/>
      <c r="C2" s="1818"/>
      <c r="D2" s="1818"/>
      <c r="E2" s="1818"/>
      <c r="F2" s="1818"/>
      <c r="G2" s="1818"/>
      <c r="H2" s="1818"/>
      <c r="I2" s="1818"/>
      <c r="J2" s="1818"/>
      <c r="K2" s="1818"/>
      <c r="L2" s="1818"/>
      <c r="M2" s="1818"/>
      <c r="N2" s="1818"/>
      <c r="O2" s="1818"/>
    </row>
    <row r="3" spans="1:17" ht="15.75" x14ac:dyDescent="0.25">
      <c r="A3" s="1819" t="s">
        <v>1810</v>
      </c>
      <c r="B3" s="1819"/>
      <c r="C3" s="1819"/>
      <c r="D3" s="1819"/>
      <c r="E3" s="1819"/>
      <c r="F3" s="1819"/>
      <c r="G3" s="1819"/>
      <c r="H3" s="1819"/>
      <c r="I3" s="1819"/>
      <c r="J3" s="1819"/>
      <c r="K3" s="1819"/>
      <c r="L3" s="1819"/>
      <c r="M3" s="1819"/>
      <c r="N3" s="1819"/>
      <c r="O3" s="1819"/>
    </row>
    <row r="4" spans="1:17" ht="15.75" x14ac:dyDescent="0.25">
      <c r="A4" s="1820" t="s">
        <v>2001</v>
      </c>
      <c r="B4" s="1820"/>
      <c r="C4" s="1820"/>
      <c r="D4" s="1820"/>
      <c r="E4" s="1820"/>
      <c r="F4" s="1820"/>
      <c r="G4" s="1820"/>
      <c r="H4" s="1820"/>
      <c r="I4" s="1820"/>
      <c r="J4" s="1820"/>
      <c r="K4" s="1820"/>
      <c r="L4" s="1820"/>
      <c r="M4" s="1820"/>
      <c r="N4" s="1820"/>
      <c r="O4" s="1820"/>
    </row>
    <row r="5" spans="1:17" ht="1.5" customHeight="1" x14ac:dyDescent="0.25">
      <c r="A5" s="85"/>
      <c r="B5" s="8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95"/>
    </row>
    <row r="6" spans="1:17" ht="14.25" customHeight="1" x14ac:dyDescent="0.25">
      <c r="A6" s="96"/>
      <c r="B6" s="96"/>
      <c r="C6" s="142" t="s">
        <v>66</v>
      </c>
      <c r="D6" s="142" t="s">
        <v>67</v>
      </c>
      <c r="E6" s="142" t="s">
        <v>68</v>
      </c>
      <c r="F6" s="142" t="s">
        <v>69</v>
      </c>
      <c r="G6" s="142" t="s">
        <v>70</v>
      </c>
      <c r="H6" s="142" t="s">
        <v>71</v>
      </c>
      <c r="I6" s="142" t="s">
        <v>72</v>
      </c>
      <c r="J6" s="142" t="s">
        <v>87</v>
      </c>
      <c r="K6" s="142" t="s">
        <v>73</v>
      </c>
      <c r="L6" s="142" t="s">
        <v>873</v>
      </c>
      <c r="M6" s="142" t="s">
        <v>1184</v>
      </c>
      <c r="N6" s="142" t="s">
        <v>1697</v>
      </c>
      <c r="O6" s="97" t="s">
        <v>443</v>
      </c>
    </row>
    <row r="7" spans="1:17" ht="6" customHeight="1" x14ac:dyDescent="0.25">
      <c r="A7" s="144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 t="s">
        <v>1698</v>
      </c>
      <c r="O7" s="146"/>
    </row>
    <row r="8" spans="1:17" x14ac:dyDescent="0.25">
      <c r="A8" s="98"/>
      <c r="B8" s="99" t="s">
        <v>373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503"/>
      <c r="O8" s="100"/>
    </row>
    <row r="9" spans="1:17" x14ac:dyDescent="0.25">
      <c r="A9" s="101">
        <v>1010000</v>
      </c>
      <c r="B9" s="101" t="s">
        <v>496</v>
      </c>
      <c r="C9" s="182">
        <v>59589.550170000002</v>
      </c>
      <c r="D9" s="182">
        <v>69195.026700000002</v>
      </c>
      <c r="E9" s="182">
        <v>15852.59959</v>
      </c>
      <c r="F9" s="182">
        <v>6427.4819500000003</v>
      </c>
      <c r="G9" s="182">
        <v>42049.170639999997</v>
      </c>
      <c r="H9" s="182">
        <v>3231.335</v>
      </c>
      <c r="I9" s="182">
        <v>1512.4338600000001</v>
      </c>
      <c r="J9" s="182">
        <v>21597.657810000001</v>
      </c>
      <c r="K9" s="182">
        <v>54119.948199999999</v>
      </c>
      <c r="L9" s="182">
        <v>4913.7739000000001</v>
      </c>
      <c r="M9" s="182">
        <v>10290.375760000001</v>
      </c>
      <c r="N9" s="565">
        <v>3684.0862366000001</v>
      </c>
      <c r="O9" s="182">
        <f>SUM(C9:N9)</f>
        <v>292463.43981660006</v>
      </c>
      <c r="P9" s="191"/>
      <c r="Q9" s="187"/>
    </row>
    <row r="10" spans="1:17" ht="27" customHeight="1" x14ac:dyDescent="0.25">
      <c r="A10" s="101">
        <v>1020000</v>
      </c>
      <c r="B10" s="101" t="s">
        <v>1383</v>
      </c>
      <c r="C10" s="182">
        <v>20971.470730000001</v>
      </c>
      <c r="D10" s="182">
        <v>15780.596449999999</v>
      </c>
      <c r="E10" s="182">
        <v>18346.768179999999</v>
      </c>
      <c r="F10" s="182">
        <v>10797.54845</v>
      </c>
      <c r="G10" s="182">
        <v>23036.378290000001</v>
      </c>
      <c r="H10" s="182">
        <v>11094.69299</v>
      </c>
      <c r="I10" s="182">
        <v>1253.6769899999999</v>
      </c>
      <c r="J10" s="182">
        <v>1118.3927100000001</v>
      </c>
      <c r="K10" s="182">
        <v>144.81567999999999</v>
      </c>
      <c r="L10" s="182">
        <v>93.902630000000002</v>
      </c>
      <c r="M10" s="182">
        <v>399.59649000000002</v>
      </c>
      <c r="N10" s="182">
        <v>0.46778340000000002</v>
      </c>
      <c r="O10" s="182">
        <f t="shared" ref="O10:O20" si="0">SUM(C10:N10)</f>
        <v>103038.30737339998</v>
      </c>
      <c r="P10" s="191"/>
      <c r="Q10" s="187"/>
    </row>
    <row r="11" spans="1:17" ht="18.75" customHeight="1" x14ac:dyDescent="0.25">
      <c r="A11" s="101">
        <v>1030000</v>
      </c>
      <c r="B11" s="101" t="s">
        <v>1384</v>
      </c>
      <c r="C11" s="182">
        <v>232342.74452000001</v>
      </c>
      <c r="D11" s="182">
        <v>261517.65695999999</v>
      </c>
      <c r="E11" s="182">
        <v>24659.04492</v>
      </c>
      <c r="F11" s="182">
        <v>42563.76988</v>
      </c>
      <c r="G11" s="182">
        <v>175770.70499</v>
      </c>
      <c r="H11" s="182">
        <v>36032.384180000001</v>
      </c>
      <c r="I11" s="182">
        <v>2007</v>
      </c>
      <c r="J11" s="182">
        <v>118549.19772</v>
      </c>
      <c r="K11" s="182">
        <v>239114.63886000001</v>
      </c>
      <c r="L11" s="182">
        <v>30258.595089999999</v>
      </c>
      <c r="M11" s="182">
        <v>20380.808690000002</v>
      </c>
      <c r="N11" s="182">
        <v>257.0203272</v>
      </c>
      <c r="O11" s="182">
        <f t="shared" si="0"/>
        <v>1183453.5661372002</v>
      </c>
      <c r="P11" s="191"/>
      <c r="Q11" s="187"/>
    </row>
    <row r="12" spans="1:17" ht="25.5" customHeight="1" x14ac:dyDescent="0.25">
      <c r="A12" s="101">
        <v>1040000</v>
      </c>
      <c r="B12" s="101" t="s">
        <v>1385</v>
      </c>
      <c r="C12" s="182">
        <v>0</v>
      </c>
      <c r="D12" s="182">
        <v>40509.146009999997</v>
      </c>
      <c r="E12" s="182">
        <v>2392.2073300000002</v>
      </c>
      <c r="F12" s="182">
        <v>0</v>
      </c>
      <c r="G12" s="182">
        <v>141.77713</v>
      </c>
      <c r="H12" s="182">
        <v>342.52109000000002</v>
      </c>
      <c r="I12" s="182">
        <v>1219.04098</v>
      </c>
      <c r="J12" s="182">
        <v>3646.6428599999999</v>
      </c>
      <c r="K12" s="182">
        <v>27519.193520000001</v>
      </c>
      <c r="L12" s="182">
        <v>0</v>
      </c>
      <c r="M12" s="182">
        <v>0</v>
      </c>
      <c r="N12" s="182">
        <v>0</v>
      </c>
      <c r="O12" s="182">
        <f t="shared" si="0"/>
        <v>75770.528919999997</v>
      </c>
      <c r="P12" s="191"/>
      <c r="Q12" s="187"/>
    </row>
    <row r="13" spans="1:17" x14ac:dyDescent="0.25">
      <c r="A13" s="101">
        <v>1080000</v>
      </c>
      <c r="B13" s="101" t="s">
        <v>1386</v>
      </c>
      <c r="C13" s="182">
        <v>643.04070999999999</v>
      </c>
      <c r="D13" s="182">
        <v>19.5425</v>
      </c>
      <c r="E13" s="182">
        <v>521.03953999999999</v>
      </c>
      <c r="F13" s="182">
        <v>35.205480000000001</v>
      </c>
      <c r="G13" s="182">
        <v>86.659289999999999</v>
      </c>
      <c r="H13" s="182">
        <v>1294.7248</v>
      </c>
      <c r="I13" s="182">
        <v>532.65381000000002</v>
      </c>
      <c r="J13" s="182">
        <v>3204.1221799999998</v>
      </c>
      <c r="K13" s="182">
        <v>337.63762000000003</v>
      </c>
      <c r="L13" s="182">
        <v>90.353890000000007</v>
      </c>
      <c r="M13" s="182">
        <v>1.0806500000000001</v>
      </c>
      <c r="N13" s="182">
        <v>11.5232908</v>
      </c>
      <c r="O13" s="182">
        <f t="shared" si="0"/>
        <v>6777.5837608000011</v>
      </c>
      <c r="P13" s="191"/>
      <c r="Q13" s="187"/>
    </row>
    <row r="14" spans="1:17" x14ac:dyDescent="0.25">
      <c r="A14" s="101">
        <v>1090000</v>
      </c>
      <c r="B14" s="101" t="s">
        <v>501</v>
      </c>
      <c r="C14" s="182">
        <v>0</v>
      </c>
      <c r="D14" s="182">
        <v>10.235670000000001</v>
      </c>
      <c r="E14" s="182">
        <v>0</v>
      </c>
      <c r="F14" s="182">
        <v>0</v>
      </c>
      <c r="G14" s="182">
        <v>0</v>
      </c>
      <c r="H14" s="182">
        <v>430.05536000000001</v>
      </c>
      <c r="I14" s="182">
        <v>0</v>
      </c>
      <c r="J14" s="182">
        <v>0</v>
      </c>
      <c r="K14" s="182">
        <v>298.303</v>
      </c>
      <c r="L14" s="182">
        <v>33.43282</v>
      </c>
      <c r="M14" s="182">
        <v>0</v>
      </c>
      <c r="N14" s="182">
        <v>9.816385600000002</v>
      </c>
      <c r="O14" s="182">
        <f t="shared" si="0"/>
        <v>781.84323559999996</v>
      </c>
      <c r="P14" s="191"/>
      <c r="Q14" s="187"/>
    </row>
    <row r="15" spans="1:17" x14ac:dyDescent="0.25">
      <c r="A15" s="101">
        <v>1100000</v>
      </c>
      <c r="B15" s="101" t="s">
        <v>502</v>
      </c>
      <c r="C15" s="182">
        <v>96.33193</v>
      </c>
      <c r="D15" s="182">
        <v>127.25578</v>
      </c>
      <c r="E15" s="182">
        <v>125.71247</v>
      </c>
      <c r="F15" s="182">
        <v>161.09522999999999</v>
      </c>
      <c r="G15" s="182">
        <v>0</v>
      </c>
      <c r="H15" s="182">
        <v>94.829899999999995</v>
      </c>
      <c r="I15" s="182">
        <v>64.701899999999995</v>
      </c>
      <c r="J15" s="182">
        <v>45.79121</v>
      </c>
      <c r="K15" s="182">
        <v>51.279240000000001</v>
      </c>
      <c r="L15" s="182">
        <v>23.77027</v>
      </c>
      <c r="M15" s="182">
        <v>63.731569999999998</v>
      </c>
      <c r="N15" s="182">
        <v>41.876389800000005</v>
      </c>
      <c r="O15" s="182">
        <f t="shared" si="0"/>
        <v>896.37588979999987</v>
      </c>
      <c r="P15" s="191"/>
      <c r="Q15" s="187"/>
    </row>
    <row r="16" spans="1:17" x14ac:dyDescent="0.25">
      <c r="A16" s="101">
        <v>1110000</v>
      </c>
      <c r="B16" s="101" t="s">
        <v>503</v>
      </c>
      <c r="C16" s="182">
        <v>0</v>
      </c>
      <c r="D16" s="182">
        <v>0</v>
      </c>
      <c r="E16" s="182">
        <v>0</v>
      </c>
      <c r="F16" s="182">
        <v>504</v>
      </c>
      <c r="G16" s="182">
        <v>470.61201999999997</v>
      </c>
      <c r="H16" s="182">
        <v>448.89942000000002</v>
      </c>
      <c r="I16" s="182">
        <v>350</v>
      </c>
      <c r="J16" s="182">
        <v>604.41</v>
      </c>
      <c r="K16" s="182">
        <v>500</v>
      </c>
      <c r="L16" s="182">
        <v>343</v>
      </c>
      <c r="M16" s="182">
        <v>0</v>
      </c>
      <c r="N16" s="182">
        <v>351.71357200000006</v>
      </c>
      <c r="O16" s="182">
        <f t="shared" si="0"/>
        <v>3572.6350120000002</v>
      </c>
      <c r="P16" s="191"/>
      <c r="Q16" s="187"/>
    </row>
    <row r="17" spans="1:17" x14ac:dyDescent="0.25">
      <c r="A17" s="101">
        <v>1200000</v>
      </c>
      <c r="B17" s="101" t="s">
        <v>663</v>
      </c>
      <c r="C17" s="182">
        <v>193.81851</v>
      </c>
      <c r="D17" s="182">
        <v>2315.3830400000002</v>
      </c>
      <c r="E17" s="182">
        <v>17.000309999999999</v>
      </c>
      <c r="F17" s="182">
        <v>21.067879999999999</v>
      </c>
      <c r="G17" s="182">
        <v>118.13566</v>
      </c>
      <c r="H17" s="182">
        <v>10861.75153</v>
      </c>
      <c r="I17" s="182">
        <v>4478.6125099999999</v>
      </c>
      <c r="J17" s="182">
        <v>17</v>
      </c>
      <c r="K17" s="182">
        <v>25.956</v>
      </c>
      <c r="L17" s="182">
        <v>76.329440000000005</v>
      </c>
      <c r="M17" s="182">
        <v>69.352999999999994</v>
      </c>
      <c r="N17" s="182">
        <v>144.99995720000001</v>
      </c>
      <c r="O17" s="182">
        <f t="shared" si="0"/>
        <v>18339.4078372</v>
      </c>
      <c r="P17" s="191"/>
      <c r="Q17" s="187"/>
    </row>
    <row r="18" spans="1:17" x14ac:dyDescent="0.25">
      <c r="A18" s="101">
        <v>1250000</v>
      </c>
      <c r="B18" s="101" t="s">
        <v>664</v>
      </c>
      <c r="C18" s="182">
        <v>0</v>
      </c>
      <c r="D18" s="182">
        <v>0</v>
      </c>
      <c r="E18" s="182">
        <v>22.05753</v>
      </c>
      <c r="F18" s="182">
        <v>8.8461599999999994</v>
      </c>
      <c r="G18" s="182">
        <v>0</v>
      </c>
      <c r="H18" s="182">
        <v>240.1</v>
      </c>
      <c r="I18" s="182">
        <v>0</v>
      </c>
      <c r="J18" s="182">
        <v>351.50740999999999</v>
      </c>
      <c r="K18" s="182">
        <v>52.357059999999997</v>
      </c>
      <c r="L18" s="182">
        <v>0</v>
      </c>
      <c r="M18" s="182">
        <v>0</v>
      </c>
      <c r="N18" s="182">
        <v>0</v>
      </c>
      <c r="O18" s="182">
        <f t="shared" si="0"/>
        <v>674.86815999999999</v>
      </c>
      <c r="P18" s="191"/>
      <c r="Q18" s="187"/>
    </row>
    <row r="19" spans="1:17" x14ac:dyDescent="0.25">
      <c r="A19" s="101">
        <v>1260000</v>
      </c>
      <c r="B19" s="101" t="s">
        <v>506</v>
      </c>
      <c r="C19" s="182">
        <v>3070.2808399999999</v>
      </c>
      <c r="D19" s="182">
        <v>510.08188000000001</v>
      </c>
      <c r="E19" s="182">
        <v>124.20525000000001</v>
      </c>
      <c r="F19" s="182">
        <v>66.56</v>
      </c>
      <c r="G19" s="182">
        <v>206.71556000000001</v>
      </c>
      <c r="H19" s="182">
        <v>5067.3418199999996</v>
      </c>
      <c r="I19" s="182">
        <v>1988.30177</v>
      </c>
      <c r="J19" s="182">
        <v>308.76918999999998</v>
      </c>
      <c r="K19" s="182">
        <v>708.59574999999995</v>
      </c>
      <c r="L19" s="182">
        <v>208.99391</v>
      </c>
      <c r="M19" s="182">
        <v>279.95720999999998</v>
      </c>
      <c r="N19" s="182">
        <v>165.13481179999999</v>
      </c>
      <c r="O19" s="182">
        <f t="shared" si="0"/>
        <v>12704.937991800001</v>
      </c>
      <c r="P19" s="191"/>
      <c r="Q19" s="187"/>
    </row>
    <row r="20" spans="1:17" x14ac:dyDescent="0.25">
      <c r="A20" s="101">
        <v>1270000</v>
      </c>
      <c r="B20" s="101" t="s">
        <v>507</v>
      </c>
      <c r="C20" s="182">
        <v>88.571200000000005</v>
      </c>
      <c r="D20" s="182">
        <v>181.24090000000001</v>
      </c>
      <c r="E20" s="182">
        <v>91.792230000000004</v>
      </c>
      <c r="F20" s="182">
        <v>1106.4890800000001</v>
      </c>
      <c r="G20" s="182">
        <v>247.88602</v>
      </c>
      <c r="H20" s="182">
        <v>488.96370999999999</v>
      </c>
      <c r="I20" s="182">
        <v>68.599999999999994</v>
      </c>
      <c r="J20" s="182">
        <v>31.366</v>
      </c>
      <c r="K20" s="182">
        <v>230.6926</v>
      </c>
      <c r="L20" s="182">
        <v>117.31059</v>
      </c>
      <c r="M20" s="182">
        <v>228.60894999999999</v>
      </c>
      <c r="N20" s="182">
        <v>317.42557699999998</v>
      </c>
      <c r="O20" s="182">
        <f t="shared" si="0"/>
        <v>3198.9468569999995</v>
      </c>
      <c r="P20" s="191"/>
      <c r="Q20" s="187"/>
    </row>
    <row r="21" spans="1:17" x14ac:dyDescent="0.25">
      <c r="A21" s="101">
        <v>1300000</v>
      </c>
      <c r="B21" s="101" t="s">
        <v>508</v>
      </c>
      <c r="C21" s="182">
        <v>1.5</v>
      </c>
      <c r="D21" s="182">
        <v>56.81129</v>
      </c>
      <c r="E21" s="182">
        <v>8.5992999999999995</v>
      </c>
      <c r="F21" s="182">
        <v>13.957839999999999</v>
      </c>
      <c r="G21" s="182">
        <v>23.403960000000001</v>
      </c>
      <c r="H21" s="182">
        <v>520.42390999999998</v>
      </c>
      <c r="I21" s="182">
        <v>0</v>
      </c>
      <c r="J21" s="182">
        <v>0.76139000000000001</v>
      </c>
      <c r="K21" s="182">
        <v>15.33727</v>
      </c>
      <c r="L21" s="182">
        <v>3.7446100000000002</v>
      </c>
      <c r="M21" s="182">
        <v>40.897199999999998</v>
      </c>
      <c r="N21" s="182">
        <v>0</v>
      </c>
      <c r="O21" s="182">
        <f>SUM(C21:N21)</f>
        <v>685.43676999999991</v>
      </c>
      <c r="P21" s="191"/>
      <c r="Q21" s="187"/>
    </row>
    <row r="22" spans="1:17" x14ac:dyDescent="0.25">
      <c r="A22" s="98"/>
      <c r="B22" s="99" t="s">
        <v>509</v>
      </c>
      <c r="C22" s="1521">
        <f>SUM(C9:C21)</f>
        <v>316997.30861000001</v>
      </c>
      <c r="D22" s="1521">
        <f t="shared" ref="D22:N22" si="1">SUM(D9:D21)</f>
        <v>390222.97717999993</v>
      </c>
      <c r="E22" s="1521">
        <f t="shared" si="1"/>
        <v>62161.026649999993</v>
      </c>
      <c r="F22" s="1521">
        <f t="shared" si="1"/>
        <v>61706.021949999995</v>
      </c>
      <c r="G22" s="1521">
        <f t="shared" si="1"/>
        <v>242151.44356000001</v>
      </c>
      <c r="H22" s="1521">
        <f>SUM(H9:H21)</f>
        <v>70148.023709999994</v>
      </c>
      <c r="I22" s="1521">
        <f t="shared" si="1"/>
        <v>13475.02182</v>
      </c>
      <c r="J22" s="1521">
        <f t="shared" si="1"/>
        <v>149475.61847999998</v>
      </c>
      <c r="K22" s="1521">
        <f t="shared" si="1"/>
        <v>323118.75480000005</v>
      </c>
      <c r="L22" s="1521">
        <f>SUM(L9:L21)</f>
        <v>36163.207150000002</v>
      </c>
      <c r="M22" s="1521">
        <f t="shared" si="1"/>
        <v>31754.409520000005</v>
      </c>
      <c r="N22" s="335">
        <f t="shared" si="1"/>
        <v>4984.064331399999</v>
      </c>
      <c r="O22" s="1521">
        <f>SUM(O9:O21)</f>
        <v>1702357.8777614005</v>
      </c>
      <c r="P22" s="191"/>
      <c r="Q22" s="187"/>
    </row>
    <row r="23" spans="1:17" x14ac:dyDescent="0.25">
      <c r="A23" s="101">
        <v>6000000</v>
      </c>
      <c r="B23" s="101" t="s">
        <v>422</v>
      </c>
      <c r="C23" s="182">
        <v>2798968.1422700002</v>
      </c>
      <c r="D23" s="182">
        <v>617821.66235999996</v>
      </c>
      <c r="E23" s="182">
        <v>14835782.09629</v>
      </c>
      <c r="F23" s="182">
        <v>3177285.2075399999</v>
      </c>
      <c r="G23" s="182">
        <v>5657491.2672600001</v>
      </c>
      <c r="H23" s="182">
        <v>6553361.8088100003</v>
      </c>
      <c r="I23" s="182">
        <v>520205.12865999999</v>
      </c>
      <c r="J23" s="182">
        <v>3216017.84087</v>
      </c>
      <c r="K23" s="182">
        <v>4810758.3426599996</v>
      </c>
      <c r="L23" s="182">
        <v>1677217.9365399999</v>
      </c>
      <c r="M23" s="182">
        <v>17953.157810000001</v>
      </c>
      <c r="N23" s="414">
        <v>196912.81916740001</v>
      </c>
      <c r="O23" s="182">
        <f>SUM(C23:N23)</f>
        <v>44079775.410237409</v>
      </c>
      <c r="P23" s="191"/>
      <c r="Q23" s="187"/>
    </row>
    <row r="24" spans="1:17" x14ac:dyDescent="0.25">
      <c r="A24" s="101">
        <v>8000000</v>
      </c>
      <c r="B24" s="101" t="s">
        <v>544</v>
      </c>
      <c r="C24" s="182">
        <v>99167.711679999993</v>
      </c>
      <c r="D24" s="182">
        <v>3121.3308699999998</v>
      </c>
      <c r="E24" s="182">
        <v>19377.480800000001</v>
      </c>
      <c r="F24" s="182">
        <v>27.8766</v>
      </c>
      <c r="G24" s="182">
        <v>4549.7468500000004</v>
      </c>
      <c r="H24" s="182">
        <v>29069.105329999999</v>
      </c>
      <c r="I24" s="182">
        <v>1960.89</v>
      </c>
      <c r="J24" s="182">
        <v>601.96799999999996</v>
      </c>
      <c r="K24" s="182">
        <v>26530.033169999999</v>
      </c>
      <c r="L24" s="182">
        <v>8.9999999999999993E-3</v>
      </c>
      <c r="M24" s="182">
        <v>4343</v>
      </c>
      <c r="N24" s="414">
        <v>358.54990500000002</v>
      </c>
      <c r="O24" s="182">
        <f>SUM(C24:N24)</f>
        <v>189107.70220500001</v>
      </c>
      <c r="P24" s="191"/>
      <c r="Q24" s="187"/>
    </row>
    <row r="25" spans="1:17" x14ac:dyDescent="0.25">
      <c r="A25" s="98"/>
      <c r="B25" s="99" t="s">
        <v>391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91"/>
      <c r="Q25" s="187"/>
    </row>
    <row r="26" spans="1:17" s="140" customFormat="1" x14ac:dyDescent="0.25">
      <c r="A26" s="101">
        <v>2020000</v>
      </c>
      <c r="B26" s="1523" t="s">
        <v>513</v>
      </c>
      <c r="C26" s="189">
        <v>257275.51193000001</v>
      </c>
      <c r="D26" s="189">
        <v>316582.91798000003</v>
      </c>
      <c r="E26" s="189">
        <v>24663.368399999999</v>
      </c>
      <c r="F26" s="189">
        <v>42589.679400000001</v>
      </c>
      <c r="G26" s="189">
        <v>193034.80335999999</v>
      </c>
      <c r="H26" s="182">
        <v>36045.850960000003</v>
      </c>
      <c r="I26" s="189">
        <v>2008.0406</v>
      </c>
      <c r="J26" s="189">
        <v>119260.29259</v>
      </c>
      <c r="K26" s="189">
        <v>235196.96184</v>
      </c>
      <c r="L26" s="189">
        <v>30271.72928</v>
      </c>
      <c r="M26" s="189">
        <v>20393.046450000002</v>
      </c>
      <c r="N26" s="189">
        <v>257.34226699999999</v>
      </c>
      <c r="O26" s="189">
        <f t="shared" ref="O26:O32" si="2">SUM(C26:N26)</f>
        <v>1277579.5450570001</v>
      </c>
      <c r="P26" s="191"/>
      <c r="Q26" s="187"/>
    </row>
    <row r="27" spans="1:17" s="140" customFormat="1" x14ac:dyDescent="0.25">
      <c r="A27" s="101">
        <v>2030000</v>
      </c>
      <c r="B27" s="1523" t="s">
        <v>2000</v>
      </c>
      <c r="C27" s="189">
        <v>382.5822</v>
      </c>
      <c r="D27" s="189">
        <v>0</v>
      </c>
      <c r="E27" s="189">
        <v>0</v>
      </c>
      <c r="F27" s="189">
        <v>0</v>
      </c>
      <c r="G27" s="189">
        <v>0</v>
      </c>
      <c r="H27" s="182">
        <v>0</v>
      </c>
      <c r="I27" s="189">
        <v>477.81734</v>
      </c>
      <c r="J27" s="189">
        <v>0</v>
      </c>
      <c r="K27" s="189">
        <v>551.72545000000002</v>
      </c>
      <c r="L27" s="189">
        <v>0</v>
      </c>
      <c r="M27" s="189">
        <v>0</v>
      </c>
      <c r="N27" s="189">
        <v>0</v>
      </c>
      <c r="O27" s="189">
        <f t="shared" si="2"/>
        <v>1412.12499</v>
      </c>
      <c r="P27" s="191"/>
      <c r="Q27" s="187"/>
    </row>
    <row r="28" spans="1:17" s="140" customFormat="1" x14ac:dyDescent="0.25">
      <c r="A28" s="101">
        <v>2040000</v>
      </c>
      <c r="B28" s="1523" t="s">
        <v>514</v>
      </c>
      <c r="C28" s="189">
        <v>205.95670000000001</v>
      </c>
      <c r="D28" s="189">
        <v>749.61623999999995</v>
      </c>
      <c r="E28" s="189">
        <v>263.71773999999999</v>
      </c>
      <c r="F28" s="189">
        <v>30.38372</v>
      </c>
      <c r="G28" s="189">
        <v>0</v>
      </c>
      <c r="H28" s="182">
        <v>461.49164999999999</v>
      </c>
      <c r="I28" s="189">
        <v>880.25908000000004</v>
      </c>
      <c r="J28" s="189">
        <v>40.935319999999997</v>
      </c>
      <c r="K28" s="189">
        <v>110.25472000000001</v>
      </c>
      <c r="L28" s="189">
        <v>29.157070000000001</v>
      </c>
      <c r="M28" s="189">
        <v>74.093490000000003</v>
      </c>
      <c r="N28" s="189">
        <v>16.994003599999999</v>
      </c>
      <c r="O28" s="189">
        <f t="shared" si="2"/>
        <v>2862.8597336000003</v>
      </c>
      <c r="P28" s="191"/>
      <c r="Q28" s="187"/>
    </row>
    <row r="29" spans="1:17" s="140" customFormat="1" x14ac:dyDescent="0.25">
      <c r="A29" s="101">
        <v>2050000</v>
      </c>
      <c r="B29" s="1523" t="s">
        <v>515</v>
      </c>
      <c r="C29" s="189">
        <v>79.439949999999996</v>
      </c>
      <c r="D29" s="189">
        <v>9.2177199999999999</v>
      </c>
      <c r="E29" s="189">
        <v>49.606529999999999</v>
      </c>
      <c r="F29" s="189">
        <v>45.726999999999997</v>
      </c>
      <c r="G29" s="189">
        <v>53.245139999999999</v>
      </c>
      <c r="H29" s="182">
        <v>411.97663999999997</v>
      </c>
      <c r="I29" s="189">
        <v>76.186629999999994</v>
      </c>
      <c r="J29" s="189">
        <v>70.896379999999994</v>
      </c>
      <c r="K29" s="189">
        <v>542.51862000000006</v>
      </c>
      <c r="L29" s="189">
        <v>20.104179999999999</v>
      </c>
      <c r="M29" s="189">
        <v>22.410910000000001</v>
      </c>
      <c r="N29" s="189">
        <v>197.4387576</v>
      </c>
      <c r="O29" s="189">
        <f t="shared" si="2"/>
        <v>1578.7684576000001</v>
      </c>
      <c r="P29" s="191"/>
      <c r="Q29" s="187"/>
    </row>
    <row r="30" spans="1:17" s="140" customFormat="1" x14ac:dyDescent="0.25">
      <c r="A30" s="101">
        <v>2060000</v>
      </c>
      <c r="B30" s="1523" t="s">
        <v>516</v>
      </c>
      <c r="C30" s="189">
        <v>3002.99253</v>
      </c>
      <c r="D30" s="189">
        <v>2874.31918</v>
      </c>
      <c r="E30" s="189">
        <v>1112.7613100000001</v>
      </c>
      <c r="F30" s="189">
        <v>557.43316000000004</v>
      </c>
      <c r="G30" s="189">
        <v>3193.0197699999999</v>
      </c>
      <c r="H30" s="182">
        <v>913.64234999999996</v>
      </c>
      <c r="I30" s="189">
        <v>1279.8487</v>
      </c>
      <c r="J30" s="189">
        <v>898.12508000000003</v>
      </c>
      <c r="K30" s="189">
        <v>758.82115999999996</v>
      </c>
      <c r="L30" s="189">
        <v>342.39350999999999</v>
      </c>
      <c r="M30" s="189">
        <v>326.87016999999997</v>
      </c>
      <c r="N30" s="189">
        <v>234.28018179999998</v>
      </c>
      <c r="O30" s="189">
        <f t="shared" si="2"/>
        <v>15494.5071018</v>
      </c>
      <c r="P30" s="191"/>
      <c r="Q30" s="187"/>
    </row>
    <row r="31" spans="1:17" s="140" customFormat="1" x14ac:dyDescent="0.25">
      <c r="A31" s="101">
        <v>2070000</v>
      </c>
      <c r="B31" s="1523" t="s">
        <v>517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2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f t="shared" si="2"/>
        <v>0</v>
      </c>
      <c r="P31" s="191"/>
      <c r="Q31" s="187"/>
    </row>
    <row r="32" spans="1:17" s="140" customFormat="1" x14ac:dyDescent="0.25">
      <c r="A32" s="101">
        <v>2080000</v>
      </c>
      <c r="B32" s="1523" t="s">
        <v>518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2">
        <v>3.8416000000000001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f t="shared" si="2"/>
        <v>3.8416000000000001</v>
      </c>
      <c r="P32" s="191"/>
      <c r="Q32" s="187"/>
    </row>
    <row r="33" spans="1:17" s="140" customFormat="1" x14ac:dyDescent="0.25">
      <c r="A33" s="101">
        <v>2100000</v>
      </c>
      <c r="B33" s="1522" t="s">
        <v>519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2">
        <v>1537.3566000000001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f>SUM(C33:N33)</f>
        <v>1537.3566000000001</v>
      </c>
      <c r="P33" s="191"/>
      <c r="Q33" s="187"/>
    </row>
    <row r="34" spans="1:17" s="140" customFormat="1" x14ac:dyDescent="0.25">
      <c r="A34" s="101"/>
      <c r="B34" s="1522" t="s">
        <v>520</v>
      </c>
      <c r="C34" s="189">
        <v>0</v>
      </c>
      <c r="D34" s="189">
        <v>20308.45822</v>
      </c>
      <c r="E34" s="189">
        <v>0</v>
      </c>
      <c r="F34" s="189">
        <v>0</v>
      </c>
      <c r="G34" s="189">
        <v>0</v>
      </c>
      <c r="H34" s="182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/>
      <c r="P34" s="191"/>
      <c r="Q34" s="187"/>
    </row>
    <row r="35" spans="1:17" s="140" customFormat="1" x14ac:dyDescent="0.25">
      <c r="A35" s="98"/>
      <c r="B35" s="99" t="s">
        <v>522</v>
      </c>
      <c r="C35" s="1521">
        <f>SUM(C26:C34)</f>
        <v>260946.48331000001</v>
      </c>
      <c r="D35" s="1521">
        <f t="shared" ref="D35:N35" si="3">SUM(D26:D34)</f>
        <v>340524.52934000001</v>
      </c>
      <c r="E35" s="1521">
        <f t="shared" si="3"/>
        <v>26089.453980000002</v>
      </c>
      <c r="F35" s="1521">
        <f t="shared" si="3"/>
        <v>43223.223279999998</v>
      </c>
      <c r="G35" s="1521">
        <f t="shared" si="3"/>
        <v>196281.06827000002</v>
      </c>
      <c r="H35" s="1521">
        <f t="shared" si="3"/>
        <v>39374.159800000009</v>
      </c>
      <c r="I35" s="1521">
        <f t="shared" si="3"/>
        <v>4722.1523500000003</v>
      </c>
      <c r="J35" s="1521">
        <f t="shared" si="3"/>
        <v>120270.24937000001</v>
      </c>
      <c r="K35" s="1521">
        <f t="shared" si="3"/>
        <v>237160.28178999998</v>
      </c>
      <c r="L35" s="1521">
        <f t="shared" si="3"/>
        <v>30663.384040000001</v>
      </c>
      <c r="M35" s="1521">
        <f t="shared" si="3"/>
        <v>20816.421019999998</v>
      </c>
      <c r="N35" s="335">
        <f t="shared" si="3"/>
        <v>706.05520999999999</v>
      </c>
      <c r="O35" s="1521">
        <f>SUM(O26:O34)</f>
        <v>1300469.0035399999</v>
      </c>
      <c r="P35" s="191"/>
      <c r="Q35" s="187"/>
    </row>
    <row r="36" spans="1:17" s="140" customFormat="1" x14ac:dyDescent="0.25">
      <c r="A36" s="86"/>
      <c r="B36" s="87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9">
        <v>0</v>
      </c>
      <c r="P36" s="191"/>
      <c r="Q36" s="187"/>
    </row>
    <row r="37" spans="1:17" s="140" customFormat="1" x14ac:dyDescent="0.25">
      <c r="A37" s="98"/>
      <c r="B37" s="99" t="s">
        <v>523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91"/>
      <c r="Q37" s="187"/>
    </row>
    <row r="38" spans="1:17" s="140" customFormat="1" x14ac:dyDescent="0.25">
      <c r="A38" s="101">
        <v>3010000</v>
      </c>
      <c r="B38" s="101" t="s">
        <v>524</v>
      </c>
      <c r="C38" s="1520">
        <v>29983.4</v>
      </c>
      <c r="D38" s="1520">
        <v>39100</v>
      </c>
      <c r="E38" s="1520">
        <v>11803</v>
      </c>
      <c r="F38" s="1520">
        <v>7913.8</v>
      </c>
      <c r="G38" s="1520">
        <v>22326</v>
      </c>
      <c r="H38" s="1520">
        <v>9851.7000000000007</v>
      </c>
      <c r="I38" s="1520">
        <v>7118</v>
      </c>
      <c r="J38" s="1520">
        <v>16800</v>
      </c>
      <c r="K38" s="1520">
        <v>53747</v>
      </c>
      <c r="L38" s="1520">
        <v>1700</v>
      </c>
      <c r="M38" s="1520">
        <v>2684</v>
      </c>
      <c r="N38" s="189">
        <v>1644.9999426000002</v>
      </c>
      <c r="O38" s="189">
        <f>SUM(C38:N38)</f>
        <v>204671.89994259999</v>
      </c>
      <c r="P38" s="191"/>
      <c r="Q38" s="187"/>
    </row>
    <row r="39" spans="1:17" s="140" customFormat="1" x14ac:dyDescent="0.25">
      <c r="A39" s="101">
        <v>3020000</v>
      </c>
      <c r="B39" s="101" t="s">
        <v>525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2861.4251199999999</v>
      </c>
      <c r="M39" s="189">
        <v>4616</v>
      </c>
      <c r="N39" s="189">
        <v>0</v>
      </c>
      <c r="O39" s="189">
        <f t="shared" ref="O39:O43" si="4">SUM(C39:N39)</f>
        <v>7477.4251199999999</v>
      </c>
      <c r="P39" s="191"/>
      <c r="Q39" s="187"/>
    </row>
    <row r="40" spans="1:17" s="140" customFormat="1" x14ac:dyDescent="0.25">
      <c r="A40" s="101">
        <v>3030000</v>
      </c>
      <c r="B40" s="101" t="s">
        <v>665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>
        <v>0</v>
      </c>
      <c r="O40" s="189">
        <f t="shared" si="4"/>
        <v>0</v>
      </c>
      <c r="P40" s="191"/>
      <c r="Q40" s="187"/>
    </row>
    <row r="41" spans="1:17" s="140" customFormat="1" x14ac:dyDescent="0.25">
      <c r="A41" s="101">
        <v>3040000</v>
      </c>
      <c r="B41" s="101" t="s">
        <v>526</v>
      </c>
      <c r="C41" s="189">
        <v>4816.3860800000002</v>
      </c>
      <c r="D41" s="189">
        <v>10341.65223</v>
      </c>
      <c r="E41" s="189">
        <v>5902.1604900000002</v>
      </c>
      <c r="F41" s="189">
        <v>3630.2638299999999</v>
      </c>
      <c r="G41" s="189">
        <v>7648.9124300000003</v>
      </c>
      <c r="H41" s="189">
        <v>2378.9003600000001</v>
      </c>
      <c r="I41" s="189">
        <v>1251.90391</v>
      </c>
      <c r="J41" s="189">
        <v>8400</v>
      </c>
      <c r="K41" s="189">
        <v>4162.3421900000003</v>
      </c>
      <c r="L41" s="189">
        <v>149.74136999999999</v>
      </c>
      <c r="M41" s="189">
        <v>274.82427999999999</v>
      </c>
      <c r="N41" s="189">
        <v>0</v>
      </c>
      <c r="O41" s="189">
        <f t="shared" si="4"/>
        <v>48957.087170000006</v>
      </c>
      <c r="P41" s="191"/>
      <c r="Q41" s="187"/>
    </row>
    <row r="42" spans="1:17" s="140" customFormat="1" x14ac:dyDescent="0.25">
      <c r="A42" s="101">
        <v>3050000</v>
      </c>
      <c r="B42" s="101" t="s">
        <v>666</v>
      </c>
      <c r="C42" s="189">
        <v>21251.039219999999</v>
      </c>
      <c r="D42" s="189">
        <v>95.936850000000007</v>
      </c>
      <c r="E42" s="189">
        <v>18366.412179999999</v>
      </c>
      <c r="F42" s="189">
        <v>6938.7348400000001</v>
      </c>
      <c r="G42" s="189">
        <v>15895.46286</v>
      </c>
      <c r="H42" s="189">
        <v>18543.26355</v>
      </c>
      <c r="I42" s="189">
        <v>281.30615999999998</v>
      </c>
      <c r="J42" s="189">
        <v>4005.3691100000001</v>
      </c>
      <c r="K42" s="189">
        <v>28049.130819999998</v>
      </c>
      <c r="L42" s="189">
        <v>788.65661999999998</v>
      </c>
      <c r="M42" s="189">
        <v>3363.1642200000001</v>
      </c>
      <c r="N42" s="189">
        <v>2633.0093160000001</v>
      </c>
      <c r="O42" s="189">
        <f>SUM(C42:N42)</f>
        <v>120211.48574599998</v>
      </c>
      <c r="P42" s="191"/>
      <c r="Q42" s="187"/>
    </row>
    <row r="43" spans="1:17" s="140" customFormat="1" x14ac:dyDescent="0.25">
      <c r="A43" s="101">
        <v>3060000</v>
      </c>
      <c r="B43" s="101" t="s">
        <v>667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98.975070000000002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f t="shared" si="4"/>
        <v>98.975070000000002</v>
      </c>
      <c r="P43" s="191"/>
      <c r="Q43" s="187"/>
    </row>
    <row r="44" spans="1:17" s="140" customFormat="1" x14ac:dyDescent="0.25">
      <c r="A44" s="101">
        <v>3070000</v>
      </c>
      <c r="B44" s="101" t="s">
        <v>668</v>
      </c>
      <c r="C44" s="189">
        <v>0</v>
      </c>
      <c r="D44" s="189">
        <v>160.85875999999999</v>
      </c>
      <c r="E44" s="189">
        <v>0</v>
      </c>
      <c r="F44" s="189">
        <v>0</v>
      </c>
      <c r="G44" s="189">
        <v>0</v>
      </c>
      <c r="H44" s="189">
        <v>0</v>
      </c>
      <c r="I44" s="189">
        <v>2.6843300000000001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f>SUM(C44:N44)</f>
        <v>163.54308999999998</v>
      </c>
      <c r="P44" s="191"/>
      <c r="Q44" s="187"/>
    </row>
    <row r="45" spans="1:17" s="140" customFormat="1" x14ac:dyDescent="0.25">
      <c r="A45" s="98"/>
      <c r="B45" s="99" t="s">
        <v>527</v>
      </c>
      <c r="C45" s="188">
        <f>SUM(C38:C44)</f>
        <v>56050.825300000004</v>
      </c>
      <c r="D45" s="188">
        <f t="shared" ref="D45:K45" si="5">SUM(D38:D44)</f>
        <v>49698.447840000001</v>
      </c>
      <c r="E45" s="188">
        <f t="shared" si="5"/>
        <v>36071.572670000001</v>
      </c>
      <c r="F45" s="188">
        <f t="shared" si="5"/>
        <v>18482.79867</v>
      </c>
      <c r="G45" s="188">
        <f t="shared" si="5"/>
        <v>45870.375289999996</v>
      </c>
      <c r="H45" s="188">
        <f>SUM(H38:H44)</f>
        <v>30773.86391</v>
      </c>
      <c r="I45" s="188">
        <f t="shared" si="5"/>
        <v>8752.8694700000015</v>
      </c>
      <c r="J45" s="188">
        <f t="shared" si="5"/>
        <v>29205.36911</v>
      </c>
      <c r="K45" s="188">
        <f t="shared" si="5"/>
        <v>85958.473010000002</v>
      </c>
      <c r="L45" s="188">
        <f>SUM(L38:L44)</f>
        <v>5499.8231099999994</v>
      </c>
      <c r="M45" s="188">
        <f>SUM(M38:M44)</f>
        <v>10937.988499999999</v>
      </c>
      <c r="N45" s="362">
        <f>SUM(N38:N44)</f>
        <v>4278.0092586000001</v>
      </c>
      <c r="O45" s="188">
        <f>SUM(O38:O44)</f>
        <v>381580.41613859998</v>
      </c>
      <c r="P45" s="191"/>
      <c r="Q45" s="187"/>
    </row>
    <row r="46" spans="1:17" s="140" customFormat="1" ht="2.25" customHeight="1" x14ac:dyDescent="0.25">
      <c r="A46" s="86"/>
      <c r="B46" s="87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>
        <v>0</v>
      </c>
      <c r="P46" s="191"/>
      <c r="Q46" s="187"/>
    </row>
    <row r="47" spans="1:17" s="140" customFormat="1" x14ac:dyDescent="0.25">
      <c r="A47" s="98"/>
      <c r="B47" s="99" t="s">
        <v>528</v>
      </c>
      <c r="C47" s="188">
        <f>C45+C35</f>
        <v>316997.30861000001</v>
      </c>
      <c r="D47" s="188">
        <f t="shared" ref="D47:N47" si="6">D45+D35</f>
        <v>390222.97717999999</v>
      </c>
      <c r="E47" s="188">
        <f t="shared" si="6"/>
        <v>62161.02665</v>
      </c>
      <c r="F47" s="188">
        <f t="shared" si="6"/>
        <v>61706.021949999995</v>
      </c>
      <c r="G47" s="188">
        <f t="shared" si="6"/>
        <v>242151.44356000001</v>
      </c>
      <c r="H47" s="188">
        <f>H45+H35</f>
        <v>70148.023710000009</v>
      </c>
      <c r="I47" s="188">
        <f t="shared" si="6"/>
        <v>13475.021820000002</v>
      </c>
      <c r="J47" s="188">
        <f t="shared" si="6"/>
        <v>149475.61848</v>
      </c>
      <c r="K47" s="188">
        <f t="shared" si="6"/>
        <v>323118.7548</v>
      </c>
      <c r="L47" s="188">
        <f t="shared" si="6"/>
        <v>36163.207150000002</v>
      </c>
      <c r="M47" s="188">
        <f t="shared" si="6"/>
        <v>31754.409519999997</v>
      </c>
      <c r="N47" s="362">
        <f t="shared" si="6"/>
        <v>4984.0644685999996</v>
      </c>
      <c r="O47" s="188">
        <f>O45+O35</f>
        <v>1682049.4196786</v>
      </c>
      <c r="P47" s="191"/>
      <c r="Q47" s="187"/>
    </row>
    <row r="48" spans="1:17" s="140" customFormat="1" x14ac:dyDescent="0.25">
      <c r="A48" s="101">
        <v>7000000</v>
      </c>
      <c r="B48" s="101" t="s">
        <v>529</v>
      </c>
      <c r="C48" s="182">
        <v>2798968.1422700002</v>
      </c>
      <c r="D48" s="182">
        <v>617821.66235999996</v>
      </c>
      <c r="E48" s="182">
        <v>14835782.09629</v>
      </c>
      <c r="F48" s="182">
        <v>3177285.2075399999</v>
      </c>
      <c r="G48" s="182">
        <v>5657491.2672600001</v>
      </c>
      <c r="H48" s="182">
        <v>6553361.8088100003</v>
      </c>
      <c r="I48" s="182">
        <v>520205.12865999999</v>
      </c>
      <c r="J48" s="182">
        <v>3216017.84087</v>
      </c>
      <c r="K48" s="182">
        <v>4810758.3426599996</v>
      </c>
      <c r="L48" s="182">
        <v>1677217.9365399999</v>
      </c>
      <c r="M48" s="182">
        <v>17953.157810000001</v>
      </c>
      <c r="N48" s="414">
        <v>196912.81916740001</v>
      </c>
      <c r="O48" s="182">
        <f>SUM(C48:N48)</f>
        <v>44079775.410237409</v>
      </c>
      <c r="P48" s="191"/>
      <c r="Q48" s="187"/>
    </row>
    <row r="49" spans="1:17" s="140" customFormat="1" x14ac:dyDescent="0.25">
      <c r="A49" s="101">
        <v>9000000</v>
      </c>
      <c r="B49" s="101" t="s">
        <v>532</v>
      </c>
      <c r="C49" s="182">
        <v>99167.711679999993</v>
      </c>
      <c r="D49" s="182">
        <v>3121.3308699999998</v>
      </c>
      <c r="E49" s="182">
        <v>19377.480800000001</v>
      </c>
      <c r="F49" s="182">
        <v>27.8766</v>
      </c>
      <c r="G49" s="182">
        <v>4549.7468500000004</v>
      </c>
      <c r="H49" s="182">
        <v>29069.105329999999</v>
      </c>
      <c r="I49" s="182">
        <v>1960.89</v>
      </c>
      <c r="J49" s="182">
        <v>601.96799999999996</v>
      </c>
      <c r="K49" s="182">
        <v>26530.033169999999</v>
      </c>
      <c r="L49" s="182">
        <v>8.9999999999999993E-3</v>
      </c>
      <c r="M49" s="182">
        <v>4343</v>
      </c>
      <c r="N49" s="414">
        <v>358.54990500000002</v>
      </c>
      <c r="O49" s="182">
        <f>SUM(C49:N49)</f>
        <v>189107.70220500001</v>
      </c>
      <c r="P49" s="191"/>
      <c r="Q49" s="187"/>
    </row>
    <row r="50" spans="1:17" s="140" customFormat="1" ht="3" customHeight="1" x14ac:dyDescent="0.25">
      <c r="A50" s="1821"/>
      <c r="B50" s="1821"/>
      <c r="C50" s="1821"/>
      <c r="D50" s="1821"/>
      <c r="E50" s="1821"/>
      <c r="F50" s="1821"/>
      <c r="G50" s="1821"/>
      <c r="H50" s="1821"/>
      <c r="I50" s="1821"/>
      <c r="J50" s="1821"/>
      <c r="K50" s="1821"/>
      <c r="L50" s="1821"/>
      <c r="M50" s="1821"/>
      <c r="N50" s="1821"/>
      <c r="O50" s="1821"/>
      <c r="Q50" s="187"/>
    </row>
    <row r="51" spans="1:17" s="140" customFormat="1" x14ac:dyDescent="0.25">
      <c r="A51" s="1822" t="s">
        <v>1058</v>
      </c>
      <c r="B51" s="1822"/>
      <c r="C51" s="1822"/>
      <c r="D51" s="1822"/>
      <c r="E51" s="1822"/>
      <c r="F51" s="1822"/>
      <c r="G51" s="1822"/>
      <c r="H51" s="1822"/>
      <c r="I51" s="1822"/>
      <c r="J51" s="1822"/>
      <c r="K51" s="1822"/>
      <c r="L51" s="1822"/>
      <c r="M51" s="1822"/>
      <c r="N51" s="1822"/>
      <c r="O51" s="1822"/>
    </row>
    <row r="52" spans="1:17" s="140" customFormat="1" x14ac:dyDescent="0.25">
      <c r="A52" s="86"/>
      <c r="B52" s="760"/>
      <c r="C52" s="1524">
        <f t="shared" ref="C52:O52" si="7">C47-C22</f>
        <v>0</v>
      </c>
      <c r="D52" s="1524">
        <f t="shared" si="7"/>
        <v>0</v>
      </c>
      <c r="E52" s="1524">
        <f t="shared" si="7"/>
        <v>0</v>
      </c>
      <c r="F52" s="1524">
        <f t="shared" si="7"/>
        <v>0</v>
      </c>
      <c r="G52" s="1524">
        <f t="shared" si="7"/>
        <v>0</v>
      </c>
      <c r="H52" s="1524">
        <f t="shared" si="7"/>
        <v>0</v>
      </c>
      <c r="I52" s="1524">
        <f t="shared" si="7"/>
        <v>0</v>
      </c>
      <c r="J52" s="1524">
        <f t="shared" si="7"/>
        <v>0</v>
      </c>
      <c r="K52" s="1524">
        <f t="shared" si="7"/>
        <v>0</v>
      </c>
      <c r="L52" s="1524">
        <f t="shared" si="7"/>
        <v>0</v>
      </c>
      <c r="M52" s="1524">
        <f t="shared" si="7"/>
        <v>0</v>
      </c>
      <c r="N52" s="1524">
        <f t="shared" si="7"/>
        <v>1.3720000060857274E-4</v>
      </c>
      <c r="O52" s="500">
        <f t="shared" si="7"/>
        <v>-20308.458082800498</v>
      </c>
    </row>
    <row r="53" spans="1:17" ht="21.75" customHeight="1" x14ac:dyDescent="0.25">
      <c r="A53" s="1818" t="s">
        <v>543</v>
      </c>
      <c r="B53" s="1818"/>
      <c r="C53" s="1818"/>
      <c r="D53" s="1818"/>
      <c r="E53" s="1818"/>
      <c r="F53" s="1818"/>
      <c r="G53" s="1818"/>
      <c r="H53" s="1818"/>
      <c r="I53" s="1818"/>
      <c r="J53" s="1818"/>
      <c r="K53" s="1818"/>
      <c r="L53" s="1818"/>
      <c r="M53" s="1818"/>
      <c r="N53" s="1818"/>
      <c r="O53" s="1818"/>
    </row>
    <row r="54" spans="1:17" ht="18" x14ac:dyDescent="0.25">
      <c r="A54" s="1818" t="s">
        <v>650</v>
      </c>
      <c r="B54" s="1818"/>
      <c r="C54" s="1818"/>
      <c r="D54" s="1818"/>
      <c r="E54" s="1818"/>
      <c r="F54" s="1818"/>
      <c r="G54" s="1818"/>
      <c r="H54" s="1818"/>
      <c r="I54" s="1818"/>
      <c r="J54" s="1818"/>
      <c r="K54" s="1818"/>
      <c r="L54" s="1818"/>
      <c r="M54" s="1818"/>
      <c r="N54" s="1818"/>
      <c r="O54" s="1818"/>
    </row>
    <row r="55" spans="1:17" ht="15.75" x14ac:dyDescent="0.25">
      <c r="A55" s="1819" t="s">
        <v>1810</v>
      </c>
      <c r="B55" s="1819"/>
      <c r="C55" s="1819"/>
      <c r="D55" s="1819"/>
      <c r="E55" s="1819"/>
      <c r="F55" s="1819"/>
      <c r="G55" s="1819"/>
      <c r="H55" s="1819"/>
      <c r="I55" s="1819"/>
      <c r="J55" s="1819"/>
      <c r="K55" s="1819"/>
      <c r="L55" s="1819"/>
      <c r="M55" s="1819"/>
      <c r="N55" s="1819"/>
      <c r="O55" s="1819"/>
    </row>
    <row r="56" spans="1:17" ht="15.75" x14ac:dyDescent="0.25">
      <c r="A56" s="1820" t="s">
        <v>2001</v>
      </c>
      <c r="B56" s="1820"/>
      <c r="C56" s="1820"/>
      <c r="D56" s="1820"/>
      <c r="E56" s="1820"/>
      <c r="F56" s="1820"/>
      <c r="G56" s="1820"/>
      <c r="H56" s="1820"/>
      <c r="I56" s="1820"/>
      <c r="J56" s="1820"/>
      <c r="K56" s="1820"/>
      <c r="L56" s="1820"/>
      <c r="M56" s="1820"/>
      <c r="N56" s="1820"/>
      <c r="O56" s="1820"/>
    </row>
    <row r="57" spans="1:17" ht="1.5" customHeight="1" x14ac:dyDescent="0.25">
      <c r="A57" s="102"/>
      <c r="B57" s="102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40"/>
    </row>
    <row r="58" spans="1:17" ht="14.25" customHeight="1" x14ac:dyDescent="0.25">
      <c r="A58" s="141"/>
      <c r="B58" s="141"/>
      <c r="C58" s="142" t="s">
        <v>66</v>
      </c>
      <c r="D58" s="142" t="s">
        <v>67</v>
      </c>
      <c r="E58" s="142" t="s">
        <v>68</v>
      </c>
      <c r="F58" s="142" t="s">
        <v>69</v>
      </c>
      <c r="G58" s="142" t="s">
        <v>70</v>
      </c>
      <c r="H58" s="142" t="s">
        <v>71</v>
      </c>
      <c r="I58" s="142" t="s">
        <v>72</v>
      </c>
      <c r="J58" s="142" t="s">
        <v>87</v>
      </c>
      <c r="K58" s="142" t="s">
        <v>73</v>
      </c>
      <c r="L58" s="142" t="s">
        <v>873</v>
      </c>
      <c r="M58" s="142" t="s">
        <v>1184</v>
      </c>
      <c r="N58" s="142" t="s">
        <v>1697</v>
      </c>
      <c r="O58" s="143" t="s">
        <v>443</v>
      </c>
    </row>
    <row r="59" spans="1:17" ht="3.75" customHeight="1" x14ac:dyDescent="0.25">
      <c r="A59" s="144"/>
      <c r="B59" s="14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</row>
    <row r="60" spans="1:17" ht="15.95" customHeight="1" x14ac:dyDescent="0.25">
      <c r="A60" s="101">
        <v>5100000</v>
      </c>
      <c r="B60" s="101" t="s">
        <v>424</v>
      </c>
      <c r="C60" s="363">
        <v>3072.3420322000002</v>
      </c>
      <c r="D60" s="363">
        <v>963.19332340000005</v>
      </c>
      <c r="E60" s="363">
        <v>11775.2660774</v>
      </c>
      <c r="F60" s="363">
        <v>2163.5398651999999</v>
      </c>
      <c r="G60" s="363">
        <v>3945.5458070000004</v>
      </c>
      <c r="H60" s="363">
        <v>4699.0586342000006</v>
      </c>
      <c r="I60" s="363">
        <v>2743.7442591999998</v>
      </c>
      <c r="J60" s="363">
        <v>1907.8568264</v>
      </c>
      <c r="K60" s="363">
        <v>7541.9556184000003</v>
      </c>
      <c r="L60" s="765">
        <v>1471.052226</v>
      </c>
      <c r="M60" s="765">
        <v>937.46194360000015</v>
      </c>
      <c r="N60" s="765">
        <v>2025.2832879999999</v>
      </c>
      <c r="O60" s="192">
        <f t="shared" ref="O60:O78" si="8">SUM(C60:N60)</f>
        <v>43246.299901000006</v>
      </c>
      <c r="P60" s="186"/>
    </row>
    <row r="61" spans="1:17" ht="15.95" customHeight="1" x14ac:dyDescent="0.25">
      <c r="A61" s="101">
        <v>4100000</v>
      </c>
      <c r="B61" s="101" t="s">
        <v>539</v>
      </c>
      <c r="C61" s="363">
        <v>1222.9118944000002</v>
      </c>
      <c r="D61" s="363">
        <v>1344.8121735999998</v>
      </c>
      <c r="E61" s="363">
        <v>4922.0007452</v>
      </c>
      <c r="F61" s="363">
        <v>1052.3982252000001</v>
      </c>
      <c r="G61" s="363">
        <v>1564.9489561999999</v>
      </c>
      <c r="H61" s="363">
        <v>1654.8205128000002</v>
      </c>
      <c r="I61" s="363">
        <v>674.41675280000015</v>
      </c>
      <c r="J61" s="363">
        <v>1128.3171592000001</v>
      </c>
      <c r="K61" s="363">
        <v>5254.5542000000005</v>
      </c>
      <c r="L61" s="765">
        <v>731.11135999999999</v>
      </c>
      <c r="M61" s="765">
        <v>451.99106259999996</v>
      </c>
      <c r="N61" s="765">
        <v>269.0558542</v>
      </c>
      <c r="O61" s="192">
        <f t="shared" si="8"/>
        <v>20271.338896199999</v>
      </c>
      <c r="P61" s="186"/>
    </row>
    <row r="62" spans="1:17" ht="15.95" customHeight="1" x14ac:dyDescent="0.25">
      <c r="A62" s="98"/>
      <c r="B62" s="99" t="s">
        <v>660</v>
      </c>
      <c r="C62" s="362">
        <f>C60-C61</f>
        <v>1849.4301378</v>
      </c>
      <c r="D62" s="362">
        <f t="shared" ref="D62:K62" si="9">D60-D61</f>
        <v>-381.61885019999977</v>
      </c>
      <c r="E62" s="362">
        <f t="shared" si="9"/>
        <v>6853.2653321999996</v>
      </c>
      <c r="F62" s="362">
        <f t="shared" si="9"/>
        <v>1111.1416399999998</v>
      </c>
      <c r="G62" s="362">
        <f t="shared" si="9"/>
        <v>2380.5968508000005</v>
      </c>
      <c r="H62" s="362">
        <f t="shared" si="9"/>
        <v>3044.2381214000006</v>
      </c>
      <c r="I62" s="362">
        <f t="shared" si="9"/>
        <v>2069.3275063999995</v>
      </c>
      <c r="J62" s="362">
        <f t="shared" si="9"/>
        <v>779.53966719999994</v>
      </c>
      <c r="K62" s="362">
        <f t="shared" si="9"/>
        <v>2287.4014183999998</v>
      </c>
      <c r="L62" s="362">
        <v>335952.24179999996</v>
      </c>
      <c r="M62" s="362">
        <v>300268.8542</v>
      </c>
      <c r="N62" s="362">
        <v>133650.22440000004</v>
      </c>
      <c r="O62" s="362">
        <f>SUM(C62:N62)</f>
        <v>789864.64222399995</v>
      </c>
      <c r="P62" s="186"/>
    </row>
    <row r="63" spans="1:17" ht="15.95" customHeight="1" x14ac:dyDescent="0.25">
      <c r="A63" s="101">
        <v>5200000</v>
      </c>
      <c r="B63" s="101" t="s">
        <v>536</v>
      </c>
      <c r="C63" s="363">
        <v>73402.693271600001</v>
      </c>
      <c r="D63" s="363">
        <v>109024.19790920003</v>
      </c>
      <c r="E63" s="363">
        <v>65076.961661599991</v>
      </c>
      <c r="F63" s="363">
        <v>56393.019442200006</v>
      </c>
      <c r="G63" s="363">
        <v>47664.964473000007</v>
      </c>
      <c r="H63" s="363">
        <v>38164.113765399998</v>
      </c>
      <c r="I63" s="363">
        <v>986.41867660000003</v>
      </c>
      <c r="J63" s="363">
        <v>13717.200914200001</v>
      </c>
      <c r="K63" s="363">
        <v>48293.354261600005</v>
      </c>
      <c r="L63" s="765">
        <v>2882.2441606000002</v>
      </c>
      <c r="M63" s="765">
        <v>5792.0030265999994</v>
      </c>
      <c r="N63" s="765">
        <v>1673.1123597999999</v>
      </c>
      <c r="O63" s="192">
        <f t="shared" si="8"/>
        <v>463070.28392240009</v>
      </c>
      <c r="P63" s="186"/>
    </row>
    <row r="64" spans="1:17" ht="15.95" customHeight="1" x14ac:dyDescent="0.25">
      <c r="A64" s="101">
        <v>4200000</v>
      </c>
      <c r="B64" s="101" t="s">
        <v>540</v>
      </c>
      <c r="C64" s="363">
        <v>37010.767484600008</v>
      </c>
      <c r="D64" s="363">
        <v>86991.971375400011</v>
      </c>
      <c r="E64" s="363">
        <v>46984.225887199995</v>
      </c>
      <c r="F64" s="363">
        <v>42824.602186800003</v>
      </c>
      <c r="G64" s="363">
        <v>27262.736571000001</v>
      </c>
      <c r="H64" s="363">
        <v>25420.153810800002</v>
      </c>
      <c r="I64" s="363">
        <v>388.98504960000002</v>
      </c>
      <c r="J64" s="363">
        <v>3440.7888592000004</v>
      </c>
      <c r="K64" s="363">
        <v>37275.545099800001</v>
      </c>
      <c r="L64" s="765">
        <v>1174.7354178000001</v>
      </c>
      <c r="M64" s="765">
        <v>718.98473220000005</v>
      </c>
      <c r="N64" s="765">
        <v>72.022316800000013</v>
      </c>
      <c r="O64" s="192">
        <f t="shared" si="8"/>
        <v>309565.51879120007</v>
      </c>
      <c r="P64" s="186"/>
    </row>
    <row r="65" spans="1:16" ht="15.95" customHeight="1" x14ac:dyDescent="0.25">
      <c r="A65" s="98"/>
      <c r="B65" s="99" t="s">
        <v>661</v>
      </c>
      <c r="C65" s="362">
        <f>C62+C63-C64</f>
        <v>38241.355924799987</v>
      </c>
      <c r="D65" s="362">
        <f t="shared" ref="D65:J65" si="10">D62+D63-D64</f>
        <v>21650.607683600014</v>
      </c>
      <c r="E65" s="362">
        <f t="shared" si="10"/>
        <v>24946.001106600001</v>
      </c>
      <c r="F65" s="362">
        <f t="shared" si="10"/>
        <v>14679.558895400005</v>
      </c>
      <c r="G65" s="362">
        <f t="shared" si="10"/>
        <v>22782.824752800007</v>
      </c>
      <c r="H65" s="362">
        <f t="shared" si="10"/>
        <v>15788.198075999993</v>
      </c>
      <c r="I65" s="362">
        <f t="shared" si="10"/>
        <v>2666.7611333999994</v>
      </c>
      <c r="J65" s="362">
        <f t="shared" si="10"/>
        <v>11055.951722200001</v>
      </c>
      <c r="K65" s="362">
        <f>K62+K63-K64</f>
        <v>13305.210580200001</v>
      </c>
      <c r="L65" s="362">
        <v>786675.85080000013</v>
      </c>
      <c r="M65" s="362">
        <v>4863814.7053999994</v>
      </c>
      <c r="N65" s="362">
        <v>1520725.9661999999</v>
      </c>
      <c r="O65" s="362">
        <f t="shared" si="8"/>
        <v>7336332.9922749996</v>
      </c>
      <c r="P65" s="186"/>
    </row>
    <row r="66" spans="1:16" s="140" customFormat="1" ht="15.95" customHeight="1" x14ac:dyDescent="0.25">
      <c r="A66" s="101">
        <v>5300000</v>
      </c>
      <c r="B66" s="101" t="s">
        <v>537</v>
      </c>
      <c r="C66" s="363">
        <v>0</v>
      </c>
      <c r="D66" s="363">
        <v>0</v>
      </c>
      <c r="E66" s="363">
        <v>0</v>
      </c>
      <c r="F66" s="363">
        <v>0</v>
      </c>
      <c r="G66" s="363">
        <v>0</v>
      </c>
      <c r="H66" s="363">
        <v>49.121784600000005</v>
      </c>
      <c r="I66" s="363">
        <v>0</v>
      </c>
      <c r="J66" s="363">
        <v>0</v>
      </c>
      <c r="K66" s="363">
        <v>0</v>
      </c>
      <c r="L66" s="765">
        <v>0</v>
      </c>
      <c r="M66" s="765">
        <v>0</v>
      </c>
      <c r="N66" s="765">
        <v>0</v>
      </c>
      <c r="O66" s="192">
        <f t="shared" si="8"/>
        <v>49.121784600000005</v>
      </c>
      <c r="P66" s="186"/>
    </row>
    <row r="67" spans="1:16" s="140" customFormat="1" ht="15.95" customHeight="1" x14ac:dyDescent="0.25">
      <c r="A67" s="101">
        <v>4300000</v>
      </c>
      <c r="B67" s="101" t="s">
        <v>669</v>
      </c>
      <c r="C67" s="363">
        <v>15.3714078</v>
      </c>
      <c r="D67" s="363">
        <v>0</v>
      </c>
      <c r="E67" s="363">
        <v>0.36234520000000003</v>
      </c>
      <c r="F67" s="363">
        <v>0</v>
      </c>
      <c r="G67" s="363">
        <v>0</v>
      </c>
      <c r="H67" s="363">
        <v>135.13397380000001</v>
      </c>
      <c r="I67" s="363">
        <v>0</v>
      </c>
      <c r="J67" s="363">
        <v>2060.355724</v>
      </c>
      <c r="K67" s="363">
        <v>16.019197599999998</v>
      </c>
      <c r="L67" s="765">
        <v>0</v>
      </c>
      <c r="M67" s="765">
        <v>0</v>
      </c>
      <c r="N67" s="765">
        <v>0</v>
      </c>
      <c r="O67" s="192">
        <f t="shared" si="8"/>
        <v>2227.2426484000002</v>
      </c>
      <c r="P67" s="186"/>
    </row>
    <row r="68" spans="1:16" s="140" customFormat="1" ht="15.95" customHeight="1" x14ac:dyDescent="0.25">
      <c r="A68" s="98"/>
      <c r="B68" s="99" t="s">
        <v>670</v>
      </c>
      <c r="C68" s="364">
        <f>C65+C66-C67</f>
        <v>38225.98451699999</v>
      </c>
      <c r="D68" s="364">
        <f t="shared" ref="D68:J68" si="11">D65+D66-D67</f>
        <v>21650.607683600014</v>
      </c>
      <c r="E68" s="364">
        <f t="shared" si="11"/>
        <v>24945.638761400001</v>
      </c>
      <c r="F68" s="364">
        <f t="shared" si="11"/>
        <v>14679.558895400005</v>
      </c>
      <c r="G68" s="364">
        <f t="shared" si="11"/>
        <v>22782.824752800007</v>
      </c>
      <c r="H68" s="364">
        <f t="shared" si="11"/>
        <v>15702.185886799993</v>
      </c>
      <c r="I68" s="364">
        <f t="shared" si="11"/>
        <v>2666.7611333999994</v>
      </c>
      <c r="J68" s="364">
        <f t="shared" si="11"/>
        <v>8995.5959982000022</v>
      </c>
      <c r="K68" s="364">
        <f>K65+K66-K67</f>
        <v>13289.1913826</v>
      </c>
      <c r="L68" s="364">
        <v>786675.85080000013</v>
      </c>
      <c r="M68" s="364">
        <v>4863814.7053999994</v>
      </c>
      <c r="N68" s="364">
        <v>1520725.9661999999</v>
      </c>
      <c r="O68" s="364">
        <f t="shared" si="8"/>
        <v>7334154.8714111988</v>
      </c>
      <c r="P68" s="186"/>
    </row>
    <row r="69" spans="1:16" s="140" customFormat="1" ht="15.95" customHeight="1" x14ac:dyDescent="0.25">
      <c r="A69" s="101">
        <v>4400000</v>
      </c>
      <c r="B69" s="101" t="s">
        <v>671</v>
      </c>
      <c r="C69" s="363">
        <v>8450.052851800001</v>
      </c>
      <c r="D69" s="363">
        <v>8220.0331416000008</v>
      </c>
      <c r="E69" s="363">
        <v>5271.6666758000001</v>
      </c>
      <c r="F69" s="363">
        <v>2625.1130444000009</v>
      </c>
      <c r="G69" s="363">
        <v>3589.6664314</v>
      </c>
      <c r="H69" s="363">
        <v>5227.2167570000001</v>
      </c>
      <c r="I69" s="363">
        <v>2379.6423504000004</v>
      </c>
      <c r="J69" s="363">
        <v>5056.7939142000014</v>
      </c>
      <c r="K69" s="363">
        <v>5555.1128891999997</v>
      </c>
      <c r="L69" s="765">
        <v>1658.8027428</v>
      </c>
      <c r="M69" s="765">
        <v>2209.0505457999998</v>
      </c>
      <c r="N69" s="765">
        <v>1439.27945</v>
      </c>
      <c r="O69" s="192">
        <f t="shared" si="8"/>
        <v>51682.430794400003</v>
      </c>
      <c r="P69" s="186"/>
    </row>
    <row r="70" spans="1:16" s="140" customFormat="1" ht="15.95" customHeight="1" x14ac:dyDescent="0.25">
      <c r="A70" s="98"/>
      <c r="B70" s="99" t="s">
        <v>662</v>
      </c>
      <c r="C70" s="364">
        <f>C68-C69</f>
        <v>29775.931665199991</v>
      </c>
      <c r="D70" s="364">
        <f t="shared" ref="D70:K70" si="12">D68-D69</f>
        <v>13430.574542000013</v>
      </c>
      <c r="E70" s="364">
        <f t="shared" si="12"/>
        <v>19673.972085600002</v>
      </c>
      <c r="F70" s="364">
        <f t="shared" si="12"/>
        <v>12054.445851000004</v>
      </c>
      <c r="G70" s="364">
        <f t="shared" si="12"/>
        <v>19193.158321400006</v>
      </c>
      <c r="H70" s="364">
        <f t="shared" si="12"/>
        <v>10474.969129799993</v>
      </c>
      <c r="I70" s="364">
        <f t="shared" si="12"/>
        <v>287.11878299999898</v>
      </c>
      <c r="J70" s="364">
        <f t="shared" si="12"/>
        <v>3938.8020840000008</v>
      </c>
      <c r="K70" s="364">
        <f t="shared" si="12"/>
        <v>7734.0784934000003</v>
      </c>
      <c r="L70" s="364">
        <v>-255475.11220000003</v>
      </c>
      <c r="M70" s="364">
        <v>3407604.0207999991</v>
      </c>
      <c r="N70" s="364">
        <v>600894.35979999974</v>
      </c>
      <c r="O70" s="362">
        <f t="shared" si="8"/>
        <v>3869586.3193553989</v>
      </c>
      <c r="P70" s="186"/>
    </row>
    <row r="71" spans="1:16" s="140" customFormat="1" ht="15.95" customHeight="1" x14ac:dyDescent="0.25">
      <c r="A71" s="101">
        <v>5500000</v>
      </c>
      <c r="B71" s="101" t="s">
        <v>429</v>
      </c>
      <c r="C71" s="363">
        <v>25.007924200000001</v>
      </c>
      <c r="D71" s="363">
        <v>319.12809180000005</v>
      </c>
      <c r="E71" s="363">
        <v>74.670825600000001</v>
      </c>
      <c r="F71" s="363">
        <v>21.149723000000002</v>
      </c>
      <c r="G71" s="363">
        <v>71.53971580000001</v>
      </c>
      <c r="H71" s="363">
        <v>1383.882206</v>
      </c>
      <c r="I71" s="363">
        <v>0.86998520000000001</v>
      </c>
      <c r="J71" s="363">
        <v>7.5460000000000015E-3</v>
      </c>
      <c r="K71" s="363">
        <v>0</v>
      </c>
      <c r="L71" s="765">
        <v>0</v>
      </c>
      <c r="M71" s="765">
        <v>0</v>
      </c>
      <c r="N71" s="765">
        <v>3.8338482000000003</v>
      </c>
      <c r="O71" s="192">
        <f t="shared" si="8"/>
        <v>1900.0898657999999</v>
      </c>
      <c r="P71" s="186"/>
    </row>
    <row r="72" spans="1:16" s="140" customFormat="1" ht="15.95" customHeight="1" x14ac:dyDescent="0.25">
      <c r="A72" s="101">
        <v>4500000</v>
      </c>
      <c r="B72" s="101" t="s">
        <v>541</v>
      </c>
      <c r="C72" s="363">
        <v>0</v>
      </c>
      <c r="D72" s="363">
        <v>13784.728559000001</v>
      </c>
      <c r="E72" s="363">
        <v>40.147875599999999</v>
      </c>
      <c r="F72" s="363">
        <v>0</v>
      </c>
      <c r="G72" s="363">
        <v>160.93793240000002</v>
      </c>
      <c r="H72" s="363">
        <v>1535.1562506</v>
      </c>
      <c r="I72" s="363">
        <v>0</v>
      </c>
      <c r="J72" s="363">
        <v>0</v>
      </c>
      <c r="K72" s="363">
        <v>30.3419858</v>
      </c>
      <c r="L72" s="765">
        <v>0</v>
      </c>
      <c r="M72" s="765">
        <v>0</v>
      </c>
      <c r="N72" s="765">
        <v>0</v>
      </c>
      <c r="O72" s="192">
        <f t="shared" si="8"/>
        <v>15551.3126034</v>
      </c>
      <c r="P72" s="186"/>
    </row>
    <row r="73" spans="1:16" s="140" customFormat="1" ht="15.95" customHeight="1" x14ac:dyDescent="0.25">
      <c r="A73" s="98"/>
      <c r="B73" s="99" t="s">
        <v>672</v>
      </c>
      <c r="C73" s="364">
        <f>C70+C71-C72</f>
        <v>29800.93958939999</v>
      </c>
      <c r="D73" s="364">
        <f t="shared" ref="D73:K73" si="13">D70+D71-D72</f>
        <v>-35.025925199988706</v>
      </c>
      <c r="E73" s="364">
        <f t="shared" si="13"/>
        <v>19708.495035600001</v>
      </c>
      <c r="F73" s="364">
        <f t="shared" si="13"/>
        <v>12075.595574000004</v>
      </c>
      <c r="G73" s="364">
        <f t="shared" si="13"/>
        <v>19103.760104800007</v>
      </c>
      <c r="H73" s="364">
        <f t="shared" si="13"/>
        <v>10323.695085199994</v>
      </c>
      <c r="I73" s="364">
        <f t="shared" si="13"/>
        <v>287.98876819999896</v>
      </c>
      <c r="J73" s="364">
        <f t="shared" si="13"/>
        <v>3938.8096300000007</v>
      </c>
      <c r="K73" s="364">
        <f t="shared" si="13"/>
        <v>7703.7365076000006</v>
      </c>
      <c r="L73" s="364">
        <v>-255475.11220000003</v>
      </c>
      <c r="M73" s="364">
        <v>3407604.0207999991</v>
      </c>
      <c r="N73" s="364">
        <v>604728.20799999975</v>
      </c>
      <c r="O73" s="364">
        <f t="shared" si="8"/>
        <v>3859765.1109695989</v>
      </c>
      <c r="P73" s="186"/>
    </row>
    <row r="74" spans="1:16" s="140" customFormat="1" ht="25.5" x14ac:dyDescent="0.25">
      <c r="A74" s="101">
        <v>5890000</v>
      </c>
      <c r="B74" s="101" t="s">
        <v>538</v>
      </c>
      <c r="C74" s="363">
        <v>6.3180600000000003E-2</v>
      </c>
      <c r="D74" s="363">
        <v>62.93021000000001</v>
      </c>
      <c r="E74" s="363">
        <v>3.4300000000000004E-4</v>
      </c>
      <c r="F74" s="363">
        <v>5.5834911999999992</v>
      </c>
      <c r="G74" s="363">
        <v>0.14543199999999998</v>
      </c>
      <c r="H74" s="363">
        <v>19.8518796</v>
      </c>
      <c r="I74" s="363">
        <v>37.667025199999998</v>
      </c>
      <c r="J74" s="363">
        <v>6.5856000000000005E-3</v>
      </c>
      <c r="K74" s="363">
        <v>0.63331519999999997</v>
      </c>
      <c r="L74" s="765">
        <v>1.2210800000000001E-2</v>
      </c>
      <c r="M74" s="765">
        <v>10.0016056</v>
      </c>
      <c r="N74" s="765">
        <v>0</v>
      </c>
      <c r="O74" s="192">
        <f t="shared" si="8"/>
        <v>136.8952788</v>
      </c>
      <c r="P74" s="186"/>
    </row>
    <row r="75" spans="1:16" s="140" customFormat="1" ht="25.5" x14ac:dyDescent="0.25">
      <c r="A75" s="101">
        <v>4890000</v>
      </c>
      <c r="B75" s="101" t="s">
        <v>542</v>
      </c>
      <c r="C75" s="363">
        <v>8789.4331042000013</v>
      </c>
      <c r="D75" s="363">
        <v>9.17182E-2</v>
      </c>
      <c r="E75" s="363">
        <v>824.12815799999998</v>
      </c>
      <c r="F75" s="363">
        <v>7123.2662199999995</v>
      </c>
      <c r="G75" s="363">
        <v>3208.4415510000003</v>
      </c>
      <c r="H75" s="363">
        <v>18.115956600000001</v>
      </c>
      <c r="I75" s="363">
        <v>44.348390800000004</v>
      </c>
      <c r="J75" s="363">
        <v>0.866761</v>
      </c>
      <c r="K75" s="363">
        <v>6.4366694000000004</v>
      </c>
      <c r="L75" s="765">
        <v>1.029E-3</v>
      </c>
      <c r="M75" s="765">
        <v>6.1054000000000004E-2</v>
      </c>
      <c r="N75" s="765">
        <v>0</v>
      </c>
      <c r="O75" s="192">
        <f t="shared" si="8"/>
        <v>20015.1906122</v>
      </c>
      <c r="P75" s="186"/>
    </row>
    <row r="76" spans="1:16" s="140" customFormat="1" ht="15.95" customHeight="1" x14ac:dyDescent="0.25">
      <c r="A76" s="98"/>
      <c r="B76" s="99" t="s">
        <v>673</v>
      </c>
      <c r="C76" s="364">
        <f>C73+C74-C75</f>
        <v>21011.569665799987</v>
      </c>
      <c r="D76" s="364">
        <f t="shared" ref="D76:I76" si="14">D73+D74-D75</f>
        <v>27.812566600011305</v>
      </c>
      <c r="E76" s="364">
        <f t="shared" si="14"/>
        <v>18884.367220600001</v>
      </c>
      <c r="F76" s="364">
        <f t="shared" si="14"/>
        <v>4957.9128452000041</v>
      </c>
      <c r="G76" s="364">
        <f t="shared" si="14"/>
        <v>15895.463985800008</v>
      </c>
      <c r="H76" s="364">
        <f t="shared" si="14"/>
        <v>10325.431008199994</v>
      </c>
      <c r="I76" s="364">
        <f t="shared" si="14"/>
        <v>281.30740259999897</v>
      </c>
      <c r="J76" s="364">
        <f>J73+J74-J75</f>
        <v>3937.9494546000005</v>
      </c>
      <c r="K76" s="364">
        <f>K73+K74-K75</f>
        <v>7697.9331534000003</v>
      </c>
      <c r="L76" s="364">
        <v>-255473.12280000004</v>
      </c>
      <c r="M76" s="364">
        <v>3417546.8361999993</v>
      </c>
      <c r="N76" s="364">
        <v>604728.20799999975</v>
      </c>
      <c r="O76" s="364">
        <f t="shared" si="8"/>
        <v>3849821.6687027989</v>
      </c>
      <c r="P76" s="186"/>
    </row>
    <row r="77" spans="1:16" s="140" customFormat="1" ht="15.95" customHeight="1" x14ac:dyDescent="0.25">
      <c r="A77" s="101">
        <v>4600000</v>
      </c>
      <c r="B77" s="101" t="s">
        <v>674</v>
      </c>
      <c r="C77" s="363">
        <v>0</v>
      </c>
      <c r="D77" s="363">
        <v>0</v>
      </c>
      <c r="E77" s="363">
        <v>517.95394140000008</v>
      </c>
      <c r="F77" s="363">
        <v>0</v>
      </c>
      <c r="G77" s="363">
        <v>0</v>
      </c>
      <c r="H77" s="363">
        <v>283.565989</v>
      </c>
      <c r="I77" s="363">
        <v>0</v>
      </c>
      <c r="J77" s="363">
        <v>0</v>
      </c>
      <c r="K77" s="363">
        <v>408.17</v>
      </c>
      <c r="L77" s="765">
        <v>0</v>
      </c>
      <c r="M77" s="765">
        <v>0</v>
      </c>
      <c r="N77" s="765">
        <v>0</v>
      </c>
      <c r="O77" s="192">
        <f t="shared" si="8"/>
        <v>1209.6899304000001</v>
      </c>
      <c r="P77" s="186"/>
    </row>
    <row r="78" spans="1:16" s="140" customFormat="1" ht="15.95" customHeight="1" x14ac:dyDescent="0.25">
      <c r="A78" s="98"/>
      <c r="B78" s="99" t="s">
        <v>675</v>
      </c>
      <c r="C78" s="364">
        <f>C76-C77</f>
        <v>21011.569665799987</v>
      </c>
      <c r="D78" s="364">
        <f t="shared" ref="D78:K78" si="15">D76-D77</f>
        <v>27.812566600011305</v>
      </c>
      <c r="E78" s="364">
        <f t="shared" si="15"/>
        <v>18366.413279200002</v>
      </c>
      <c r="F78" s="364">
        <f t="shared" si="15"/>
        <v>4957.9128452000041</v>
      </c>
      <c r="G78" s="364">
        <f t="shared" si="15"/>
        <v>15895.463985800008</v>
      </c>
      <c r="H78" s="364">
        <f t="shared" si="15"/>
        <v>10041.865019199993</v>
      </c>
      <c r="I78" s="364">
        <f t="shared" si="15"/>
        <v>281.30740259999897</v>
      </c>
      <c r="J78" s="364">
        <f t="shared" si="15"/>
        <v>3937.9494546000005</v>
      </c>
      <c r="K78" s="364">
        <f t="shared" si="15"/>
        <v>7289.7631534000002</v>
      </c>
      <c r="L78" s="364">
        <v>-255473.12280000004</v>
      </c>
      <c r="M78" s="364">
        <v>3417546.8361999993</v>
      </c>
      <c r="N78" s="364">
        <v>604728.20799999975</v>
      </c>
      <c r="O78" s="364">
        <f t="shared" si="8"/>
        <v>3848611.978772399</v>
      </c>
      <c r="P78" s="186"/>
    </row>
    <row r="79" spans="1:16" s="140" customFormat="1" ht="3.75" customHeight="1" x14ac:dyDescent="0.25">
      <c r="A79" s="147"/>
      <c r="B79" s="147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</row>
    <row r="80" spans="1:16" s="140" customFormat="1" x14ac:dyDescent="0.25">
      <c r="A80" s="1817" t="s">
        <v>1058</v>
      </c>
      <c r="B80" s="1817"/>
      <c r="C80" s="1817"/>
      <c r="D80" s="1817"/>
      <c r="E80" s="1817"/>
      <c r="F80" s="1817"/>
      <c r="G80" s="1817"/>
      <c r="H80" s="1817"/>
      <c r="I80" s="1817"/>
      <c r="J80" s="1817"/>
      <c r="K80" s="1817"/>
      <c r="L80" s="1817"/>
      <c r="M80" s="1817"/>
      <c r="N80" s="1817"/>
      <c r="O80" s="1817"/>
    </row>
    <row r="81" spans="1:15" s="140" customFormat="1" x14ac:dyDescent="0.25">
      <c r="A81" s="86"/>
      <c r="B81" s="87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86"/>
    </row>
    <row r="82" spans="1:15" x14ac:dyDescent="0.25"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</row>
    <row r="83" spans="1:15" x14ac:dyDescent="0.25">
      <c r="C83" s="182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spans="1:15" x14ac:dyDescent="0.25"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</row>
  </sheetData>
  <mergeCells count="11">
    <mergeCell ref="A80:O80"/>
    <mergeCell ref="A1:O1"/>
    <mergeCell ref="A2:O2"/>
    <mergeCell ref="A3:O3"/>
    <mergeCell ref="A4:O4"/>
    <mergeCell ref="A50:O50"/>
    <mergeCell ref="A51:O51"/>
    <mergeCell ref="A53:O53"/>
    <mergeCell ref="A54:O54"/>
    <mergeCell ref="A55:O55"/>
    <mergeCell ref="A56:O56"/>
  </mergeCells>
  <conditionalFormatting sqref="A62:B62 A81:O82 A68:B68 A70:B70 A73:B73 A76:B76 A65:B65">
    <cfRule type="cellIs" dxfId="19" priority="8" stopIfTrue="1" operator="equal">
      <formula>0</formula>
    </cfRule>
  </conditionalFormatting>
  <conditionalFormatting sqref="A78">
    <cfRule type="cellIs" dxfId="18" priority="2" stopIfTrue="1" operator="equal">
      <formula>0</formula>
    </cfRule>
  </conditionalFormatting>
  <conditionalFormatting sqref="B78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O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WK423"/>
  <sheetViews>
    <sheetView topLeftCell="A106" zoomScale="75" zoomScaleNormal="75" workbookViewId="0">
      <selection activeCell="B30" sqref="B30"/>
    </sheetView>
  </sheetViews>
  <sheetFormatPr baseColWidth="10" defaultColWidth="0" defaultRowHeight="15" zeroHeight="1" x14ac:dyDescent="0.25"/>
  <cols>
    <col min="1" max="1" width="54" style="18" customWidth="1"/>
    <col min="2" max="2" width="74" style="17" bestFit="1" customWidth="1"/>
    <col min="3" max="3" width="31.42578125" style="17" customWidth="1"/>
    <col min="4" max="4" width="23" style="17" customWidth="1"/>
    <col min="5" max="5" width="25" style="17" customWidth="1"/>
    <col min="6" max="6" width="57.7109375" style="17" customWidth="1"/>
    <col min="7" max="7" width="9.140625" style="17" hidden="1" customWidth="1"/>
    <col min="8" max="8" width="9.140625" style="17" hidden="1"/>
    <col min="9" max="255" width="0" style="17" hidden="1"/>
    <col min="256" max="256" width="0.7109375" style="17" customWidth="1"/>
    <col min="257" max="257" width="48.42578125" style="17" hidden="1" customWidth="1"/>
    <col min="258" max="258" width="47" style="17" hidden="1" customWidth="1"/>
    <col min="259" max="259" width="31.42578125" style="17" hidden="1" customWidth="1"/>
    <col min="260" max="260" width="23" style="17" hidden="1" customWidth="1"/>
    <col min="261" max="261" width="25" style="17" hidden="1" customWidth="1"/>
    <col min="262" max="262" width="42.85546875" style="17" hidden="1" customWidth="1"/>
    <col min="263" max="263" width="0" style="17" hidden="1" customWidth="1"/>
    <col min="264" max="511" width="0" style="17" hidden="1"/>
    <col min="512" max="512" width="0.7109375" style="17" hidden="1" customWidth="1"/>
    <col min="513" max="513" width="48.42578125" style="17" hidden="1" customWidth="1"/>
    <col min="514" max="514" width="47" style="17" hidden="1" customWidth="1"/>
    <col min="515" max="515" width="31.42578125" style="17" hidden="1" customWidth="1"/>
    <col min="516" max="516" width="23" style="17" hidden="1" customWidth="1"/>
    <col min="517" max="517" width="25" style="17" hidden="1" customWidth="1"/>
    <col min="518" max="518" width="42.85546875" style="17" hidden="1" customWidth="1"/>
    <col min="519" max="519" width="0" style="17" hidden="1" customWidth="1"/>
    <col min="520" max="767" width="0" style="17" hidden="1"/>
    <col min="768" max="768" width="0.7109375" style="17" hidden="1" customWidth="1"/>
    <col min="769" max="769" width="48.42578125" style="17" hidden="1" customWidth="1"/>
    <col min="770" max="770" width="47" style="17" hidden="1" customWidth="1"/>
    <col min="771" max="771" width="31.42578125" style="17" hidden="1" customWidth="1"/>
    <col min="772" max="772" width="23" style="17" hidden="1" customWidth="1"/>
    <col min="773" max="773" width="25" style="17" hidden="1" customWidth="1"/>
    <col min="774" max="774" width="42.85546875" style="17" hidden="1" customWidth="1"/>
    <col min="775" max="775" width="0" style="17" hidden="1" customWidth="1"/>
    <col min="776" max="1023" width="0" style="17" hidden="1"/>
    <col min="1024" max="1024" width="0.7109375" style="17" hidden="1" customWidth="1"/>
    <col min="1025" max="1025" width="48.42578125" style="17" hidden="1" customWidth="1"/>
    <col min="1026" max="1026" width="47" style="17" hidden="1" customWidth="1"/>
    <col min="1027" max="1027" width="31.42578125" style="17" hidden="1" customWidth="1"/>
    <col min="1028" max="1028" width="23" style="17" hidden="1" customWidth="1"/>
    <col min="1029" max="1029" width="25" style="17" hidden="1" customWidth="1"/>
    <col min="1030" max="1030" width="42.85546875" style="17" hidden="1" customWidth="1"/>
    <col min="1031" max="1031" width="0" style="17" hidden="1" customWidth="1"/>
    <col min="1032" max="1279" width="0" style="17" hidden="1"/>
    <col min="1280" max="1280" width="0.7109375" style="17" hidden="1" customWidth="1"/>
    <col min="1281" max="1281" width="48.42578125" style="17" hidden="1" customWidth="1"/>
    <col min="1282" max="1282" width="47" style="17" hidden="1" customWidth="1"/>
    <col min="1283" max="1283" width="31.42578125" style="831" customWidth="1"/>
    <col min="1284" max="1284" width="23" style="831" customWidth="1"/>
    <col min="1285" max="1285" width="25" style="831" customWidth="1"/>
    <col min="1286" max="1286" width="42.85546875" style="17" customWidth="1"/>
    <col min="1287" max="1287" width="0" style="17" hidden="1" customWidth="1"/>
    <col min="1288" max="1535" width="0" style="17" hidden="1"/>
    <col min="1536" max="1536" width="0.7109375" style="17" customWidth="1"/>
    <col min="1537" max="1537" width="48.42578125" style="17" customWidth="1"/>
    <col min="1538" max="1538" width="47" style="17" customWidth="1"/>
    <col min="1539" max="1539" width="31.42578125" style="17" customWidth="1"/>
    <col min="1540" max="1540" width="23" style="17" customWidth="1"/>
    <col min="1541" max="1541" width="25" style="17" customWidth="1"/>
    <col min="1542" max="1542" width="42.85546875" style="17" customWidth="1"/>
    <col min="1543" max="1543" width="0" style="17" hidden="1" customWidth="1"/>
    <col min="1544" max="1791" width="0" style="17" hidden="1"/>
    <col min="1792" max="1792" width="0.7109375" style="17" customWidth="1"/>
    <col min="1793" max="1793" width="48.42578125" style="17" customWidth="1"/>
    <col min="1794" max="1794" width="47" style="17" customWidth="1"/>
    <col min="1795" max="1795" width="31.42578125" style="17" customWidth="1"/>
    <col min="1796" max="1796" width="23" style="17" customWidth="1"/>
    <col min="1797" max="1797" width="25" style="17" customWidth="1"/>
    <col min="1798" max="1798" width="42.85546875" style="17" customWidth="1"/>
    <col min="1799" max="1799" width="0" style="17" hidden="1" customWidth="1"/>
    <col min="1800" max="2047" width="0" style="17" hidden="1"/>
    <col min="2048" max="2048" width="0.7109375" style="17" customWidth="1"/>
    <col min="2049" max="2049" width="48.42578125" style="17" customWidth="1"/>
    <col min="2050" max="2050" width="47" style="17" customWidth="1"/>
    <col min="2051" max="2051" width="31.42578125" style="17" customWidth="1"/>
    <col min="2052" max="2052" width="23" style="17" customWidth="1"/>
    <col min="2053" max="2053" width="25" style="17" customWidth="1"/>
    <col min="2054" max="2054" width="42.85546875" style="17" customWidth="1"/>
    <col min="2055" max="2055" width="0" style="17" hidden="1" customWidth="1"/>
    <col min="2056" max="2303" width="0" style="17" hidden="1"/>
    <col min="2304" max="2304" width="0.7109375" style="17" customWidth="1"/>
    <col min="2305" max="2305" width="48.42578125" style="17" customWidth="1"/>
    <col min="2306" max="2306" width="47" style="17" customWidth="1"/>
    <col min="2307" max="2307" width="31.42578125" style="17" customWidth="1"/>
    <col min="2308" max="2308" width="23" style="17" customWidth="1"/>
    <col min="2309" max="2309" width="25" style="17" customWidth="1"/>
    <col min="2310" max="2310" width="42.85546875" style="17" customWidth="1"/>
    <col min="2311" max="2311" width="0" style="17" hidden="1" customWidth="1"/>
    <col min="2312" max="2559" width="0" style="17" hidden="1"/>
    <col min="2560" max="2560" width="0.7109375" style="17" customWidth="1"/>
    <col min="2561" max="2561" width="48.42578125" style="17" customWidth="1"/>
    <col min="2562" max="2562" width="47" style="17" customWidth="1"/>
    <col min="2563" max="2563" width="31.42578125" style="17" customWidth="1"/>
    <col min="2564" max="2564" width="23" style="17" customWidth="1"/>
    <col min="2565" max="2565" width="25" style="17" customWidth="1"/>
    <col min="2566" max="2566" width="42.85546875" style="17" customWidth="1"/>
    <col min="2567" max="2567" width="0" style="17" hidden="1" customWidth="1"/>
    <col min="2568" max="2815" width="0" style="17" hidden="1"/>
    <col min="2816" max="2816" width="0.7109375" style="17" customWidth="1"/>
    <col min="2817" max="2817" width="48.42578125" style="17" customWidth="1"/>
    <col min="2818" max="2818" width="47" style="17" customWidth="1"/>
    <col min="2819" max="2819" width="31.42578125" style="17" customWidth="1"/>
    <col min="2820" max="2820" width="23" style="17" customWidth="1"/>
    <col min="2821" max="2821" width="25" style="17" customWidth="1"/>
    <col min="2822" max="2822" width="42.85546875" style="17" customWidth="1"/>
    <col min="2823" max="2823" width="0" style="17" hidden="1" customWidth="1"/>
    <col min="2824" max="3071" width="0" style="17" hidden="1"/>
    <col min="3072" max="3072" width="0.7109375" style="17" customWidth="1"/>
    <col min="3073" max="3073" width="48.42578125" style="17" customWidth="1"/>
    <col min="3074" max="3074" width="47" style="17" customWidth="1"/>
    <col min="3075" max="3075" width="31.42578125" style="17" customWidth="1"/>
    <col min="3076" max="3076" width="23" style="17" customWidth="1"/>
    <col min="3077" max="3077" width="25" style="17" customWidth="1"/>
    <col min="3078" max="3078" width="42.85546875" style="17" customWidth="1"/>
    <col min="3079" max="3079" width="0" style="17" hidden="1" customWidth="1"/>
    <col min="3080" max="3327" width="0" style="17" hidden="1"/>
    <col min="3328" max="3328" width="0.7109375" style="17" customWidth="1"/>
    <col min="3329" max="3329" width="48.42578125" style="17" customWidth="1"/>
    <col min="3330" max="3330" width="47" style="17" customWidth="1"/>
    <col min="3331" max="3331" width="31.42578125" style="17" customWidth="1"/>
    <col min="3332" max="3332" width="23" style="17" customWidth="1"/>
    <col min="3333" max="3333" width="25" style="17" customWidth="1"/>
    <col min="3334" max="3334" width="42.85546875" style="17" customWidth="1"/>
    <col min="3335" max="3335" width="0" style="17" hidden="1" customWidth="1"/>
    <col min="3336" max="3583" width="0" style="17" hidden="1"/>
    <col min="3584" max="3584" width="0.7109375" style="17" customWidth="1"/>
    <col min="3585" max="3585" width="48.42578125" style="17" customWidth="1"/>
    <col min="3586" max="3586" width="47" style="17" customWidth="1"/>
    <col min="3587" max="3587" width="31.42578125" style="17" customWidth="1"/>
    <col min="3588" max="3588" width="23" style="17" customWidth="1"/>
    <col min="3589" max="3589" width="25" style="17" customWidth="1"/>
    <col min="3590" max="3590" width="42.85546875" style="17" customWidth="1"/>
    <col min="3591" max="3591" width="0" style="17" hidden="1" customWidth="1"/>
    <col min="3592" max="3839" width="0" style="17" hidden="1"/>
    <col min="3840" max="3840" width="0.7109375" style="17" customWidth="1"/>
    <col min="3841" max="3841" width="48.42578125" style="17" customWidth="1"/>
    <col min="3842" max="3842" width="47" style="17" customWidth="1"/>
    <col min="3843" max="3843" width="31.42578125" style="17" customWidth="1"/>
    <col min="3844" max="3844" width="23" style="17" customWidth="1"/>
    <col min="3845" max="3845" width="25" style="17" customWidth="1"/>
    <col min="3846" max="3846" width="42.85546875" style="17" customWidth="1"/>
    <col min="3847" max="3847" width="0" style="17" hidden="1" customWidth="1"/>
    <col min="3848" max="4095" width="0" style="17" hidden="1"/>
    <col min="4096" max="4096" width="0.7109375" style="17" customWidth="1"/>
    <col min="4097" max="4097" width="48.42578125" style="17" customWidth="1"/>
    <col min="4098" max="4098" width="47" style="17" customWidth="1"/>
    <col min="4099" max="4099" width="31.42578125" style="17" customWidth="1"/>
    <col min="4100" max="4100" width="23" style="17" customWidth="1"/>
    <col min="4101" max="4101" width="25" style="17" customWidth="1"/>
    <col min="4102" max="4102" width="42.85546875" style="17" customWidth="1"/>
    <col min="4103" max="4103" width="0" style="17" hidden="1" customWidth="1"/>
    <col min="4104" max="4351" width="0" style="17" hidden="1"/>
    <col min="4352" max="4352" width="0.7109375" style="17" customWidth="1"/>
    <col min="4353" max="4353" width="48.42578125" style="17" customWidth="1"/>
    <col min="4354" max="4354" width="47" style="17" customWidth="1"/>
    <col min="4355" max="4355" width="31.42578125" style="17" customWidth="1"/>
    <col min="4356" max="4356" width="23" style="17" customWidth="1"/>
    <col min="4357" max="4357" width="25" style="17" customWidth="1"/>
    <col min="4358" max="4358" width="42.85546875" style="17" customWidth="1"/>
    <col min="4359" max="4359" width="0" style="17" hidden="1" customWidth="1"/>
    <col min="4360" max="4607" width="0" style="17" hidden="1"/>
    <col min="4608" max="4608" width="0.7109375" style="17" customWidth="1"/>
    <col min="4609" max="4609" width="48.42578125" style="17" customWidth="1"/>
    <col min="4610" max="4610" width="47" style="17" customWidth="1"/>
    <col min="4611" max="4611" width="31.42578125" style="17" customWidth="1"/>
    <col min="4612" max="4612" width="23" style="17" customWidth="1"/>
    <col min="4613" max="4613" width="25" style="17" customWidth="1"/>
    <col min="4614" max="4614" width="42.85546875" style="17" customWidth="1"/>
    <col min="4615" max="4615" width="0" style="17" hidden="1" customWidth="1"/>
    <col min="4616" max="4863" width="0" style="17" hidden="1"/>
    <col min="4864" max="4864" width="0.7109375" style="17" customWidth="1"/>
    <col min="4865" max="4865" width="48.42578125" style="17" customWidth="1"/>
    <col min="4866" max="4866" width="47" style="17" customWidth="1"/>
    <col min="4867" max="4867" width="31.42578125" style="17" customWidth="1"/>
    <col min="4868" max="4868" width="23" style="17" customWidth="1"/>
    <col min="4869" max="4869" width="25" style="17" customWidth="1"/>
    <col min="4870" max="4870" width="42.85546875" style="17" customWidth="1"/>
    <col min="4871" max="4871" width="0" style="17" hidden="1" customWidth="1"/>
    <col min="4872" max="5119" width="0" style="17" hidden="1"/>
    <col min="5120" max="5120" width="0.7109375" style="17" customWidth="1"/>
    <col min="5121" max="5121" width="48.42578125" style="17" customWidth="1"/>
    <col min="5122" max="5122" width="47" style="17" customWidth="1"/>
    <col min="5123" max="5123" width="31.42578125" style="17" customWidth="1"/>
    <col min="5124" max="5124" width="23" style="17" customWidth="1"/>
    <col min="5125" max="5125" width="25" style="17" customWidth="1"/>
    <col min="5126" max="5126" width="42.85546875" style="17" customWidth="1"/>
    <col min="5127" max="5127" width="0" style="17" hidden="1" customWidth="1"/>
    <col min="5128" max="5375" width="0" style="17" hidden="1"/>
    <col min="5376" max="5376" width="0.7109375" style="17" customWidth="1"/>
    <col min="5377" max="5377" width="48.42578125" style="17" customWidth="1"/>
    <col min="5378" max="5378" width="47" style="17" customWidth="1"/>
    <col min="5379" max="5379" width="31.42578125" style="17" customWidth="1"/>
    <col min="5380" max="5380" width="23" style="17" customWidth="1"/>
    <col min="5381" max="5381" width="25" style="17" customWidth="1"/>
    <col min="5382" max="5382" width="42.85546875" style="17" customWidth="1"/>
    <col min="5383" max="5383" width="0" style="17" hidden="1" customWidth="1"/>
    <col min="5384" max="5631" width="0" style="17" hidden="1"/>
    <col min="5632" max="5632" width="0.7109375" style="17" customWidth="1"/>
    <col min="5633" max="5633" width="48.42578125" style="17" customWidth="1"/>
    <col min="5634" max="5634" width="47" style="17" customWidth="1"/>
    <col min="5635" max="5635" width="31.42578125" style="17" customWidth="1"/>
    <col min="5636" max="5636" width="23" style="17" customWidth="1"/>
    <col min="5637" max="5637" width="25" style="17" customWidth="1"/>
    <col min="5638" max="5638" width="42.85546875" style="17" customWidth="1"/>
    <col min="5639" max="5639" width="0" style="17" hidden="1" customWidth="1"/>
    <col min="5640" max="5887" width="0" style="17" hidden="1"/>
    <col min="5888" max="5888" width="0.7109375" style="17" customWidth="1"/>
    <col min="5889" max="5889" width="48.42578125" style="17" customWidth="1"/>
    <col min="5890" max="5890" width="47" style="17" customWidth="1"/>
    <col min="5891" max="5891" width="31.42578125" style="17" customWidth="1"/>
    <col min="5892" max="5892" width="23" style="17" customWidth="1"/>
    <col min="5893" max="5893" width="25" style="17" customWidth="1"/>
    <col min="5894" max="5894" width="42.85546875" style="17" customWidth="1"/>
    <col min="5895" max="5895" width="0" style="17" hidden="1" customWidth="1"/>
    <col min="5896" max="6143" width="0" style="17" hidden="1"/>
    <col min="6144" max="6144" width="0.7109375" style="17" customWidth="1"/>
    <col min="6145" max="6145" width="48.42578125" style="17" customWidth="1"/>
    <col min="6146" max="6146" width="47" style="17" customWidth="1"/>
    <col min="6147" max="6147" width="31.42578125" style="17" customWidth="1"/>
    <col min="6148" max="6148" width="23" style="17" customWidth="1"/>
    <col min="6149" max="6149" width="25" style="17" customWidth="1"/>
    <col min="6150" max="6150" width="42.85546875" style="17" customWidth="1"/>
    <col min="6151" max="6151" width="0" style="17" hidden="1" customWidth="1"/>
    <col min="6152" max="6399" width="0" style="17" hidden="1"/>
    <col min="6400" max="6400" width="0.7109375" style="17" customWidth="1"/>
    <col min="6401" max="6401" width="48.42578125" style="17" customWidth="1"/>
    <col min="6402" max="6402" width="47" style="17" customWidth="1"/>
    <col min="6403" max="6403" width="31.42578125" style="17" customWidth="1"/>
    <col min="6404" max="6404" width="23" style="17" customWidth="1"/>
    <col min="6405" max="6405" width="25" style="17" customWidth="1"/>
    <col min="6406" max="6406" width="42.85546875" style="17" customWidth="1"/>
    <col min="6407" max="6407" width="0" style="17" hidden="1" customWidth="1"/>
    <col min="6408" max="6655" width="0" style="17" hidden="1"/>
    <col min="6656" max="6656" width="0.7109375" style="17" customWidth="1"/>
    <col min="6657" max="6657" width="48.42578125" style="17" customWidth="1"/>
    <col min="6658" max="6658" width="47" style="17" customWidth="1"/>
    <col min="6659" max="6659" width="31.42578125" style="17" customWidth="1"/>
    <col min="6660" max="6660" width="23" style="17" customWidth="1"/>
    <col min="6661" max="6661" width="25" style="17" customWidth="1"/>
    <col min="6662" max="6662" width="42.85546875" style="17" customWidth="1"/>
    <col min="6663" max="6663" width="0" style="17" hidden="1" customWidth="1"/>
    <col min="6664" max="6911" width="0" style="17" hidden="1"/>
    <col min="6912" max="6912" width="0.7109375" style="17" customWidth="1"/>
    <col min="6913" max="6913" width="48.42578125" style="17" customWidth="1"/>
    <col min="6914" max="6914" width="47" style="17" customWidth="1"/>
    <col min="6915" max="6915" width="31.42578125" style="17" customWidth="1"/>
    <col min="6916" max="6916" width="23" style="17" customWidth="1"/>
    <col min="6917" max="6917" width="25" style="17" customWidth="1"/>
    <col min="6918" max="6918" width="42.85546875" style="17" customWidth="1"/>
    <col min="6919" max="6919" width="0" style="17" hidden="1" customWidth="1"/>
    <col min="6920" max="7167" width="0" style="17" hidden="1"/>
    <col min="7168" max="7168" width="0.7109375" style="17" customWidth="1"/>
    <col min="7169" max="7169" width="48.42578125" style="17" customWidth="1"/>
    <col min="7170" max="7170" width="47" style="17" customWidth="1"/>
    <col min="7171" max="7171" width="31.42578125" style="17" customWidth="1"/>
    <col min="7172" max="7172" width="23" style="17" customWidth="1"/>
    <col min="7173" max="7173" width="25" style="17" customWidth="1"/>
    <col min="7174" max="7174" width="42.85546875" style="17" customWidth="1"/>
    <col min="7175" max="7175" width="0" style="17" hidden="1" customWidth="1"/>
    <col min="7176" max="7423" width="0" style="17" hidden="1"/>
    <col min="7424" max="7424" width="0.7109375" style="17" customWidth="1"/>
    <col min="7425" max="7425" width="48.42578125" style="17" customWidth="1"/>
    <col min="7426" max="7426" width="47" style="17" customWidth="1"/>
    <col min="7427" max="7427" width="31.42578125" style="17" customWidth="1"/>
    <col min="7428" max="7428" width="23" style="17" customWidth="1"/>
    <col min="7429" max="7429" width="25" style="17" customWidth="1"/>
    <col min="7430" max="7430" width="42.85546875" style="17" customWidth="1"/>
    <col min="7431" max="7431" width="0" style="17" hidden="1" customWidth="1"/>
    <col min="7432" max="7679" width="0" style="17" hidden="1"/>
    <col min="7680" max="7680" width="0.7109375" style="17" customWidth="1"/>
    <col min="7681" max="7681" width="48.42578125" style="17" customWidth="1"/>
    <col min="7682" max="7682" width="47" style="17" customWidth="1"/>
    <col min="7683" max="7683" width="31.42578125" style="17" customWidth="1"/>
    <col min="7684" max="7684" width="23" style="17" customWidth="1"/>
    <col min="7685" max="7685" width="25" style="17" customWidth="1"/>
    <col min="7686" max="7686" width="42.85546875" style="17" customWidth="1"/>
    <col min="7687" max="7687" width="0" style="17" hidden="1" customWidth="1"/>
    <col min="7688" max="7935" width="0" style="17" hidden="1"/>
    <col min="7936" max="7936" width="0.7109375" style="17" customWidth="1"/>
    <col min="7937" max="7937" width="48.42578125" style="17" customWidth="1"/>
    <col min="7938" max="7938" width="47" style="17" customWidth="1"/>
    <col min="7939" max="7939" width="31.42578125" style="17" customWidth="1"/>
    <col min="7940" max="7940" width="23" style="17" customWidth="1"/>
    <col min="7941" max="7941" width="25" style="17" customWidth="1"/>
    <col min="7942" max="7942" width="42.85546875" style="17" customWidth="1"/>
    <col min="7943" max="7943" width="0" style="17" hidden="1" customWidth="1"/>
    <col min="7944" max="8191" width="0" style="17" hidden="1"/>
    <col min="8192" max="8192" width="0.7109375" style="17" customWidth="1"/>
    <col min="8193" max="8193" width="48.42578125" style="17" customWidth="1"/>
    <col min="8194" max="8194" width="47" style="17" customWidth="1"/>
    <col min="8195" max="8195" width="31.42578125" style="17" customWidth="1"/>
    <col min="8196" max="8196" width="23" style="17" customWidth="1"/>
    <col min="8197" max="8197" width="25" style="17" customWidth="1"/>
    <col min="8198" max="8198" width="42.85546875" style="17" customWidth="1"/>
    <col min="8199" max="8199" width="0" style="17" hidden="1" customWidth="1"/>
    <col min="8200" max="8447" width="0" style="17" hidden="1"/>
    <col min="8448" max="8448" width="0.7109375" style="17" customWidth="1"/>
    <col min="8449" max="8449" width="48.42578125" style="17" customWidth="1"/>
    <col min="8450" max="8450" width="47" style="17" customWidth="1"/>
    <col min="8451" max="8451" width="31.42578125" style="17" customWidth="1"/>
    <col min="8452" max="8452" width="23" style="17" customWidth="1"/>
    <col min="8453" max="8453" width="25" style="17" customWidth="1"/>
    <col min="8454" max="8454" width="42.85546875" style="17" customWidth="1"/>
    <col min="8455" max="8455" width="0" style="17" hidden="1" customWidth="1"/>
    <col min="8456" max="8703" width="0" style="17" hidden="1"/>
    <col min="8704" max="8704" width="0.7109375" style="17" customWidth="1"/>
    <col min="8705" max="8705" width="48.42578125" style="17" customWidth="1"/>
    <col min="8706" max="8706" width="47" style="17" customWidth="1"/>
    <col min="8707" max="8707" width="31.42578125" style="17" customWidth="1"/>
    <col min="8708" max="8708" width="23" style="17" customWidth="1"/>
    <col min="8709" max="8709" width="25" style="17" customWidth="1"/>
    <col min="8710" max="8710" width="42.85546875" style="17" customWidth="1"/>
    <col min="8711" max="8711" width="0" style="17" hidden="1" customWidth="1"/>
    <col min="8712" max="8959" width="0" style="17" hidden="1"/>
    <col min="8960" max="8960" width="0.7109375" style="17" customWidth="1"/>
    <col min="8961" max="8961" width="48.42578125" style="17" customWidth="1"/>
    <col min="8962" max="8962" width="47" style="17" customWidth="1"/>
    <col min="8963" max="8963" width="31.42578125" style="17" customWidth="1"/>
    <col min="8964" max="8964" width="23" style="17" customWidth="1"/>
    <col min="8965" max="8965" width="25" style="17" customWidth="1"/>
    <col min="8966" max="8966" width="42.85546875" style="17" customWidth="1"/>
    <col min="8967" max="8967" width="0" style="17" hidden="1" customWidth="1"/>
    <col min="8968" max="9215" width="0" style="17" hidden="1"/>
    <col min="9216" max="9216" width="0.7109375" style="17" customWidth="1"/>
    <col min="9217" max="9217" width="48.42578125" style="17" customWidth="1"/>
    <col min="9218" max="9218" width="47" style="17" customWidth="1"/>
    <col min="9219" max="9219" width="31.42578125" style="17" customWidth="1"/>
    <col min="9220" max="9220" width="23" style="17" customWidth="1"/>
    <col min="9221" max="9221" width="25" style="17" customWidth="1"/>
    <col min="9222" max="9222" width="42.85546875" style="17" customWidth="1"/>
    <col min="9223" max="9223" width="0" style="17" hidden="1" customWidth="1"/>
    <col min="9224" max="9471" width="0" style="17" hidden="1"/>
    <col min="9472" max="9472" width="0.7109375" style="17" customWidth="1"/>
    <col min="9473" max="9473" width="48.42578125" style="17" customWidth="1"/>
    <col min="9474" max="9474" width="47" style="17" customWidth="1"/>
    <col min="9475" max="9475" width="31.42578125" style="17" customWidth="1"/>
    <col min="9476" max="9476" width="23" style="17" customWidth="1"/>
    <col min="9477" max="9477" width="25" style="17" customWidth="1"/>
    <col min="9478" max="9478" width="42.85546875" style="17" customWidth="1"/>
    <col min="9479" max="9479" width="0" style="17" hidden="1" customWidth="1"/>
    <col min="9480" max="9727" width="0" style="17" hidden="1"/>
    <col min="9728" max="9728" width="0.7109375" style="17" customWidth="1"/>
    <col min="9729" max="9729" width="48.42578125" style="17" customWidth="1"/>
    <col min="9730" max="9730" width="47" style="17" customWidth="1"/>
    <col min="9731" max="9731" width="31.42578125" style="17" customWidth="1"/>
    <col min="9732" max="9732" width="23" style="17" customWidth="1"/>
    <col min="9733" max="9733" width="25" style="17" customWidth="1"/>
    <col min="9734" max="9734" width="42.85546875" style="17" customWidth="1"/>
    <col min="9735" max="9735" width="0" style="17" hidden="1" customWidth="1"/>
    <col min="9736" max="9983" width="0" style="17" hidden="1"/>
    <col min="9984" max="9984" width="0.7109375" style="17" customWidth="1"/>
    <col min="9985" max="9985" width="48.42578125" style="17" customWidth="1"/>
    <col min="9986" max="9986" width="47" style="17" customWidth="1"/>
    <col min="9987" max="9987" width="31.42578125" style="17" customWidth="1"/>
    <col min="9988" max="9988" width="23" style="17" customWidth="1"/>
    <col min="9989" max="9989" width="25" style="17" customWidth="1"/>
    <col min="9990" max="9990" width="42.85546875" style="17" customWidth="1"/>
    <col min="9991" max="9991" width="0" style="17" hidden="1" customWidth="1"/>
    <col min="9992" max="10239" width="0" style="17" hidden="1"/>
    <col min="10240" max="10240" width="0.7109375" style="17" customWidth="1"/>
    <col min="10241" max="10241" width="48.42578125" style="17" customWidth="1"/>
    <col min="10242" max="10242" width="47" style="17" customWidth="1"/>
    <col min="10243" max="10243" width="31.42578125" style="17" customWidth="1"/>
    <col min="10244" max="10244" width="23" style="17" customWidth="1"/>
    <col min="10245" max="10245" width="25" style="17" customWidth="1"/>
    <col min="10246" max="10246" width="42.85546875" style="17" customWidth="1"/>
    <col min="10247" max="10247" width="0" style="17" hidden="1" customWidth="1"/>
    <col min="10248" max="10495" width="0" style="17" hidden="1"/>
    <col min="10496" max="10496" width="0.7109375" style="17" customWidth="1"/>
    <col min="10497" max="10497" width="48.42578125" style="17" customWidth="1"/>
    <col min="10498" max="10498" width="47" style="17" customWidth="1"/>
    <col min="10499" max="10499" width="31.42578125" style="17" customWidth="1"/>
    <col min="10500" max="10500" width="23" style="17" customWidth="1"/>
    <col min="10501" max="10501" width="25" style="17" customWidth="1"/>
    <col min="10502" max="10502" width="42.85546875" style="17" customWidth="1"/>
    <col min="10503" max="10503" width="0" style="17" hidden="1" customWidth="1"/>
    <col min="10504" max="10751" width="0" style="17" hidden="1"/>
    <col min="10752" max="10752" width="0.7109375" style="17" customWidth="1"/>
    <col min="10753" max="10753" width="48.42578125" style="17" customWidth="1"/>
    <col min="10754" max="10754" width="47" style="17" customWidth="1"/>
    <col min="10755" max="10755" width="31.42578125" style="17" customWidth="1"/>
    <col min="10756" max="10756" width="23" style="17" customWidth="1"/>
    <col min="10757" max="10757" width="25" style="17" customWidth="1"/>
    <col min="10758" max="10758" width="42.85546875" style="17" customWidth="1"/>
    <col min="10759" max="10759" width="0" style="17" hidden="1" customWidth="1"/>
    <col min="10760" max="11007" width="0" style="17" hidden="1"/>
    <col min="11008" max="11008" width="0.7109375" style="17" customWidth="1"/>
    <col min="11009" max="11009" width="48.42578125" style="17" customWidth="1"/>
    <col min="11010" max="11010" width="47" style="17" customWidth="1"/>
    <col min="11011" max="11011" width="31.42578125" style="17" customWidth="1"/>
    <col min="11012" max="11012" width="23" style="17" customWidth="1"/>
    <col min="11013" max="11013" width="25" style="17" customWidth="1"/>
    <col min="11014" max="11014" width="42.85546875" style="17" customWidth="1"/>
    <col min="11015" max="11015" width="0" style="17" hidden="1" customWidth="1"/>
    <col min="11016" max="11263" width="0" style="17" hidden="1"/>
    <col min="11264" max="11264" width="0.7109375" style="17" customWidth="1"/>
    <col min="11265" max="11265" width="48.42578125" style="17" customWidth="1"/>
    <col min="11266" max="11266" width="47" style="17" customWidth="1"/>
    <col min="11267" max="11267" width="31.42578125" style="17" customWidth="1"/>
    <col min="11268" max="11268" width="23" style="17" customWidth="1"/>
    <col min="11269" max="11269" width="25" style="17" customWidth="1"/>
    <col min="11270" max="11270" width="42.85546875" style="17" customWidth="1"/>
    <col min="11271" max="11271" width="0" style="17" hidden="1" customWidth="1"/>
    <col min="11272" max="11519" width="0" style="17" hidden="1"/>
    <col min="11520" max="11520" width="0.7109375" style="17" customWidth="1"/>
    <col min="11521" max="11521" width="48.42578125" style="17" customWidth="1"/>
    <col min="11522" max="11522" width="47" style="17" customWidth="1"/>
    <col min="11523" max="11523" width="31.42578125" style="17" customWidth="1"/>
    <col min="11524" max="11524" width="23" style="17" customWidth="1"/>
    <col min="11525" max="11525" width="25" style="17" customWidth="1"/>
    <col min="11526" max="11526" width="42.85546875" style="17" customWidth="1"/>
    <col min="11527" max="11527" width="0" style="17" hidden="1" customWidth="1"/>
    <col min="11528" max="11775" width="0" style="17" hidden="1"/>
    <col min="11776" max="11776" width="0.7109375" style="17" customWidth="1"/>
    <col min="11777" max="11777" width="48.42578125" style="17" customWidth="1"/>
    <col min="11778" max="11778" width="47" style="17" customWidth="1"/>
    <col min="11779" max="11779" width="31.42578125" style="17" customWidth="1"/>
    <col min="11780" max="11780" width="23" style="17" customWidth="1"/>
    <col min="11781" max="11781" width="25" style="17" customWidth="1"/>
    <col min="11782" max="11782" width="42.85546875" style="17" customWidth="1"/>
    <col min="11783" max="11783" width="0" style="17" hidden="1" customWidth="1"/>
    <col min="11784" max="12031" width="0" style="17" hidden="1"/>
    <col min="12032" max="12032" width="0.7109375" style="17" customWidth="1"/>
    <col min="12033" max="12033" width="48.42578125" style="17" customWidth="1"/>
    <col min="12034" max="12034" width="47" style="17" customWidth="1"/>
    <col min="12035" max="12035" width="31.42578125" style="17" customWidth="1"/>
    <col min="12036" max="12036" width="23" style="17" customWidth="1"/>
    <col min="12037" max="12037" width="25" style="17" customWidth="1"/>
    <col min="12038" max="12038" width="42.85546875" style="17" customWidth="1"/>
    <col min="12039" max="12039" width="0" style="17" hidden="1" customWidth="1"/>
    <col min="12040" max="12287" width="0" style="17" hidden="1"/>
    <col min="12288" max="12288" width="0.7109375" style="17" customWidth="1"/>
    <col min="12289" max="12289" width="48.42578125" style="17" customWidth="1"/>
    <col min="12290" max="12290" width="47" style="17" customWidth="1"/>
    <col min="12291" max="12291" width="31.42578125" style="17" customWidth="1"/>
    <col min="12292" max="12292" width="23" style="17" customWidth="1"/>
    <col min="12293" max="12293" width="25" style="17" customWidth="1"/>
    <col min="12294" max="12294" width="42.85546875" style="17" customWidth="1"/>
    <col min="12295" max="12295" width="0" style="17" hidden="1" customWidth="1"/>
    <col min="12296" max="12543" width="0" style="17" hidden="1"/>
    <col min="12544" max="12544" width="0.7109375" style="17" customWidth="1"/>
    <col min="12545" max="12545" width="48.42578125" style="17" customWidth="1"/>
    <col min="12546" max="12546" width="47" style="17" customWidth="1"/>
    <col min="12547" max="12547" width="31.42578125" style="17" customWidth="1"/>
    <col min="12548" max="12548" width="23" style="17" customWidth="1"/>
    <col min="12549" max="12549" width="25" style="17" customWidth="1"/>
    <col min="12550" max="12550" width="42.85546875" style="17" customWidth="1"/>
    <col min="12551" max="12551" width="0" style="17" hidden="1" customWidth="1"/>
    <col min="12552" max="12799" width="0" style="17" hidden="1"/>
    <col min="12800" max="12800" width="0.7109375" style="17" customWidth="1"/>
    <col min="12801" max="12801" width="48.42578125" style="17" customWidth="1"/>
    <col min="12802" max="12802" width="47" style="17" customWidth="1"/>
    <col min="12803" max="12803" width="31.42578125" style="17" customWidth="1"/>
    <col min="12804" max="12804" width="23" style="17" customWidth="1"/>
    <col min="12805" max="12805" width="25" style="17" customWidth="1"/>
    <col min="12806" max="12806" width="42.85546875" style="17" customWidth="1"/>
    <col min="12807" max="12807" width="0" style="17" hidden="1" customWidth="1"/>
    <col min="12808" max="13055" width="0" style="17" hidden="1"/>
    <col min="13056" max="13056" width="0.7109375" style="17" customWidth="1"/>
    <col min="13057" max="13057" width="48.42578125" style="17" customWidth="1"/>
    <col min="13058" max="13058" width="47" style="17" customWidth="1"/>
    <col min="13059" max="13059" width="31.42578125" style="17" customWidth="1"/>
    <col min="13060" max="13060" width="23" style="17" customWidth="1"/>
    <col min="13061" max="13061" width="25" style="17" customWidth="1"/>
    <col min="13062" max="13062" width="42.85546875" style="17" customWidth="1"/>
    <col min="13063" max="13063" width="0" style="17" hidden="1" customWidth="1"/>
    <col min="13064" max="13311" width="0" style="17" hidden="1"/>
    <col min="13312" max="13312" width="0.7109375" style="17" customWidth="1"/>
    <col min="13313" max="13313" width="48.42578125" style="17" customWidth="1"/>
    <col min="13314" max="13314" width="47" style="17" customWidth="1"/>
    <col min="13315" max="13315" width="31.42578125" style="17" customWidth="1"/>
    <col min="13316" max="13316" width="23" style="17" customWidth="1"/>
    <col min="13317" max="13317" width="25" style="17" customWidth="1"/>
    <col min="13318" max="13318" width="42.85546875" style="17" customWidth="1"/>
    <col min="13319" max="13319" width="0" style="17" hidden="1" customWidth="1"/>
    <col min="13320" max="13567" width="0" style="17" hidden="1"/>
    <col min="13568" max="13568" width="0.7109375" style="17" customWidth="1"/>
    <col min="13569" max="13569" width="48.42578125" style="17" customWidth="1"/>
    <col min="13570" max="13570" width="47" style="17" customWidth="1"/>
    <col min="13571" max="13571" width="31.42578125" style="17" customWidth="1"/>
    <col min="13572" max="13572" width="23" style="17" customWidth="1"/>
    <col min="13573" max="13573" width="25" style="17" customWidth="1"/>
    <col min="13574" max="13574" width="42.85546875" style="17" customWidth="1"/>
    <col min="13575" max="13575" width="0" style="17" hidden="1" customWidth="1"/>
    <col min="13576" max="13823" width="0" style="17" hidden="1"/>
    <col min="13824" max="13824" width="0.7109375" style="17" customWidth="1"/>
    <col min="13825" max="13825" width="48.42578125" style="17" customWidth="1"/>
    <col min="13826" max="13826" width="47" style="17" customWidth="1"/>
    <col min="13827" max="13827" width="31.42578125" style="17" customWidth="1"/>
    <col min="13828" max="13828" width="23" style="17" customWidth="1"/>
    <col min="13829" max="13829" width="25" style="17" customWidth="1"/>
    <col min="13830" max="13830" width="42.85546875" style="17" customWidth="1"/>
    <col min="13831" max="13831" width="0" style="17" hidden="1" customWidth="1"/>
    <col min="13832" max="14079" width="0" style="17" hidden="1"/>
    <col min="14080" max="14080" width="0.7109375" style="17" customWidth="1"/>
    <col min="14081" max="14081" width="48.42578125" style="17" customWidth="1"/>
    <col min="14082" max="14082" width="47" style="17" customWidth="1"/>
    <col min="14083" max="14083" width="31.42578125" style="17" customWidth="1"/>
    <col min="14084" max="14084" width="23" style="17" customWidth="1"/>
    <col min="14085" max="14085" width="25" style="17" customWidth="1"/>
    <col min="14086" max="14086" width="42.85546875" style="17" customWidth="1"/>
    <col min="14087" max="14087" width="0" style="17" hidden="1" customWidth="1"/>
    <col min="14088" max="14335" width="0" style="17" hidden="1"/>
    <col min="14336" max="14336" width="0.7109375" style="17" customWidth="1"/>
    <col min="14337" max="14337" width="48.42578125" style="17" customWidth="1"/>
    <col min="14338" max="14338" width="47" style="17" customWidth="1"/>
    <col min="14339" max="14339" width="31.42578125" style="17" customWidth="1"/>
    <col min="14340" max="14340" width="23" style="17" customWidth="1"/>
    <col min="14341" max="14341" width="25" style="17" customWidth="1"/>
    <col min="14342" max="14342" width="42.85546875" style="17" customWidth="1"/>
    <col min="14343" max="14343" width="0" style="17" hidden="1" customWidth="1"/>
    <col min="14344" max="14591" width="0" style="17" hidden="1"/>
    <col min="14592" max="14592" width="0.7109375" style="17" customWidth="1"/>
    <col min="14593" max="14593" width="48.42578125" style="17" customWidth="1"/>
    <col min="14594" max="14594" width="47" style="17" customWidth="1"/>
    <col min="14595" max="14595" width="31.42578125" style="17" customWidth="1"/>
    <col min="14596" max="14596" width="23" style="17" customWidth="1"/>
    <col min="14597" max="14597" width="25" style="17" customWidth="1"/>
    <col min="14598" max="14598" width="42.85546875" style="17" customWidth="1"/>
    <col min="14599" max="14599" width="0" style="17" hidden="1" customWidth="1"/>
    <col min="14600" max="14847" width="0" style="17" hidden="1"/>
    <col min="14848" max="14848" width="0.7109375" style="17" customWidth="1"/>
    <col min="14849" max="14849" width="48.42578125" style="17" customWidth="1"/>
    <col min="14850" max="14850" width="47" style="17" customWidth="1"/>
    <col min="14851" max="14851" width="31.42578125" style="17" customWidth="1"/>
    <col min="14852" max="14852" width="23" style="17" customWidth="1"/>
    <col min="14853" max="14853" width="25" style="17" customWidth="1"/>
    <col min="14854" max="14854" width="42.85546875" style="17" customWidth="1"/>
    <col min="14855" max="14855" width="0" style="17" hidden="1" customWidth="1"/>
    <col min="14856" max="15103" width="0" style="17" hidden="1"/>
    <col min="15104" max="15104" width="0.7109375" style="17" customWidth="1"/>
    <col min="15105" max="15105" width="48.42578125" style="17" customWidth="1"/>
    <col min="15106" max="15106" width="47" style="17" customWidth="1"/>
    <col min="15107" max="15107" width="31.42578125" style="17" customWidth="1"/>
    <col min="15108" max="15108" width="23" style="17" customWidth="1"/>
    <col min="15109" max="15109" width="25" style="17" customWidth="1"/>
    <col min="15110" max="15110" width="42.85546875" style="17" customWidth="1"/>
    <col min="15111" max="15111" width="0" style="17" hidden="1" customWidth="1"/>
    <col min="15112" max="15359" width="0" style="17" hidden="1"/>
    <col min="15360" max="15360" width="0.7109375" style="17" customWidth="1"/>
    <col min="15361" max="15361" width="48.42578125" style="17" customWidth="1"/>
    <col min="15362" max="15362" width="47" style="17" customWidth="1"/>
    <col min="15363" max="15363" width="31.42578125" style="17" customWidth="1"/>
    <col min="15364" max="15364" width="23" style="17" customWidth="1"/>
    <col min="15365" max="15365" width="25" style="17" customWidth="1"/>
    <col min="15366" max="15366" width="42.85546875" style="17" customWidth="1"/>
    <col min="15367" max="15367" width="0" style="17" hidden="1" customWidth="1"/>
    <col min="15368" max="15615" width="0" style="17" hidden="1"/>
    <col min="15616" max="15616" width="0.7109375" style="17" customWidth="1"/>
    <col min="15617" max="15617" width="48.42578125" style="17" customWidth="1"/>
    <col min="15618" max="15618" width="47" style="17" customWidth="1"/>
    <col min="15619" max="15619" width="31.42578125" style="17" customWidth="1"/>
    <col min="15620" max="15620" width="23" style="17" customWidth="1"/>
    <col min="15621" max="15621" width="25" style="17" customWidth="1"/>
    <col min="15622" max="15622" width="42.85546875" style="17" customWidth="1"/>
    <col min="15623" max="15623" width="0" style="17" hidden="1" customWidth="1"/>
    <col min="15624" max="15871" width="0" style="17" hidden="1"/>
    <col min="15872" max="15872" width="0.7109375" style="17" customWidth="1"/>
    <col min="15873" max="15873" width="48.42578125" style="17" customWidth="1"/>
    <col min="15874" max="15874" width="47" style="17" customWidth="1"/>
    <col min="15875" max="15875" width="31.42578125" style="17" customWidth="1"/>
    <col min="15876" max="15876" width="23" style="17" customWidth="1"/>
    <col min="15877" max="15877" width="25" style="17" customWidth="1"/>
    <col min="15878" max="15878" width="42.85546875" style="17" customWidth="1"/>
    <col min="15879" max="15879" width="0" style="17" hidden="1" customWidth="1"/>
    <col min="15880" max="16127" width="0" style="17" hidden="1"/>
    <col min="16128" max="16128" width="0.7109375" style="17" customWidth="1"/>
    <col min="16129" max="16129" width="48.42578125" style="17" customWidth="1"/>
    <col min="16130" max="16130" width="47" style="17" customWidth="1"/>
    <col min="16131" max="16131" width="31.42578125" style="17" customWidth="1"/>
    <col min="16132" max="16132" width="23" style="17" customWidth="1"/>
    <col min="16133" max="16133" width="25" style="17" customWidth="1"/>
    <col min="16134" max="16134" width="42.85546875" style="17" customWidth="1"/>
    <col min="16135" max="16135" width="0" style="17" hidden="1" customWidth="1"/>
    <col min="16136" max="16383" width="0" style="17" hidden="1"/>
    <col min="16384" max="16384" width="0.7109375" style="17" customWidth="1"/>
  </cols>
  <sheetData>
    <row r="1" spans="1:6 1283:1285" ht="18.75" x14ac:dyDescent="0.25">
      <c r="A1" s="1564" t="s">
        <v>1351</v>
      </c>
      <c r="B1" s="1564"/>
      <c r="C1" s="1564"/>
      <c r="D1" s="1564"/>
      <c r="E1" s="1564"/>
      <c r="F1" s="1564"/>
    </row>
    <row r="2" spans="1:6 1283:1285" ht="18.75" x14ac:dyDescent="0.25">
      <c r="A2" s="1564" t="s">
        <v>1812</v>
      </c>
      <c r="B2" s="1564"/>
      <c r="C2" s="1564"/>
      <c r="D2" s="1564"/>
      <c r="E2" s="1564"/>
      <c r="F2" s="1564"/>
    </row>
    <row r="3" spans="1:6 1283:1285" ht="8.25" customHeight="1" x14ac:dyDescent="0.25">
      <c r="A3" s="1565"/>
      <c r="B3" s="1565"/>
      <c r="C3" s="1565"/>
      <c r="D3" s="1565"/>
      <c r="E3" s="1565"/>
      <c r="F3" s="1565"/>
    </row>
    <row r="4" spans="1:6 1283:1285" s="844" customFormat="1" ht="37.5" x14ac:dyDescent="0.25">
      <c r="A4" s="241" t="s">
        <v>180</v>
      </c>
      <c r="B4" s="228" t="s">
        <v>1813</v>
      </c>
      <c r="C4" s="241" t="s">
        <v>181</v>
      </c>
      <c r="D4" s="241" t="s">
        <v>182</v>
      </c>
      <c r="E4" s="228" t="s">
        <v>183</v>
      </c>
      <c r="F4" s="241" t="s">
        <v>184</v>
      </c>
      <c r="AWI4" s="830"/>
      <c r="AWJ4" s="830"/>
      <c r="AWK4" s="830"/>
    </row>
    <row r="5" spans="1:6 1283:1285" s="808" customFormat="1" x14ac:dyDescent="0.2">
      <c r="A5" s="582" t="s">
        <v>911</v>
      </c>
      <c r="B5" s="582" t="s">
        <v>317</v>
      </c>
      <c r="C5" s="582" t="s">
        <v>318</v>
      </c>
      <c r="D5" s="843" t="s">
        <v>319</v>
      </c>
      <c r="E5" s="842">
        <v>44718</v>
      </c>
      <c r="F5" s="582" t="s">
        <v>1072</v>
      </c>
      <c r="AWI5" s="829"/>
      <c r="AWJ5" s="829"/>
      <c r="AWK5" s="829"/>
    </row>
    <row r="6" spans="1:6 1283:1285" s="808" customFormat="1" x14ac:dyDescent="0.2">
      <c r="A6" s="582" t="s">
        <v>1352</v>
      </c>
      <c r="B6" s="582" t="s">
        <v>880</v>
      </c>
      <c r="C6" s="582" t="s">
        <v>881</v>
      </c>
      <c r="D6" s="843" t="s">
        <v>882</v>
      </c>
      <c r="E6" s="842">
        <v>43904</v>
      </c>
      <c r="F6" s="582" t="s">
        <v>1076</v>
      </c>
      <c r="AWI6" s="829"/>
      <c r="AWJ6" s="829"/>
      <c r="AWK6" s="829"/>
    </row>
    <row r="7" spans="1:6 1283:1285" s="808" customFormat="1" x14ac:dyDescent="0.2">
      <c r="A7" s="1560" t="s">
        <v>1074</v>
      </c>
      <c r="B7" s="582" t="s">
        <v>1924</v>
      </c>
      <c r="C7" s="582" t="s">
        <v>1815</v>
      </c>
      <c r="D7" s="843" t="s">
        <v>1816</v>
      </c>
      <c r="E7" s="842">
        <v>46955</v>
      </c>
      <c r="F7" s="582" t="s">
        <v>9</v>
      </c>
      <c r="AWI7" s="829"/>
      <c r="AWJ7" s="829"/>
      <c r="AWK7" s="829"/>
    </row>
    <row r="8" spans="1:6 1283:1285" s="808" customFormat="1" x14ac:dyDescent="0.2">
      <c r="A8" s="1560" t="s">
        <v>1074</v>
      </c>
      <c r="B8" s="582" t="s">
        <v>1747</v>
      </c>
      <c r="C8" s="582" t="s">
        <v>1157</v>
      </c>
      <c r="D8" s="843" t="s">
        <v>1158</v>
      </c>
      <c r="E8" s="842">
        <v>45509</v>
      </c>
      <c r="F8" s="582" t="s">
        <v>9</v>
      </c>
      <c r="AWI8" s="829"/>
      <c r="AWJ8" s="829"/>
      <c r="AWK8" s="829"/>
    </row>
    <row r="9" spans="1:6 1283:1285" s="808" customFormat="1" x14ac:dyDescent="0.2">
      <c r="A9" s="1560" t="s">
        <v>1074</v>
      </c>
      <c r="B9" s="582" t="s">
        <v>1747</v>
      </c>
      <c r="C9" s="582" t="s">
        <v>1157</v>
      </c>
      <c r="D9" s="843" t="s">
        <v>1159</v>
      </c>
      <c r="E9" s="842">
        <v>45869</v>
      </c>
      <c r="F9" s="582" t="s">
        <v>9</v>
      </c>
      <c r="AWI9" s="829"/>
      <c r="AWJ9" s="829"/>
      <c r="AWK9" s="829"/>
    </row>
    <row r="10" spans="1:6 1283:1285" s="808" customFormat="1" x14ac:dyDescent="0.2">
      <c r="A10" s="1560" t="s">
        <v>1074</v>
      </c>
      <c r="B10" s="582" t="s">
        <v>1747</v>
      </c>
      <c r="C10" s="582" t="s">
        <v>1157</v>
      </c>
      <c r="D10" s="843" t="s">
        <v>1160</v>
      </c>
      <c r="E10" s="842">
        <v>46229</v>
      </c>
      <c r="F10" s="582" t="s">
        <v>9</v>
      </c>
      <c r="AWI10" s="829"/>
      <c r="AWJ10" s="829"/>
      <c r="AWK10" s="829"/>
    </row>
    <row r="11" spans="1:6 1283:1285" s="808" customFormat="1" x14ac:dyDescent="0.2">
      <c r="A11" s="1560" t="s">
        <v>1074</v>
      </c>
      <c r="B11" s="582" t="s">
        <v>1901</v>
      </c>
      <c r="C11" s="582" t="s">
        <v>945</v>
      </c>
      <c r="D11" s="843" t="s">
        <v>946</v>
      </c>
      <c r="E11" s="842">
        <v>45236</v>
      </c>
      <c r="F11" s="582" t="s">
        <v>9</v>
      </c>
      <c r="AWI11" s="829"/>
      <c r="AWJ11" s="829"/>
      <c r="AWK11" s="829"/>
    </row>
    <row r="12" spans="1:6 1283:1285" s="808" customFormat="1" x14ac:dyDescent="0.2">
      <c r="A12" s="1560" t="s">
        <v>185</v>
      </c>
      <c r="B12" s="582" t="s">
        <v>947</v>
      </c>
      <c r="C12" s="582" t="s">
        <v>948</v>
      </c>
      <c r="D12" s="843" t="s">
        <v>1818</v>
      </c>
      <c r="E12" s="842">
        <v>43504</v>
      </c>
      <c r="F12" s="582" t="s">
        <v>185</v>
      </c>
      <c r="AWI12" s="829"/>
      <c r="AWJ12" s="829"/>
      <c r="AWK12" s="829"/>
    </row>
    <row r="13" spans="1:6 1283:1285" s="808" customFormat="1" x14ac:dyDescent="0.2">
      <c r="A13" s="1560" t="s">
        <v>185</v>
      </c>
      <c r="B13" s="582" t="s">
        <v>947</v>
      </c>
      <c r="C13" s="582" t="s">
        <v>948</v>
      </c>
      <c r="D13" s="843" t="s">
        <v>1819</v>
      </c>
      <c r="E13" s="842">
        <v>43532</v>
      </c>
      <c r="F13" s="582" t="s">
        <v>185</v>
      </c>
      <c r="AWI13" s="829"/>
      <c r="AWJ13" s="829"/>
      <c r="AWK13" s="829"/>
    </row>
    <row r="14" spans="1:6 1283:1285" s="808" customFormat="1" x14ac:dyDescent="0.2">
      <c r="A14" s="1560" t="s">
        <v>185</v>
      </c>
      <c r="B14" s="582" t="s">
        <v>947</v>
      </c>
      <c r="C14" s="582" t="s">
        <v>948</v>
      </c>
      <c r="D14" s="843" t="s">
        <v>1703</v>
      </c>
      <c r="E14" s="842">
        <v>43378</v>
      </c>
      <c r="F14" s="582" t="s">
        <v>185</v>
      </c>
      <c r="AWI14" s="829"/>
      <c r="AWJ14" s="829"/>
      <c r="AWK14" s="829"/>
    </row>
    <row r="15" spans="1:6 1283:1285" s="808" customFormat="1" x14ac:dyDescent="0.2">
      <c r="A15" s="1560" t="s">
        <v>185</v>
      </c>
      <c r="B15" s="582" t="s">
        <v>947</v>
      </c>
      <c r="C15" s="582" t="s">
        <v>948</v>
      </c>
      <c r="D15" s="843" t="s">
        <v>1704</v>
      </c>
      <c r="E15" s="842">
        <v>43385</v>
      </c>
      <c r="F15" s="582" t="s">
        <v>185</v>
      </c>
      <c r="AWI15" s="829"/>
      <c r="AWJ15" s="829"/>
      <c r="AWK15" s="829"/>
    </row>
    <row r="16" spans="1:6 1283:1285" s="808" customFormat="1" x14ac:dyDescent="0.2">
      <c r="A16" s="1560" t="s">
        <v>185</v>
      </c>
      <c r="B16" s="582" t="s">
        <v>947</v>
      </c>
      <c r="C16" s="582" t="s">
        <v>948</v>
      </c>
      <c r="D16" s="843" t="s">
        <v>1705</v>
      </c>
      <c r="E16" s="842">
        <v>43399</v>
      </c>
      <c r="F16" s="582" t="s">
        <v>185</v>
      </c>
      <c r="AWI16" s="829"/>
      <c r="AWJ16" s="829"/>
      <c r="AWK16" s="829"/>
    </row>
    <row r="17" spans="1:6 1283:1285" s="808" customFormat="1" x14ac:dyDescent="0.2">
      <c r="A17" s="1560" t="s">
        <v>185</v>
      </c>
      <c r="B17" s="582" t="s">
        <v>947</v>
      </c>
      <c r="C17" s="582" t="s">
        <v>948</v>
      </c>
      <c r="D17" s="843" t="s">
        <v>1706</v>
      </c>
      <c r="E17" s="842">
        <v>43413</v>
      </c>
      <c r="F17" s="582" t="s">
        <v>185</v>
      </c>
      <c r="AWI17" s="829"/>
      <c r="AWJ17" s="829"/>
      <c r="AWK17" s="829"/>
    </row>
    <row r="18" spans="1:6 1283:1285" s="808" customFormat="1" x14ac:dyDescent="0.2">
      <c r="A18" s="1560" t="s">
        <v>185</v>
      </c>
      <c r="B18" s="582" t="s">
        <v>947</v>
      </c>
      <c r="C18" s="582" t="s">
        <v>948</v>
      </c>
      <c r="D18" s="843" t="s">
        <v>1707</v>
      </c>
      <c r="E18" s="842">
        <v>43420</v>
      </c>
      <c r="F18" s="582" t="s">
        <v>185</v>
      </c>
      <c r="AWI18" s="829"/>
      <c r="AWJ18" s="829"/>
      <c r="AWK18" s="829"/>
    </row>
    <row r="19" spans="1:6 1283:1285" s="808" customFormat="1" x14ac:dyDescent="0.2">
      <c r="A19" s="1560" t="s">
        <v>185</v>
      </c>
      <c r="B19" s="582" t="s">
        <v>947</v>
      </c>
      <c r="C19" s="582" t="s">
        <v>948</v>
      </c>
      <c r="D19" s="843" t="s">
        <v>1820</v>
      </c>
      <c r="E19" s="842">
        <v>43595</v>
      </c>
      <c r="F19" s="582" t="s">
        <v>185</v>
      </c>
      <c r="AWI19" s="829"/>
      <c r="AWJ19" s="829"/>
      <c r="AWK19" s="829"/>
    </row>
    <row r="20" spans="1:6 1283:1285" s="808" customFormat="1" x14ac:dyDescent="0.2">
      <c r="A20" s="1560" t="s">
        <v>185</v>
      </c>
      <c r="B20" s="582" t="s">
        <v>947</v>
      </c>
      <c r="C20" s="582" t="s">
        <v>948</v>
      </c>
      <c r="D20" s="843" t="s">
        <v>1821</v>
      </c>
      <c r="E20" s="842">
        <v>43609</v>
      </c>
      <c r="F20" s="582" t="s">
        <v>185</v>
      </c>
      <c r="AWI20" s="829"/>
      <c r="AWJ20" s="829"/>
      <c r="AWK20" s="829"/>
    </row>
    <row r="21" spans="1:6 1283:1285" s="808" customFormat="1" x14ac:dyDescent="0.2">
      <c r="A21" s="1560" t="s">
        <v>185</v>
      </c>
      <c r="B21" s="582" t="s">
        <v>947</v>
      </c>
      <c r="C21" s="582" t="s">
        <v>948</v>
      </c>
      <c r="D21" s="843" t="s">
        <v>1822</v>
      </c>
      <c r="E21" s="842">
        <v>43623</v>
      </c>
      <c r="F21" s="582" t="s">
        <v>185</v>
      </c>
      <c r="AWI21" s="829"/>
      <c r="AWJ21" s="829"/>
      <c r="AWK21" s="829"/>
    </row>
    <row r="22" spans="1:6 1283:1285" s="808" customFormat="1" x14ac:dyDescent="0.2">
      <c r="A22" s="1560" t="s">
        <v>185</v>
      </c>
      <c r="B22" s="582" t="s">
        <v>947</v>
      </c>
      <c r="C22" s="582" t="s">
        <v>948</v>
      </c>
      <c r="D22" s="843" t="s">
        <v>1430</v>
      </c>
      <c r="E22" s="842">
        <v>43413</v>
      </c>
      <c r="F22" s="582" t="s">
        <v>185</v>
      </c>
      <c r="AWI22" s="829"/>
      <c r="AWJ22" s="829"/>
      <c r="AWK22" s="829"/>
    </row>
    <row r="23" spans="1:6 1283:1285" s="808" customFormat="1" x14ac:dyDescent="0.2">
      <c r="A23" s="1560" t="s">
        <v>185</v>
      </c>
      <c r="B23" s="582" t="s">
        <v>947</v>
      </c>
      <c r="C23" s="582" t="s">
        <v>948</v>
      </c>
      <c r="D23" s="843" t="s">
        <v>1431</v>
      </c>
      <c r="E23" s="842">
        <v>43420</v>
      </c>
      <c r="F23" s="582" t="s">
        <v>185</v>
      </c>
      <c r="AWI23" s="829"/>
      <c r="AWJ23" s="829"/>
      <c r="AWK23" s="829"/>
    </row>
    <row r="24" spans="1:6 1283:1285" s="808" customFormat="1" x14ac:dyDescent="0.2">
      <c r="A24" s="1560" t="s">
        <v>185</v>
      </c>
      <c r="B24" s="582" t="s">
        <v>947</v>
      </c>
      <c r="C24" s="582" t="s">
        <v>948</v>
      </c>
      <c r="D24" s="843" t="s">
        <v>1432</v>
      </c>
      <c r="E24" s="842">
        <v>43427</v>
      </c>
      <c r="F24" s="582" t="s">
        <v>185</v>
      </c>
      <c r="AWI24" s="829"/>
      <c r="AWJ24" s="829"/>
      <c r="AWK24" s="829"/>
    </row>
    <row r="25" spans="1:6 1283:1285" s="808" customFormat="1" ht="30" x14ac:dyDescent="0.2">
      <c r="A25" s="1560" t="s">
        <v>175</v>
      </c>
      <c r="B25" s="582" t="s">
        <v>1685</v>
      </c>
      <c r="C25" s="582" t="s">
        <v>912</v>
      </c>
      <c r="D25" s="843" t="s">
        <v>913</v>
      </c>
      <c r="E25" s="842">
        <v>44777</v>
      </c>
      <c r="F25" s="582" t="s">
        <v>1075</v>
      </c>
      <c r="AWI25" s="829"/>
      <c r="AWJ25" s="829"/>
      <c r="AWK25" s="829"/>
    </row>
    <row r="26" spans="1:6 1283:1285" s="808" customFormat="1" ht="30" x14ac:dyDescent="0.2">
      <c r="A26" s="1560" t="s">
        <v>175</v>
      </c>
      <c r="B26" s="582" t="s">
        <v>186</v>
      </c>
      <c r="C26" s="582" t="s">
        <v>187</v>
      </c>
      <c r="D26" s="843" t="s">
        <v>188</v>
      </c>
      <c r="E26" s="842">
        <v>46984</v>
      </c>
      <c r="F26" s="582" t="s">
        <v>1075</v>
      </c>
      <c r="AWI26" s="829"/>
      <c r="AWJ26" s="829"/>
      <c r="AWK26" s="829"/>
    </row>
    <row r="27" spans="1:6 1283:1285" s="808" customFormat="1" x14ac:dyDescent="0.2">
      <c r="A27" s="1560" t="s">
        <v>1799</v>
      </c>
      <c r="B27" s="582" t="s">
        <v>190</v>
      </c>
      <c r="C27" s="582" t="s">
        <v>191</v>
      </c>
      <c r="D27" s="843" t="s">
        <v>192</v>
      </c>
      <c r="E27" s="842">
        <v>43431</v>
      </c>
      <c r="F27" s="582" t="s">
        <v>1076</v>
      </c>
      <c r="AWI27" s="829"/>
      <c r="AWJ27" s="829"/>
      <c r="AWK27" s="829"/>
    </row>
    <row r="28" spans="1:6 1283:1285" s="808" customFormat="1" x14ac:dyDescent="0.2">
      <c r="A28" s="1560" t="s">
        <v>189</v>
      </c>
      <c r="B28" s="582" t="s">
        <v>193</v>
      </c>
      <c r="C28" s="582" t="s">
        <v>194</v>
      </c>
      <c r="D28" s="843" t="s">
        <v>195</v>
      </c>
      <c r="E28" s="842">
        <v>43794</v>
      </c>
      <c r="F28" s="582" t="s">
        <v>1076</v>
      </c>
      <c r="AWI28" s="829"/>
      <c r="AWJ28" s="829"/>
      <c r="AWK28" s="829"/>
    </row>
    <row r="29" spans="1:6 1283:1285" s="808" customFormat="1" x14ac:dyDescent="0.2">
      <c r="A29" s="1560" t="s">
        <v>1</v>
      </c>
      <c r="B29" s="582" t="s">
        <v>196</v>
      </c>
      <c r="C29" s="582" t="s">
        <v>197</v>
      </c>
      <c r="D29" s="843" t="s">
        <v>198</v>
      </c>
      <c r="E29" s="842">
        <v>44438</v>
      </c>
      <c r="F29" s="582" t="s">
        <v>1077</v>
      </c>
      <c r="AWI29" s="829"/>
      <c r="AWJ29" s="829"/>
      <c r="AWK29" s="829"/>
    </row>
    <row r="30" spans="1:6 1283:1285" s="808" customFormat="1" x14ac:dyDescent="0.2">
      <c r="A30" s="1560" t="s">
        <v>1</v>
      </c>
      <c r="B30" s="582" t="s">
        <v>1902</v>
      </c>
      <c r="C30" s="582" t="s">
        <v>763</v>
      </c>
      <c r="D30" s="843" t="s">
        <v>764</v>
      </c>
      <c r="E30" s="842">
        <v>44456</v>
      </c>
      <c r="F30" s="582" t="s">
        <v>1077</v>
      </c>
      <c r="AWI30" s="829"/>
      <c r="AWJ30" s="829"/>
      <c r="AWK30" s="829"/>
    </row>
    <row r="31" spans="1:6 1283:1285" s="808" customFormat="1" x14ac:dyDescent="0.2">
      <c r="A31" s="1560" t="s">
        <v>1</v>
      </c>
      <c r="B31" s="582" t="s">
        <v>1903</v>
      </c>
      <c r="C31" s="582" t="s">
        <v>914</v>
      </c>
      <c r="D31" s="843" t="s">
        <v>915</v>
      </c>
      <c r="E31" s="842">
        <v>44749</v>
      </c>
      <c r="F31" s="582" t="s">
        <v>1077</v>
      </c>
      <c r="AWI31" s="829"/>
      <c r="AWJ31" s="829"/>
      <c r="AWK31" s="829"/>
    </row>
    <row r="32" spans="1:6 1283:1285" s="808" customFormat="1" x14ac:dyDescent="0.2">
      <c r="A32" s="1560" t="s">
        <v>1</v>
      </c>
      <c r="B32" s="582" t="s">
        <v>1078</v>
      </c>
      <c r="C32" s="582" t="s">
        <v>1079</v>
      </c>
      <c r="D32" s="843" t="s">
        <v>1080</v>
      </c>
      <c r="E32" s="842">
        <v>45428</v>
      </c>
      <c r="F32" s="582" t="s">
        <v>1077</v>
      </c>
      <c r="AWI32" s="829"/>
      <c r="AWJ32" s="829"/>
      <c r="AWK32" s="829"/>
    </row>
    <row r="33" spans="1:6 1283:1285" s="808" customFormat="1" x14ac:dyDescent="0.2">
      <c r="A33" s="1560" t="s">
        <v>1</v>
      </c>
      <c r="B33" s="582" t="s">
        <v>1161</v>
      </c>
      <c r="C33" s="582" t="s">
        <v>1162</v>
      </c>
      <c r="D33" s="843" t="s">
        <v>1163</v>
      </c>
      <c r="E33" s="842">
        <v>45521</v>
      </c>
      <c r="F33" s="582" t="s">
        <v>1077</v>
      </c>
      <c r="AWI33" s="829"/>
      <c r="AWJ33" s="829"/>
      <c r="AWK33" s="829"/>
    </row>
    <row r="34" spans="1:6 1283:1285" s="808" customFormat="1" x14ac:dyDescent="0.2">
      <c r="A34" s="1560" t="s">
        <v>1</v>
      </c>
      <c r="B34" s="582" t="s">
        <v>1904</v>
      </c>
      <c r="C34" s="582" t="s">
        <v>1709</v>
      </c>
      <c r="D34" s="843" t="s">
        <v>1710</v>
      </c>
      <c r="E34" s="842">
        <v>46067</v>
      </c>
      <c r="F34" s="582" t="s">
        <v>1077</v>
      </c>
      <c r="AWI34" s="829"/>
      <c r="AWJ34" s="829"/>
      <c r="AWK34" s="829"/>
    </row>
    <row r="35" spans="1:6 1283:1285" s="808" customFormat="1" x14ac:dyDescent="0.2">
      <c r="A35" s="1560" t="s">
        <v>654</v>
      </c>
      <c r="B35" s="582" t="s">
        <v>1748</v>
      </c>
      <c r="C35" s="582" t="s">
        <v>1007</v>
      </c>
      <c r="D35" s="843" t="s">
        <v>1008</v>
      </c>
      <c r="E35" s="842">
        <v>43540</v>
      </c>
      <c r="F35" s="582" t="s">
        <v>910</v>
      </c>
      <c r="AWI35" s="829"/>
      <c r="AWJ35" s="829"/>
      <c r="AWK35" s="829"/>
    </row>
    <row r="36" spans="1:6 1283:1285" s="808" customFormat="1" x14ac:dyDescent="0.2">
      <c r="A36" s="1560" t="s">
        <v>654</v>
      </c>
      <c r="B36" s="582" t="s">
        <v>1749</v>
      </c>
      <c r="C36" s="582" t="s">
        <v>949</v>
      </c>
      <c r="D36" s="843" t="s">
        <v>950</v>
      </c>
      <c r="E36" s="842">
        <v>44521</v>
      </c>
      <c r="F36" s="582" t="s">
        <v>910</v>
      </c>
      <c r="AWI36" s="829"/>
      <c r="AWJ36" s="829"/>
      <c r="AWK36" s="829"/>
    </row>
    <row r="37" spans="1:6 1283:1285" s="808" customFormat="1" x14ac:dyDescent="0.2">
      <c r="A37" s="1560" t="s">
        <v>654</v>
      </c>
      <c r="B37" s="582" t="s">
        <v>1750</v>
      </c>
      <c r="C37" s="582" t="s">
        <v>1193</v>
      </c>
      <c r="D37" s="843" t="s">
        <v>1194</v>
      </c>
      <c r="E37" s="842">
        <v>45584</v>
      </c>
      <c r="F37" s="582" t="s">
        <v>910</v>
      </c>
      <c r="AWI37" s="829"/>
      <c r="AWJ37" s="829"/>
      <c r="AWK37" s="829"/>
    </row>
    <row r="38" spans="1:6 1283:1285" s="808" customFormat="1" x14ac:dyDescent="0.2">
      <c r="A38" s="1560" t="s">
        <v>177</v>
      </c>
      <c r="B38" s="582" t="s">
        <v>199</v>
      </c>
      <c r="C38" s="582" t="s">
        <v>200</v>
      </c>
      <c r="D38" s="843" t="s">
        <v>201</v>
      </c>
      <c r="E38" s="842">
        <v>44067</v>
      </c>
      <c r="F38" s="582" t="s">
        <v>1073</v>
      </c>
      <c r="AWI38" s="829"/>
      <c r="AWJ38" s="829"/>
      <c r="AWK38" s="829"/>
    </row>
    <row r="39" spans="1:6 1283:1285" s="808" customFormat="1" x14ac:dyDescent="0.2">
      <c r="A39" s="1560" t="s">
        <v>177</v>
      </c>
      <c r="B39" s="582" t="s">
        <v>202</v>
      </c>
      <c r="C39" s="582" t="s">
        <v>1353</v>
      </c>
      <c r="D39" s="843" t="s">
        <v>203</v>
      </c>
      <c r="E39" s="842">
        <v>44427</v>
      </c>
      <c r="F39" s="582" t="s">
        <v>1077</v>
      </c>
      <c r="AWI39" s="829"/>
      <c r="AWJ39" s="829"/>
      <c r="AWK39" s="829"/>
    </row>
    <row r="40" spans="1:6 1283:1285" s="808" customFormat="1" x14ac:dyDescent="0.2">
      <c r="A40" s="1560" t="s">
        <v>177</v>
      </c>
      <c r="B40" s="582" t="s">
        <v>916</v>
      </c>
      <c r="C40" s="582" t="s">
        <v>917</v>
      </c>
      <c r="D40" s="843" t="s">
        <v>918</v>
      </c>
      <c r="E40" s="842">
        <v>44792</v>
      </c>
      <c r="F40" s="582" t="s">
        <v>1077</v>
      </c>
      <c r="AWI40" s="829"/>
      <c r="AWJ40" s="829"/>
      <c r="AWK40" s="829"/>
    </row>
    <row r="41" spans="1:6 1283:1285" s="808" customFormat="1" x14ac:dyDescent="0.2">
      <c r="A41" s="1560" t="s">
        <v>177</v>
      </c>
      <c r="B41" s="582" t="s">
        <v>1195</v>
      </c>
      <c r="C41" s="582" t="s">
        <v>1196</v>
      </c>
      <c r="D41" s="843" t="s">
        <v>1197</v>
      </c>
      <c r="E41" s="842">
        <v>48124</v>
      </c>
      <c r="F41" s="582" t="s">
        <v>1185</v>
      </c>
      <c r="AWI41" s="829"/>
      <c r="AWJ41" s="829"/>
      <c r="AWK41" s="829"/>
    </row>
    <row r="42" spans="1:6 1283:1285" s="808" customFormat="1" x14ac:dyDescent="0.2">
      <c r="A42" s="1560" t="s">
        <v>10</v>
      </c>
      <c r="B42" s="582" t="s">
        <v>1711</v>
      </c>
      <c r="C42" s="582" t="s">
        <v>800</v>
      </c>
      <c r="D42" s="843" t="s">
        <v>801</v>
      </c>
      <c r="E42" s="842">
        <v>43473</v>
      </c>
      <c r="F42" s="582" t="s">
        <v>919</v>
      </c>
      <c r="AWI42" s="829"/>
      <c r="AWJ42" s="829"/>
      <c r="AWK42" s="829"/>
    </row>
    <row r="43" spans="1:6 1283:1285" s="808" customFormat="1" x14ac:dyDescent="0.2">
      <c r="A43" s="1560" t="s">
        <v>10</v>
      </c>
      <c r="B43" s="582" t="s">
        <v>920</v>
      </c>
      <c r="C43" s="582" t="s">
        <v>921</v>
      </c>
      <c r="D43" s="843" t="s">
        <v>922</v>
      </c>
      <c r="E43" s="842">
        <v>44796</v>
      </c>
      <c r="F43" s="582" t="s">
        <v>919</v>
      </c>
      <c r="AWI43" s="829"/>
      <c r="AWJ43" s="829"/>
      <c r="AWK43" s="829"/>
    </row>
    <row r="44" spans="1:6 1283:1285" s="808" customFormat="1" x14ac:dyDescent="0.2">
      <c r="A44" s="1560" t="s">
        <v>10</v>
      </c>
      <c r="B44" s="582" t="s">
        <v>1081</v>
      </c>
      <c r="C44" s="582" t="s">
        <v>1082</v>
      </c>
      <c r="D44" s="843" t="s">
        <v>1083</v>
      </c>
      <c r="E44" s="842">
        <v>43978</v>
      </c>
      <c r="F44" s="582" t="s">
        <v>919</v>
      </c>
      <c r="AWI44" s="829"/>
      <c r="AWJ44" s="829"/>
      <c r="AWK44" s="829"/>
    </row>
    <row r="45" spans="1:6 1283:1285" s="808" customFormat="1" x14ac:dyDescent="0.2">
      <c r="A45" s="1560" t="s">
        <v>10</v>
      </c>
      <c r="B45" s="582" t="s">
        <v>1081</v>
      </c>
      <c r="C45" s="582" t="s">
        <v>1082</v>
      </c>
      <c r="D45" s="843" t="s">
        <v>1084</v>
      </c>
      <c r="E45" s="842">
        <v>44338</v>
      </c>
      <c r="F45" s="582" t="s">
        <v>919</v>
      </c>
      <c r="AWI45" s="829"/>
      <c r="AWJ45" s="829"/>
      <c r="AWK45" s="829"/>
    </row>
    <row r="46" spans="1:6 1283:1285" s="808" customFormat="1" x14ac:dyDescent="0.2">
      <c r="A46" s="1560" t="s">
        <v>10</v>
      </c>
      <c r="B46" s="582" t="s">
        <v>1081</v>
      </c>
      <c r="C46" s="582" t="s">
        <v>1082</v>
      </c>
      <c r="D46" s="843" t="s">
        <v>1085</v>
      </c>
      <c r="E46" s="842">
        <v>44698</v>
      </c>
      <c r="F46" s="582" t="s">
        <v>919</v>
      </c>
      <c r="AWI46" s="829"/>
      <c r="AWJ46" s="829"/>
      <c r="AWK46" s="829"/>
    </row>
    <row r="47" spans="1:6 1283:1285" s="808" customFormat="1" x14ac:dyDescent="0.2">
      <c r="A47" s="1560" t="s">
        <v>10</v>
      </c>
      <c r="B47" s="582" t="s">
        <v>1081</v>
      </c>
      <c r="C47" s="582" t="s">
        <v>1082</v>
      </c>
      <c r="D47" s="843" t="s">
        <v>1086</v>
      </c>
      <c r="E47" s="842">
        <v>45058</v>
      </c>
      <c r="F47" s="582" t="s">
        <v>919</v>
      </c>
      <c r="AWI47" s="829"/>
      <c r="AWJ47" s="829"/>
      <c r="AWK47" s="829"/>
    </row>
    <row r="48" spans="1:6 1283:1285" s="808" customFormat="1" x14ac:dyDescent="0.2">
      <c r="A48" s="1560" t="s">
        <v>10</v>
      </c>
      <c r="B48" s="582" t="s">
        <v>1905</v>
      </c>
      <c r="C48" s="582" t="s">
        <v>1387</v>
      </c>
      <c r="D48" s="843" t="s">
        <v>1388</v>
      </c>
      <c r="E48" s="842">
        <v>44439</v>
      </c>
      <c r="F48" s="582" t="s">
        <v>919</v>
      </c>
      <c r="AWI48" s="829"/>
      <c r="AWJ48" s="829"/>
      <c r="AWK48" s="829"/>
    </row>
    <row r="49" spans="1:6 1283:1285" s="808" customFormat="1" x14ac:dyDescent="0.2">
      <c r="A49" s="1560" t="s">
        <v>10</v>
      </c>
      <c r="B49" s="582" t="s">
        <v>1905</v>
      </c>
      <c r="C49" s="582" t="s">
        <v>1387</v>
      </c>
      <c r="D49" s="843" t="s">
        <v>1389</v>
      </c>
      <c r="E49" s="842">
        <v>44799</v>
      </c>
      <c r="F49" s="582" t="s">
        <v>919</v>
      </c>
      <c r="AWI49" s="829"/>
      <c r="AWJ49" s="829"/>
      <c r="AWK49" s="829"/>
    </row>
    <row r="50" spans="1:6 1283:1285" s="808" customFormat="1" x14ac:dyDescent="0.2">
      <c r="A50" s="1560" t="s">
        <v>10</v>
      </c>
      <c r="B50" s="582" t="s">
        <v>1905</v>
      </c>
      <c r="C50" s="582" t="s">
        <v>1387</v>
      </c>
      <c r="D50" s="843" t="s">
        <v>1390</v>
      </c>
      <c r="E50" s="842">
        <v>45159</v>
      </c>
      <c r="F50" s="582" t="s">
        <v>919</v>
      </c>
      <c r="AWI50" s="829"/>
      <c r="AWJ50" s="829"/>
      <c r="AWK50" s="829"/>
    </row>
    <row r="51" spans="1:6 1283:1285" s="808" customFormat="1" x14ac:dyDescent="0.2">
      <c r="A51" s="1560" t="s">
        <v>10</v>
      </c>
      <c r="B51" s="582" t="s">
        <v>1905</v>
      </c>
      <c r="C51" s="582" t="s">
        <v>1387</v>
      </c>
      <c r="D51" s="843" t="s">
        <v>1391</v>
      </c>
      <c r="E51" s="842">
        <v>45519</v>
      </c>
      <c r="F51" s="582" t="s">
        <v>919</v>
      </c>
      <c r="AWI51" s="829"/>
      <c r="AWJ51" s="829"/>
      <c r="AWK51" s="829"/>
    </row>
    <row r="52" spans="1:6 1283:1285" s="808" customFormat="1" x14ac:dyDescent="0.2">
      <c r="A52" s="1560" t="s">
        <v>10</v>
      </c>
      <c r="B52" s="582" t="s">
        <v>923</v>
      </c>
      <c r="C52" s="582" t="s">
        <v>924</v>
      </c>
      <c r="D52" s="843" t="s">
        <v>925</v>
      </c>
      <c r="E52" s="842">
        <v>44077</v>
      </c>
      <c r="F52" s="582" t="s">
        <v>919</v>
      </c>
      <c r="AWI52" s="829"/>
      <c r="AWJ52" s="829"/>
      <c r="AWK52" s="829"/>
    </row>
    <row r="53" spans="1:6 1283:1285" s="808" customFormat="1" x14ac:dyDescent="0.2">
      <c r="A53" s="1560" t="s">
        <v>10</v>
      </c>
      <c r="B53" s="582" t="s">
        <v>923</v>
      </c>
      <c r="C53" s="582" t="s">
        <v>924</v>
      </c>
      <c r="D53" s="843" t="s">
        <v>926</v>
      </c>
      <c r="E53" s="842">
        <v>44797</v>
      </c>
      <c r="F53" s="582" t="s">
        <v>919</v>
      </c>
      <c r="AWI53" s="829"/>
      <c r="AWJ53" s="829"/>
      <c r="AWK53" s="829"/>
    </row>
    <row r="54" spans="1:6 1283:1285" s="808" customFormat="1" x14ac:dyDescent="0.2">
      <c r="A54" s="1560" t="s">
        <v>10</v>
      </c>
      <c r="B54" s="582" t="s">
        <v>1906</v>
      </c>
      <c r="C54" s="582" t="s">
        <v>1198</v>
      </c>
      <c r="D54" s="843" t="s">
        <v>1199</v>
      </c>
      <c r="E54" s="842">
        <v>45554</v>
      </c>
      <c r="F54" s="582" t="s">
        <v>919</v>
      </c>
      <c r="AWI54" s="829"/>
      <c r="AWJ54" s="829"/>
      <c r="AWK54" s="829"/>
    </row>
    <row r="55" spans="1:6 1283:1285" s="808" customFormat="1" x14ac:dyDescent="0.2">
      <c r="A55" s="1560" t="s">
        <v>10</v>
      </c>
      <c r="B55" s="582" t="s">
        <v>1906</v>
      </c>
      <c r="C55" s="582" t="s">
        <v>1198</v>
      </c>
      <c r="D55" s="843" t="s">
        <v>1200</v>
      </c>
      <c r="E55" s="842">
        <v>45914</v>
      </c>
      <c r="F55" s="582" t="s">
        <v>919</v>
      </c>
      <c r="AWI55" s="829"/>
      <c r="AWJ55" s="829"/>
      <c r="AWK55" s="829"/>
    </row>
    <row r="56" spans="1:6 1283:1285" s="808" customFormat="1" x14ac:dyDescent="0.2">
      <c r="A56" s="1560" t="s">
        <v>10</v>
      </c>
      <c r="B56" s="582" t="s">
        <v>1907</v>
      </c>
      <c r="C56" s="582" t="s">
        <v>1201</v>
      </c>
      <c r="D56" s="843" t="s">
        <v>1202</v>
      </c>
      <c r="E56" s="842">
        <v>45914</v>
      </c>
      <c r="F56" s="582" t="s">
        <v>919</v>
      </c>
      <c r="AWI56" s="829"/>
      <c r="AWJ56" s="829"/>
      <c r="AWK56" s="829"/>
    </row>
    <row r="57" spans="1:6 1283:1285" s="808" customFormat="1" x14ac:dyDescent="0.2">
      <c r="A57" s="1560" t="s">
        <v>10</v>
      </c>
      <c r="B57" s="582" t="s">
        <v>1907</v>
      </c>
      <c r="C57" s="582" t="s">
        <v>1201</v>
      </c>
      <c r="D57" s="843" t="s">
        <v>1203</v>
      </c>
      <c r="E57" s="842">
        <v>46274</v>
      </c>
      <c r="F57" s="582" t="s">
        <v>919</v>
      </c>
      <c r="AWI57" s="829"/>
      <c r="AWJ57" s="829"/>
      <c r="AWK57" s="829"/>
    </row>
    <row r="58" spans="1:6 1283:1285" s="808" customFormat="1" x14ac:dyDescent="0.2">
      <c r="A58" s="1560" t="s">
        <v>3</v>
      </c>
      <c r="B58" s="582" t="s">
        <v>1087</v>
      </c>
      <c r="C58" s="582" t="s">
        <v>1088</v>
      </c>
      <c r="D58" s="843" t="s">
        <v>1089</v>
      </c>
      <c r="E58" s="842">
        <v>46800</v>
      </c>
      <c r="F58" s="582" t="s">
        <v>1077</v>
      </c>
      <c r="AWI58" s="829"/>
      <c r="AWJ58" s="829"/>
      <c r="AWK58" s="829"/>
    </row>
    <row r="59" spans="1:6 1283:1285" s="808" customFormat="1" x14ac:dyDescent="0.2">
      <c r="A59" s="1560" t="s">
        <v>3</v>
      </c>
      <c r="B59" s="582" t="s">
        <v>1090</v>
      </c>
      <c r="C59" s="582" t="s">
        <v>1091</v>
      </c>
      <c r="D59" s="843" t="s">
        <v>1092</v>
      </c>
      <c r="E59" s="842">
        <v>46081</v>
      </c>
      <c r="F59" s="582" t="s">
        <v>1077</v>
      </c>
      <c r="AWI59" s="829"/>
      <c r="AWJ59" s="829"/>
      <c r="AWK59" s="829"/>
    </row>
    <row r="60" spans="1:6 1283:1285" s="808" customFormat="1" x14ac:dyDescent="0.2">
      <c r="A60" s="1560" t="s">
        <v>3</v>
      </c>
      <c r="B60" s="582" t="s">
        <v>1093</v>
      </c>
      <c r="C60" s="582" t="s">
        <v>1094</v>
      </c>
      <c r="D60" s="843" t="s">
        <v>1095</v>
      </c>
      <c r="E60" s="842">
        <v>43922</v>
      </c>
      <c r="F60" s="582" t="s">
        <v>1077</v>
      </c>
      <c r="AWI60" s="829"/>
      <c r="AWJ60" s="829"/>
      <c r="AWK60" s="829"/>
    </row>
    <row r="61" spans="1:6 1283:1285" s="808" customFormat="1" x14ac:dyDescent="0.2">
      <c r="A61" s="1560" t="s">
        <v>3</v>
      </c>
      <c r="B61" s="582" t="s">
        <v>1093</v>
      </c>
      <c r="C61" s="582" t="s">
        <v>1094</v>
      </c>
      <c r="D61" s="843" t="s">
        <v>1096</v>
      </c>
      <c r="E61" s="842">
        <v>44642</v>
      </c>
      <c r="F61" s="582" t="s">
        <v>1077</v>
      </c>
      <c r="AWI61" s="829"/>
      <c r="AWJ61" s="829"/>
      <c r="AWK61" s="829"/>
    </row>
    <row r="62" spans="1:6 1283:1285" s="808" customFormat="1" x14ac:dyDescent="0.2">
      <c r="A62" s="1560" t="s">
        <v>3</v>
      </c>
      <c r="B62" s="582" t="s">
        <v>765</v>
      </c>
      <c r="C62" s="582" t="s">
        <v>766</v>
      </c>
      <c r="D62" s="843" t="s">
        <v>767</v>
      </c>
      <c r="E62" s="842">
        <v>43930</v>
      </c>
      <c r="F62" s="582" t="s">
        <v>1077</v>
      </c>
      <c r="AWI62" s="829"/>
      <c r="AWJ62" s="829"/>
      <c r="AWK62" s="829"/>
    </row>
    <row r="63" spans="1:6 1283:1285" s="808" customFormat="1" x14ac:dyDescent="0.2">
      <c r="A63" s="1560" t="s">
        <v>3</v>
      </c>
      <c r="B63" s="582" t="s">
        <v>765</v>
      </c>
      <c r="C63" s="582" t="s">
        <v>766</v>
      </c>
      <c r="D63" s="843" t="s">
        <v>768</v>
      </c>
      <c r="E63" s="842">
        <v>44110</v>
      </c>
      <c r="F63" s="582" t="s">
        <v>1077</v>
      </c>
      <c r="AWI63" s="829"/>
      <c r="AWJ63" s="829"/>
      <c r="AWK63" s="829"/>
    </row>
    <row r="64" spans="1:6 1283:1285" s="808" customFormat="1" x14ac:dyDescent="0.2">
      <c r="A64" s="1560" t="s">
        <v>3</v>
      </c>
      <c r="B64" s="582" t="s">
        <v>765</v>
      </c>
      <c r="C64" s="582" t="s">
        <v>766</v>
      </c>
      <c r="D64" s="843" t="s">
        <v>769</v>
      </c>
      <c r="E64" s="842">
        <v>44470</v>
      </c>
      <c r="F64" s="582" t="s">
        <v>1077</v>
      </c>
      <c r="AWI64" s="829"/>
      <c r="AWJ64" s="829"/>
      <c r="AWK64" s="829"/>
    </row>
    <row r="65" spans="1:6 1283:1285" s="808" customFormat="1" x14ac:dyDescent="0.2">
      <c r="A65" s="1560" t="s">
        <v>3</v>
      </c>
      <c r="B65" s="582" t="s">
        <v>765</v>
      </c>
      <c r="C65" s="582" t="s">
        <v>766</v>
      </c>
      <c r="D65" s="843" t="s">
        <v>770</v>
      </c>
      <c r="E65" s="842">
        <v>44830</v>
      </c>
      <c r="F65" s="582" t="s">
        <v>1077</v>
      </c>
      <c r="AWI65" s="829"/>
      <c r="AWJ65" s="829"/>
      <c r="AWK65" s="829"/>
    </row>
    <row r="66" spans="1:6 1283:1285" s="808" customFormat="1" x14ac:dyDescent="0.2">
      <c r="A66" s="1560" t="s">
        <v>3</v>
      </c>
      <c r="B66" s="582" t="s">
        <v>1097</v>
      </c>
      <c r="C66" s="582" t="s">
        <v>1098</v>
      </c>
      <c r="D66" s="843" t="s">
        <v>1099</v>
      </c>
      <c r="E66" s="842">
        <v>44475</v>
      </c>
      <c r="F66" s="582" t="s">
        <v>1077</v>
      </c>
      <c r="AWI66" s="829"/>
      <c r="AWJ66" s="829"/>
      <c r="AWK66" s="829"/>
    </row>
    <row r="67" spans="1:6 1283:1285" s="808" customFormat="1" x14ac:dyDescent="0.2">
      <c r="A67" s="1560" t="s">
        <v>3</v>
      </c>
      <c r="B67" s="582" t="s">
        <v>1097</v>
      </c>
      <c r="C67" s="582" t="s">
        <v>1098</v>
      </c>
      <c r="D67" s="843" t="s">
        <v>1100</v>
      </c>
      <c r="E67" s="842">
        <v>44655</v>
      </c>
      <c r="F67" s="582" t="s">
        <v>1077</v>
      </c>
      <c r="AWI67" s="829"/>
      <c r="AWJ67" s="829"/>
      <c r="AWK67" s="829"/>
    </row>
    <row r="68" spans="1:6 1283:1285" s="808" customFormat="1" x14ac:dyDescent="0.2">
      <c r="A68" s="1560" t="s">
        <v>3</v>
      </c>
      <c r="B68" s="582" t="s">
        <v>1097</v>
      </c>
      <c r="C68" s="582" t="s">
        <v>1098</v>
      </c>
      <c r="D68" s="843" t="s">
        <v>1101</v>
      </c>
      <c r="E68" s="842">
        <v>45015</v>
      </c>
      <c r="F68" s="582" t="s">
        <v>1077</v>
      </c>
      <c r="AWI68" s="829"/>
      <c r="AWJ68" s="829"/>
      <c r="AWK68" s="829"/>
    </row>
    <row r="69" spans="1:6 1283:1285" s="808" customFormat="1" x14ac:dyDescent="0.2">
      <c r="A69" s="1560" t="s">
        <v>3</v>
      </c>
      <c r="B69" s="582" t="s">
        <v>1267</v>
      </c>
      <c r="C69" s="582" t="s">
        <v>1268</v>
      </c>
      <c r="D69" s="843" t="s">
        <v>1269</v>
      </c>
      <c r="E69" s="842">
        <v>45490</v>
      </c>
      <c r="F69" s="582" t="s">
        <v>1077</v>
      </c>
      <c r="AWI69" s="829"/>
      <c r="AWJ69" s="829"/>
      <c r="AWK69" s="829"/>
    </row>
    <row r="70" spans="1:6 1283:1285" s="808" customFormat="1" x14ac:dyDescent="0.2">
      <c r="A70" s="1560" t="s">
        <v>3</v>
      </c>
      <c r="B70" s="582" t="s">
        <v>1267</v>
      </c>
      <c r="C70" s="582" t="s">
        <v>1268</v>
      </c>
      <c r="D70" s="843" t="s">
        <v>1270</v>
      </c>
      <c r="E70" s="842">
        <v>45850</v>
      </c>
      <c r="F70" s="582" t="s">
        <v>1077</v>
      </c>
      <c r="AWI70" s="829"/>
      <c r="AWJ70" s="829"/>
      <c r="AWK70" s="829"/>
    </row>
    <row r="71" spans="1:6 1283:1285" s="808" customFormat="1" x14ac:dyDescent="0.2">
      <c r="A71" s="1560" t="s">
        <v>94</v>
      </c>
      <c r="B71" s="582" t="s">
        <v>204</v>
      </c>
      <c r="C71" s="582" t="s">
        <v>205</v>
      </c>
      <c r="D71" s="843" t="s">
        <v>206</v>
      </c>
      <c r="E71" s="842">
        <v>44110</v>
      </c>
      <c r="F71" s="582" t="s">
        <v>1073</v>
      </c>
      <c r="AWI71" s="829"/>
      <c r="AWJ71" s="829"/>
      <c r="AWK71" s="829"/>
    </row>
    <row r="72" spans="1:6 1283:1285" s="808" customFormat="1" x14ac:dyDescent="0.2">
      <c r="A72" s="1560" t="s">
        <v>94</v>
      </c>
      <c r="B72" s="582" t="s">
        <v>207</v>
      </c>
      <c r="C72" s="582" t="s">
        <v>208</v>
      </c>
      <c r="D72" s="843" t="s">
        <v>209</v>
      </c>
      <c r="E72" s="842">
        <v>44598</v>
      </c>
      <c r="F72" s="582" t="s">
        <v>1073</v>
      </c>
      <c r="AWI72" s="829"/>
      <c r="AWJ72" s="829"/>
      <c r="AWK72" s="829"/>
    </row>
    <row r="73" spans="1:6 1283:1285" s="808" customFormat="1" x14ac:dyDescent="0.2">
      <c r="A73" s="1560" t="s">
        <v>94</v>
      </c>
      <c r="B73" s="582" t="s">
        <v>1686</v>
      </c>
      <c r="C73" s="582" t="s">
        <v>1009</v>
      </c>
      <c r="D73" s="843" t="s">
        <v>1010</v>
      </c>
      <c r="E73" s="842">
        <v>44590</v>
      </c>
      <c r="F73" s="582" t="s">
        <v>9</v>
      </c>
      <c r="AWI73" s="829"/>
      <c r="AWJ73" s="829"/>
      <c r="AWK73" s="829"/>
    </row>
    <row r="74" spans="1:6 1283:1285" s="808" customFormat="1" x14ac:dyDescent="0.2">
      <c r="A74" s="1560" t="s">
        <v>94</v>
      </c>
      <c r="B74" s="582" t="s">
        <v>1686</v>
      </c>
      <c r="C74" s="582" t="s">
        <v>1009</v>
      </c>
      <c r="D74" s="843" t="s">
        <v>1011</v>
      </c>
      <c r="E74" s="842">
        <v>45490</v>
      </c>
      <c r="F74" s="582" t="s">
        <v>9</v>
      </c>
      <c r="AWI74" s="829"/>
      <c r="AWJ74" s="829"/>
      <c r="AWK74" s="829"/>
    </row>
    <row r="75" spans="1:6 1283:1285" s="808" customFormat="1" x14ac:dyDescent="0.2">
      <c r="A75" s="1560" t="s">
        <v>94</v>
      </c>
      <c r="B75" s="582" t="s">
        <v>1687</v>
      </c>
      <c r="C75" s="582" t="s">
        <v>1102</v>
      </c>
      <c r="D75" s="843" t="s">
        <v>1103</v>
      </c>
      <c r="E75" s="842">
        <v>44171</v>
      </c>
      <c r="F75" s="582" t="s">
        <v>9</v>
      </c>
      <c r="AWI75" s="829"/>
      <c r="AWJ75" s="829"/>
      <c r="AWK75" s="829"/>
    </row>
    <row r="76" spans="1:6 1283:1285" s="808" customFormat="1" x14ac:dyDescent="0.2">
      <c r="A76" s="1560" t="s">
        <v>94</v>
      </c>
      <c r="B76" s="582" t="s">
        <v>1687</v>
      </c>
      <c r="C76" s="582" t="s">
        <v>1102</v>
      </c>
      <c r="D76" s="843" t="s">
        <v>1104</v>
      </c>
      <c r="E76" s="842">
        <v>44891</v>
      </c>
      <c r="F76" s="582" t="s">
        <v>9</v>
      </c>
      <c r="AWI76" s="829"/>
      <c r="AWJ76" s="829"/>
      <c r="AWK76" s="829"/>
    </row>
    <row r="77" spans="1:6 1283:1285" s="808" customFormat="1" x14ac:dyDescent="0.2">
      <c r="A77" s="1560" t="s">
        <v>94</v>
      </c>
      <c r="B77" s="582" t="s">
        <v>1751</v>
      </c>
      <c r="C77" s="582" t="s">
        <v>1752</v>
      </c>
      <c r="D77" s="843" t="s">
        <v>1753</v>
      </c>
      <c r="E77" s="842">
        <v>44540</v>
      </c>
      <c r="F77" s="582" t="s">
        <v>9</v>
      </c>
      <c r="AWI77" s="829"/>
      <c r="AWJ77" s="829"/>
      <c r="AWK77" s="829"/>
    </row>
    <row r="78" spans="1:6 1283:1285" s="808" customFormat="1" x14ac:dyDescent="0.2">
      <c r="A78" s="1560" t="s">
        <v>94</v>
      </c>
      <c r="B78" s="582" t="s">
        <v>1751</v>
      </c>
      <c r="C78" s="582" t="s">
        <v>1752</v>
      </c>
      <c r="D78" s="843" t="s">
        <v>1754</v>
      </c>
      <c r="E78" s="842">
        <v>45260</v>
      </c>
      <c r="F78" s="582" t="s">
        <v>9</v>
      </c>
      <c r="AWI78" s="829"/>
      <c r="AWJ78" s="829"/>
      <c r="AWK78" s="829"/>
    </row>
    <row r="79" spans="1:6 1283:1285" s="808" customFormat="1" x14ac:dyDescent="0.2">
      <c r="A79" s="1560" t="s">
        <v>94</v>
      </c>
      <c r="B79" s="582" t="s">
        <v>210</v>
      </c>
      <c r="C79" s="582" t="s">
        <v>211</v>
      </c>
      <c r="D79" s="843" t="s">
        <v>212</v>
      </c>
      <c r="E79" s="842">
        <v>43941</v>
      </c>
      <c r="F79" s="582" t="s">
        <v>1073</v>
      </c>
      <c r="AWI79" s="829"/>
      <c r="AWJ79" s="829"/>
      <c r="AWK79" s="829"/>
    </row>
    <row r="80" spans="1:6 1283:1285" s="808" customFormat="1" x14ac:dyDescent="0.2">
      <c r="A80" s="1560" t="s">
        <v>94</v>
      </c>
      <c r="B80" s="582" t="s">
        <v>1688</v>
      </c>
      <c r="C80" s="582" t="s">
        <v>771</v>
      </c>
      <c r="D80" s="843" t="s">
        <v>772</v>
      </c>
      <c r="E80" s="842">
        <v>44480</v>
      </c>
      <c r="F80" s="582" t="s">
        <v>1077</v>
      </c>
      <c r="AWI80" s="829"/>
      <c r="AWJ80" s="829"/>
      <c r="AWK80" s="829"/>
    </row>
    <row r="81" spans="1:6 1283:1285" s="808" customFormat="1" x14ac:dyDescent="0.2">
      <c r="A81" s="1560" t="s">
        <v>94</v>
      </c>
      <c r="B81" s="582" t="s">
        <v>1688</v>
      </c>
      <c r="C81" s="582" t="s">
        <v>771</v>
      </c>
      <c r="D81" s="843" t="s">
        <v>773</v>
      </c>
      <c r="E81" s="842">
        <v>44840</v>
      </c>
      <c r="F81" s="582" t="s">
        <v>1077</v>
      </c>
      <c r="AWI81" s="829"/>
      <c r="AWJ81" s="829"/>
      <c r="AWK81" s="829"/>
    </row>
    <row r="82" spans="1:6 1283:1285" s="808" customFormat="1" x14ac:dyDescent="0.2">
      <c r="A82" s="1560" t="s">
        <v>94</v>
      </c>
      <c r="B82" s="582" t="s">
        <v>1689</v>
      </c>
      <c r="C82" s="582" t="s">
        <v>1348</v>
      </c>
      <c r="D82" s="843" t="s">
        <v>1349</v>
      </c>
      <c r="E82" s="842">
        <v>44985</v>
      </c>
      <c r="F82" s="582" t="s">
        <v>1073</v>
      </c>
      <c r="AWI82" s="829"/>
      <c r="AWJ82" s="829"/>
      <c r="AWK82" s="829"/>
    </row>
    <row r="83" spans="1:6 1283:1285" s="808" customFormat="1" x14ac:dyDescent="0.2">
      <c r="A83" s="1560" t="s">
        <v>94</v>
      </c>
      <c r="B83" s="582" t="s">
        <v>1689</v>
      </c>
      <c r="C83" s="582" t="s">
        <v>1348</v>
      </c>
      <c r="D83" s="843" t="s">
        <v>1350</v>
      </c>
      <c r="E83" s="842">
        <v>46065</v>
      </c>
      <c r="F83" s="582" t="s">
        <v>1073</v>
      </c>
      <c r="AWI83" s="829"/>
      <c r="AWJ83" s="829"/>
      <c r="AWK83" s="829"/>
    </row>
    <row r="84" spans="1:6 1283:1285" s="808" customFormat="1" ht="32.25" customHeight="1" x14ac:dyDescent="0.2">
      <c r="A84" s="582" t="s">
        <v>1204</v>
      </c>
      <c r="B84" s="582" t="s">
        <v>1012</v>
      </c>
      <c r="C84" s="582" t="s">
        <v>1013</v>
      </c>
      <c r="D84" s="843" t="s">
        <v>1014</v>
      </c>
      <c r="E84" s="842">
        <v>44910</v>
      </c>
      <c r="F84" s="582" t="s">
        <v>9</v>
      </c>
      <c r="AWI84" s="829"/>
      <c r="AWJ84" s="829"/>
      <c r="AWK84" s="829"/>
    </row>
    <row r="85" spans="1:6 1283:1285" s="808" customFormat="1" x14ac:dyDescent="0.2">
      <c r="A85" s="1560" t="s">
        <v>12</v>
      </c>
      <c r="B85" s="582" t="s">
        <v>213</v>
      </c>
      <c r="C85" s="582" t="s">
        <v>214</v>
      </c>
      <c r="D85" s="843" t="s">
        <v>215</v>
      </c>
      <c r="E85" s="842">
        <v>44416</v>
      </c>
      <c r="F85" s="582" t="s">
        <v>1072</v>
      </c>
      <c r="AWI85" s="829"/>
      <c r="AWJ85" s="829"/>
      <c r="AWK85" s="829"/>
    </row>
    <row r="86" spans="1:6 1283:1285" s="808" customFormat="1" x14ac:dyDescent="0.2">
      <c r="A86" s="1560" t="s">
        <v>12</v>
      </c>
      <c r="B86" s="582" t="s">
        <v>216</v>
      </c>
      <c r="C86" s="582" t="s">
        <v>217</v>
      </c>
      <c r="D86" s="843" t="s">
        <v>218</v>
      </c>
      <c r="E86" s="842">
        <v>44240</v>
      </c>
      <c r="F86" s="582" t="s">
        <v>1072</v>
      </c>
      <c r="AWI86" s="829"/>
      <c r="AWJ86" s="829"/>
      <c r="AWK86" s="829"/>
    </row>
    <row r="87" spans="1:6 1283:1285" s="808" customFormat="1" x14ac:dyDescent="0.2">
      <c r="A87" s="1560" t="s">
        <v>12</v>
      </c>
      <c r="B87" s="582" t="s">
        <v>219</v>
      </c>
      <c r="C87" s="582" t="s">
        <v>220</v>
      </c>
      <c r="D87" s="843" t="s">
        <v>221</v>
      </c>
      <c r="E87" s="842">
        <v>45056</v>
      </c>
      <c r="F87" s="582" t="s">
        <v>1072</v>
      </c>
      <c r="AWI87" s="829"/>
      <c r="AWJ87" s="829"/>
      <c r="AWK87" s="829"/>
    </row>
    <row r="88" spans="1:6 1283:1285" s="808" customFormat="1" x14ac:dyDescent="0.2">
      <c r="A88" s="1560" t="s">
        <v>12</v>
      </c>
      <c r="B88" s="582" t="s">
        <v>1433</v>
      </c>
      <c r="C88" s="582" t="s">
        <v>1434</v>
      </c>
      <c r="D88" s="843" t="s">
        <v>1435</v>
      </c>
      <c r="E88" s="842">
        <v>45409</v>
      </c>
      <c r="F88" s="582" t="s">
        <v>1072</v>
      </c>
      <c r="AWI88" s="829"/>
      <c r="AWJ88" s="829"/>
      <c r="AWK88" s="829"/>
    </row>
    <row r="89" spans="1:6 1283:1285" s="808" customFormat="1" x14ac:dyDescent="0.2">
      <c r="A89" s="1560" t="s">
        <v>12</v>
      </c>
      <c r="B89" s="582" t="s">
        <v>222</v>
      </c>
      <c r="C89" s="582" t="s">
        <v>223</v>
      </c>
      <c r="D89" s="843" t="s">
        <v>224</v>
      </c>
      <c r="E89" s="842">
        <v>43846</v>
      </c>
      <c r="F89" s="582" t="s">
        <v>1073</v>
      </c>
      <c r="AWI89" s="829"/>
      <c r="AWJ89" s="829"/>
      <c r="AWK89" s="829"/>
    </row>
    <row r="90" spans="1:6 1283:1285" s="808" customFormat="1" x14ac:dyDescent="0.2">
      <c r="A90" s="1560" t="s">
        <v>12</v>
      </c>
      <c r="B90" s="582" t="s">
        <v>225</v>
      </c>
      <c r="C90" s="582" t="s">
        <v>226</v>
      </c>
      <c r="D90" s="843" t="s">
        <v>227</v>
      </c>
      <c r="E90" s="842">
        <v>44278</v>
      </c>
      <c r="F90" s="582" t="s">
        <v>1073</v>
      </c>
      <c r="AWI90" s="829"/>
      <c r="AWJ90" s="829"/>
      <c r="AWK90" s="829"/>
    </row>
    <row r="91" spans="1:6 1283:1285" s="808" customFormat="1" x14ac:dyDescent="0.2">
      <c r="A91" s="1560" t="s">
        <v>228</v>
      </c>
      <c r="B91" s="582" t="s">
        <v>229</v>
      </c>
      <c r="C91" s="582" t="s">
        <v>230</v>
      </c>
      <c r="D91" s="843" t="s">
        <v>231</v>
      </c>
      <c r="E91" s="842">
        <v>43700</v>
      </c>
      <c r="F91" s="582" t="s">
        <v>9</v>
      </c>
      <c r="AWI91" s="829"/>
      <c r="AWJ91" s="829"/>
      <c r="AWK91" s="829"/>
    </row>
    <row r="92" spans="1:6 1283:1285" s="808" customFormat="1" x14ac:dyDescent="0.2">
      <c r="A92" s="1560" t="s">
        <v>228</v>
      </c>
      <c r="B92" s="582" t="s">
        <v>1755</v>
      </c>
      <c r="C92" s="582" t="s">
        <v>232</v>
      </c>
      <c r="D92" s="843" t="s">
        <v>233</v>
      </c>
      <c r="E92" s="842">
        <v>44041</v>
      </c>
      <c r="F92" s="582" t="s">
        <v>9</v>
      </c>
      <c r="AWI92" s="829"/>
      <c r="AWJ92" s="829"/>
      <c r="AWK92" s="829"/>
    </row>
    <row r="93" spans="1:6 1283:1285" s="808" customFormat="1" x14ac:dyDescent="0.2">
      <c r="A93" s="1560" t="s">
        <v>228</v>
      </c>
      <c r="B93" s="582" t="s">
        <v>1755</v>
      </c>
      <c r="C93" s="582" t="s">
        <v>232</v>
      </c>
      <c r="D93" s="843" t="s">
        <v>234</v>
      </c>
      <c r="E93" s="842">
        <v>44401</v>
      </c>
      <c r="F93" s="582" t="s">
        <v>9</v>
      </c>
      <c r="AWI93" s="829"/>
      <c r="AWJ93" s="829"/>
      <c r="AWK93" s="829"/>
    </row>
    <row r="94" spans="1:6 1283:1285" s="808" customFormat="1" x14ac:dyDescent="0.2">
      <c r="A94" s="1560" t="s">
        <v>228</v>
      </c>
      <c r="B94" s="582" t="s">
        <v>1756</v>
      </c>
      <c r="C94" s="582" t="s">
        <v>878</v>
      </c>
      <c r="D94" s="843" t="s">
        <v>879</v>
      </c>
      <c r="E94" s="842">
        <v>45033</v>
      </c>
      <c r="F94" s="582" t="s">
        <v>9</v>
      </c>
      <c r="AWI94" s="829"/>
      <c r="AWJ94" s="829"/>
      <c r="AWK94" s="829"/>
    </row>
    <row r="95" spans="1:6 1283:1285" s="808" customFormat="1" x14ac:dyDescent="0.2">
      <c r="A95" s="1560" t="s">
        <v>228</v>
      </c>
      <c r="B95" s="582" t="s">
        <v>1757</v>
      </c>
      <c r="C95" s="582" t="s">
        <v>927</v>
      </c>
      <c r="D95" s="843" t="s">
        <v>928</v>
      </c>
      <c r="E95" s="842">
        <v>44051</v>
      </c>
      <c r="F95" s="582" t="s">
        <v>9</v>
      </c>
      <c r="AWI95" s="829"/>
      <c r="AWJ95" s="829"/>
      <c r="AWK95" s="829"/>
    </row>
    <row r="96" spans="1:6 1283:1285" s="808" customFormat="1" x14ac:dyDescent="0.2">
      <c r="A96" s="1560" t="s">
        <v>228</v>
      </c>
      <c r="B96" s="582" t="s">
        <v>1757</v>
      </c>
      <c r="C96" s="582" t="s">
        <v>927</v>
      </c>
      <c r="D96" s="843" t="s">
        <v>929</v>
      </c>
      <c r="E96" s="842">
        <v>44411</v>
      </c>
      <c r="F96" s="582" t="s">
        <v>9</v>
      </c>
      <c r="AWI96" s="829"/>
      <c r="AWJ96" s="829"/>
      <c r="AWK96" s="829"/>
    </row>
    <row r="97" spans="1:6 1283:1285" s="808" customFormat="1" x14ac:dyDescent="0.2">
      <c r="A97" s="1560" t="s">
        <v>228</v>
      </c>
      <c r="B97" s="582" t="s">
        <v>1758</v>
      </c>
      <c r="C97" s="582" t="s">
        <v>1105</v>
      </c>
      <c r="D97" s="843" t="s">
        <v>1106</v>
      </c>
      <c r="E97" s="842">
        <v>44329</v>
      </c>
      <c r="F97" s="582" t="s">
        <v>9</v>
      </c>
      <c r="AWI97" s="829"/>
      <c r="AWJ97" s="829"/>
      <c r="AWK97" s="829"/>
    </row>
    <row r="98" spans="1:6 1283:1285" s="808" customFormat="1" x14ac:dyDescent="0.2">
      <c r="A98" s="1560" t="s">
        <v>228</v>
      </c>
      <c r="B98" s="582" t="s">
        <v>1758</v>
      </c>
      <c r="C98" s="582" t="s">
        <v>1105</v>
      </c>
      <c r="D98" s="843" t="s">
        <v>1107</v>
      </c>
      <c r="E98" s="842">
        <v>44689</v>
      </c>
      <c r="F98" s="582" t="s">
        <v>9</v>
      </c>
      <c r="AWI98" s="829"/>
      <c r="AWJ98" s="829"/>
      <c r="AWK98" s="829"/>
    </row>
    <row r="99" spans="1:6 1283:1285" s="808" customFormat="1" x14ac:dyDescent="0.2">
      <c r="A99" s="1560" t="s">
        <v>228</v>
      </c>
      <c r="B99" s="582" t="s">
        <v>1759</v>
      </c>
      <c r="C99" s="582" t="s">
        <v>1354</v>
      </c>
      <c r="D99" s="843" t="s">
        <v>1355</v>
      </c>
      <c r="E99" s="842">
        <v>45406</v>
      </c>
      <c r="F99" s="582" t="s">
        <v>9</v>
      </c>
      <c r="AWI99" s="829"/>
      <c r="AWJ99" s="829"/>
      <c r="AWK99" s="829"/>
    </row>
    <row r="100" spans="1:6 1283:1285" s="808" customFormat="1" x14ac:dyDescent="0.2">
      <c r="A100" s="1560" t="s">
        <v>228</v>
      </c>
      <c r="B100" s="582" t="s">
        <v>1759</v>
      </c>
      <c r="C100" s="582" t="s">
        <v>1354</v>
      </c>
      <c r="D100" s="843" t="s">
        <v>1356</v>
      </c>
      <c r="E100" s="842">
        <v>45766</v>
      </c>
      <c r="F100" s="582" t="s">
        <v>9</v>
      </c>
      <c r="AWI100" s="829"/>
      <c r="AWJ100" s="829"/>
      <c r="AWK100" s="829"/>
    </row>
    <row r="101" spans="1:6 1283:1285" s="808" customFormat="1" x14ac:dyDescent="0.2">
      <c r="A101" s="1560" t="s">
        <v>228</v>
      </c>
      <c r="B101" s="582" t="s">
        <v>1760</v>
      </c>
      <c r="C101" s="582" t="s">
        <v>1712</v>
      </c>
      <c r="D101" s="843" t="s">
        <v>1713</v>
      </c>
      <c r="E101" s="842">
        <v>44237</v>
      </c>
      <c r="F101" s="582" t="s">
        <v>9</v>
      </c>
      <c r="AWI101" s="829"/>
      <c r="AWJ101" s="829"/>
      <c r="AWK101" s="829"/>
    </row>
    <row r="102" spans="1:6 1283:1285" s="808" customFormat="1" x14ac:dyDescent="0.2">
      <c r="A102" s="1560" t="s">
        <v>228</v>
      </c>
      <c r="B102" s="582" t="s">
        <v>1760</v>
      </c>
      <c r="C102" s="582" t="s">
        <v>1712</v>
      </c>
      <c r="D102" s="843" t="s">
        <v>1714</v>
      </c>
      <c r="E102" s="842">
        <v>44957</v>
      </c>
      <c r="F102" s="582" t="s">
        <v>9</v>
      </c>
      <c r="AWI102" s="829"/>
      <c r="AWJ102" s="829"/>
      <c r="AWK102" s="829"/>
    </row>
    <row r="103" spans="1:6 1283:1285" s="808" customFormat="1" x14ac:dyDescent="0.2">
      <c r="A103" s="1560" t="s">
        <v>228</v>
      </c>
      <c r="B103" s="582" t="s">
        <v>1760</v>
      </c>
      <c r="C103" s="582" t="s">
        <v>1712</v>
      </c>
      <c r="D103" s="843" t="s">
        <v>1715</v>
      </c>
      <c r="E103" s="842">
        <v>46037</v>
      </c>
      <c r="F103" s="582" t="s">
        <v>9</v>
      </c>
      <c r="AWI103" s="829"/>
      <c r="AWJ103" s="829"/>
      <c r="AWK103" s="829"/>
    </row>
    <row r="104" spans="1:6 1283:1285" s="808" customFormat="1" x14ac:dyDescent="0.2">
      <c r="A104" s="1560" t="s">
        <v>228</v>
      </c>
      <c r="B104" s="582" t="s">
        <v>1761</v>
      </c>
      <c r="C104" s="582" t="s">
        <v>1164</v>
      </c>
      <c r="D104" s="843" t="s">
        <v>1165</v>
      </c>
      <c r="E104" s="842">
        <v>44421</v>
      </c>
      <c r="F104" s="582" t="s">
        <v>9</v>
      </c>
      <c r="AWI104" s="829"/>
      <c r="AWJ104" s="829"/>
      <c r="AWK104" s="829"/>
    </row>
    <row r="105" spans="1:6 1283:1285" s="808" customFormat="1" x14ac:dyDescent="0.2">
      <c r="A105" s="1560" t="s">
        <v>228</v>
      </c>
      <c r="B105" s="582" t="s">
        <v>1761</v>
      </c>
      <c r="C105" s="582" t="s">
        <v>1164</v>
      </c>
      <c r="D105" s="843" t="s">
        <v>1166</v>
      </c>
      <c r="E105" s="842">
        <v>45501</v>
      </c>
      <c r="F105" s="582" t="s">
        <v>9</v>
      </c>
      <c r="AWI105" s="829"/>
      <c r="AWJ105" s="829"/>
      <c r="AWK105" s="829"/>
    </row>
    <row r="106" spans="1:6 1283:1285" s="808" customFormat="1" x14ac:dyDescent="0.2">
      <c r="A106" s="1560" t="s">
        <v>235</v>
      </c>
      <c r="B106" s="582" t="s">
        <v>1108</v>
      </c>
      <c r="C106" s="582" t="s">
        <v>1109</v>
      </c>
      <c r="D106" s="843" t="s">
        <v>1110</v>
      </c>
      <c r="E106" s="842">
        <v>43960</v>
      </c>
      <c r="F106" s="582" t="s">
        <v>1077</v>
      </c>
      <c r="AWI106" s="829"/>
      <c r="AWJ106" s="829"/>
      <c r="AWK106" s="829"/>
    </row>
    <row r="107" spans="1:6 1283:1285" s="808" customFormat="1" x14ac:dyDescent="0.2">
      <c r="A107" s="1560" t="s">
        <v>235</v>
      </c>
      <c r="B107" s="582" t="s">
        <v>1108</v>
      </c>
      <c r="C107" s="582" t="s">
        <v>1109</v>
      </c>
      <c r="D107" s="843" t="s">
        <v>1111</v>
      </c>
      <c r="E107" s="842">
        <v>44320</v>
      </c>
      <c r="F107" s="582" t="s">
        <v>1077</v>
      </c>
      <c r="AWI107" s="829"/>
      <c r="AWJ107" s="829"/>
      <c r="AWK107" s="829"/>
    </row>
    <row r="108" spans="1:6 1283:1285" s="808" customFormat="1" x14ac:dyDescent="0.2">
      <c r="A108" s="1560" t="s">
        <v>235</v>
      </c>
      <c r="B108" s="582" t="s">
        <v>1716</v>
      </c>
      <c r="C108" s="582" t="s">
        <v>1717</v>
      </c>
      <c r="D108" s="843" t="s">
        <v>1718</v>
      </c>
      <c r="E108" s="842">
        <v>45348</v>
      </c>
      <c r="F108" s="582" t="s">
        <v>1077</v>
      </c>
      <c r="AWI108" s="829"/>
      <c r="AWJ108" s="829"/>
      <c r="AWK108" s="829"/>
    </row>
    <row r="109" spans="1:6 1283:1285" s="808" customFormat="1" x14ac:dyDescent="0.2">
      <c r="A109" s="1560" t="s">
        <v>235</v>
      </c>
      <c r="B109" s="582" t="s">
        <v>1716</v>
      </c>
      <c r="C109" s="582" t="s">
        <v>1717</v>
      </c>
      <c r="D109" s="843" t="s">
        <v>1719</v>
      </c>
      <c r="E109" s="842">
        <v>45708</v>
      </c>
      <c r="F109" s="582" t="s">
        <v>1077</v>
      </c>
      <c r="AWI109" s="829"/>
      <c r="AWJ109" s="829"/>
      <c r="AWK109" s="829"/>
    </row>
    <row r="110" spans="1:6 1283:1285" s="808" customFormat="1" x14ac:dyDescent="0.2">
      <c r="A110" s="1560" t="s">
        <v>1112</v>
      </c>
      <c r="B110" s="582" t="s">
        <v>239</v>
      </c>
      <c r="C110" s="582" t="s">
        <v>240</v>
      </c>
      <c r="D110" s="843" t="s">
        <v>241</v>
      </c>
      <c r="E110" s="842">
        <v>43848</v>
      </c>
      <c r="F110" s="582" t="s">
        <v>1077</v>
      </c>
      <c r="AWI110" s="829"/>
      <c r="AWJ110" s="829"/>
      <c r="AWK110" s="829"/>
    </row>
    <row r="111" spans="1:6 1283:1285" s="808" customFormat="1" x14ac:dyDescent="0.2">
      <c r="A111" s="1560" t="s">
        <v>1112</v>
      </c>
      <c r="B111" s="582" t="s">
        <v>242</v>
      </c>
      <c r="C111" s="582" t="s">
        <v>243</v>
      </c>
      <c r="D111" s="843" t="s">
        <v>244</v>
      </c>
      <c r="E111" s="842">
        <v>44615</v>
      </c>
      <c r="F111" s="582" t="s">
        <v>1077</v>
      </c>
      <c r="AWI111" s="829"/>
      <c r="AWJ111" s="829"/>
      <c r="AWK111" s="829"/>
    </row>
    <row r="112" spans="1:6 1283:1285" s="808" customFormat="1" x14ac:dyDescent="0.2">
      <c r="A112" s="1560" t="s">
        <v>1112</v>
      </c>
      <c r="B112" s="582" t="s">
        <v>245</v>
      </c>
      <c r="C112" s="582" t="s">
        <v>1357</v>
      </c>
      <c r="D112" s="843" t="s">
        <v>246</v>
      </c>
      <c r="E112" s="842">
        <v>43847</v>
      </c>
      <c r="F112" s="582" t="s">
        <v>1077</v>
      </c>
      <c r="AWI112" s="829"/>
      <c r="AWJ112" s="829"/>
      <c r="AWK112" s="829"/>
    </row>
    <row r="113" spans="1:6 1283:1285" s="808" customFormat="1" x14ac:dyDescent="0.2">
      <c r="A113" s="1560" t="s">
        <v>1112</v>
      </c>
      <c r="B113" s="582" t="s">
        <v>247</v>
      </c>
      <c r="C113" s="582" t="s">
        <v>248</v>
      </c>
      <c r="D113" s="843" t="s">
        <v>249</v>
      </c>
      <c r="E113" s="842">
        <v>45296</v>
      </c>
      <c r="F113" s="582" t="s">
        <v>1077</v>
      </c>
      <c r="AWI113" s="829"/>
      <c r="AWJ113" s="829"/>
      <c r="AWK113" s="829"/>
    </row>
    <row r="114" spans="1:6 1283:1285" s="808" customFormat="1" x14ac:dyDescent="0.2">
      <c r="A114" s="1560" t="s">
        <v>1112</v>
      </c>
      <c r="B114" s="582" t="s">
        <v>1762</v>
      </c>
      <c r="C114" s="582" t="s">
        <v>774</v>
      </c>
      <c r="D114" s="843" t="s">
        <v>775</v>
      </c>
      <c r="E114" s="842">
        <v>43767</v>
      </c>
      <c r="F114" s="582" t="s">
        <v>1077</v>
      </c>
      <c r="AWI114" s="829"/>
      <c r="AWJ114" s="829"/>
      <c r="AWK114" s="829"/>
    </row>
    <row r="115" spans="1:6 1283:1285" s="808" customFormat="1" x14ac:dyDescent="0.2">
      <c r="A115" s="1560" t="s">
        <v>1112</v>
      </c>
      <c r="B115" s="582" t="s">
        <v>1763</v>
      </c>
      <c r="C115" s="582" t="s">
        <v>776</v>
      </c>
      <c r="D115" s="843" t="s">
        <v>777</v>
      </c>
      <c r="E115" s="842">
        <v>45568</v>
      </c>
      <c r="F115" s="582" t="s">
        <v>1077</v>
      </c>
      <c r="AWI115" s="829"/>
      <c r="AWJ115" s="829"/>
      <c r="AWK115" s="829"/>
    </row>
    <row r="116" spans="1:6 1283:1285" s="808" customFormat="1" x14ac:dyDescent="0.2">
      <c r="A116" s="1560" t="s">
        <v>1112</v>
      </c>
      <c r="B116" s="582" t="s">
        <v>1764</v>
      </c>
      <c r="C116" s="582" t="s">
        <v>1167</v>
      </c>
      <c r="D116" s="843" t="s">
        <v>1168</v>
      </c>
      <c r="E116" s="842">
        <v>46243</v>
      </c>
      <c r="F116" s="582" t="s">
        <v>1077</v>
      </c>
      <c r="AWI116" s="829"/>
      <c r="AWJ116" s="829"/>
      <c r="AWK116" s="829"/>
    </row>
    <row r="117" spans="1:6 1283:1285" s="808" customFormat="1" x14ac:dyDescent="0.2">
      <c r="A117" s="582" t="s">
        <v>50</v>
      </c>
      <c r="B117" s="582" t="s">
        <v>236</v>
      </c>
      <c r="C117" s="582" t="s">
        <v>237</v>
      </c>
      <c r="D117" s="843" t="s">
        <v>238</v>
      </c>
      <c r="E117" s="842">
        <v>43934</v>
      </c>
      <c r="F117" s="582" t="s">
        <v>910</v>
      </c>
      <c r="AWI117" s="829"/>
      <c r="AWJ117" s="829"/>
      <c r="AWK117" s="829"/>
    </row>
    <row r="118" spans="1:6 1283:1285" s="808" customFormat="1" x14ac:dyDescent="0.2">
      <c r="A118" s="1560" t="s">
        <v>250</v>
      </c>
      <c r="B118" s="582" t="s">
        <v>251</v>
      </c>
      <c r="C118" s="582" t="s">
        <v>252</v>
      </c>
      <c r="D118" s="843" t="s">
        <v>253</v>
      </c>
      <c r="E118" s="842">
        <v>43732</v>
      </c>
      <c r="F118" s="582" t="s">
        <v>1077</v>
      </c>
      <c r="AWI118" s="829"/>
      <c r="AWJ118" s="829"/>
      <c r="AWK118" s="829"/>
    </row>
    <row r="119" spans="1:6 1283:1285" s="808" customFormat="1" x14ac:dyDescent="0.2">
      <c r="A119" s="1560" t="s">
        <v>250</v>
      </c>
      <c r="B119" s="582" t="s">
        <v>251</v>
      </c>
      <c r="C119" s="582" t="s">
        <v>252</v>
      </c>
      <c r="D119" s="843" t="s">
        <v>254</v>
      </c>
      <c r="E119" s="842">
        <v>44092</v>
      </c>
      <c r="F119" s="582" t="s">
        <v>1077</v>
      </c>
      <c r="AWI119" s="829"/>
      <c r="AWJ119" s="829"/>
      <c r="AWK119" s="829"/>
    </row>
    <row r="120" spans="1:6 1283:1285" s="808" customFormat="1" x14ac:dyDescent="0.2">
      <c r="A120" s="1560" t="s">
        <v>255</v>
      </c>
      <c r="B120" s="582" t="s">
        <v>1908</v>
      </c>
      <c r="C120" s="582" t="s">
        <v>257</v>
      </c>
      <c r="D120" s="843" t="s">
        <v>258</v>
      </c>
      <c r="E120" s="842">
        <v>43624</v>
      </c>
      <c r="F120" s="582" t="s">
        <v>1077</v>
      </c>
      <c r="AWI120" s="829"/>
      <c r="AWJ120" s="829"/>
      <c r="AWK120" s="829"/>
    </row>
    <row r="121" spans="1:6 1283:1285" s="808" customFormat="1" x14ac:dyDescent="0.2">
      <c r="A121" s="1560" t="s">
        <v>255</v>
      </c>
      <c r="B121" s="582" t="s">
        <v>1909</v>
      </c>
      <c r="C121" s="582" t="s">
        <v>951</v>
      </c>
      <c r="D121" s="843" t="s">
        <v>952</v>
      </c>
      <c r="E121" s="842">
        <v>44516</v>
      </c>
      <c r="F121" s="582" t="s">
        <v>1077</v>
      </c>
      <c r="AWI121" s="829"/>
      <c r="AWJ121" s="829"/>
      <c r="AWK121" s="829"/>
    </row>
    <row r="122" spans="1:6 1283:1285" s="808" customFormat="1" x14ac:dyDescent="0.2">
      <c r="A122" s="1560" t="s">
        <v>255</v>
      </c>
      <c r="B122" s="582" t="s">
        <v>1909</v>
      </c>
      <c r="C122" s="582" t="s">
        <v>951</v>
      </c>
      <c r="D122" s="843" t="s">
        <v>953</v>
      </c>
      <c r="E122" s="842">
        <v>44876</v>
      </c>
      <c r="F122" s="582" t="s">
        <v>1077</v>
      </c>
      <c r="AWI122" s="829"/>
      <c r="AWJ122" s="829"/>
      <c r="AWK122" s="829"/>
    </row>
    <row r="123" spans="1:6 1283:1285" s="808" customFormat="1" x14ac:dyDescent="0.2">
      <c r="A123" s="1560" t="s">
        <v>255</v>
      </c>
      <c r="B123" s="582" t="s">
        <v>1909</v>
      </c>
      <c r="C123" s="582" t="s">
        <v>951</v>
      </c>
      <c r="D123" s="843" t="s">
        <v>954</v>
      </c>
      <c r="E123" s="842">
        <v>45236</v>
      </c>
      <c r="F123" s="582" t="s">
        <v>1077</v>
      </c>
      <c r="AWI123" s="829"/>
      <c r="AWJ123" s="829"/>
      <c r="AWK123" s="829"/>
    </row>
    <row r="124" spans="1:6 1283:1285" s="808" customFormat="1" x14ac:dyDescent="0.2">
      <c r="A124" s="1560" t="s">
        <v>255</v>
      </c>
      <c r="B124" s="582" t="s">
        <v>1909</v>
      </c>
      <c r="C124" s="582" t="s">
        <v>951</v>
      </c>
      <c r="D124" s="843" t="s">
        <v>955</v>
      </c>
      <c r="E124" s="842">
        <v>45596</v>
      </c>
      <c r="F124" s="582" t="s">
        <v>1077</v>
      </c>
      <c r="AWI124" s="829"/>
      <c r="AWJ124" s="829"/>
      <c r="AWK124" s="829"/>
    </row>
    <row r="125" spans="1:6 1283:1285" s="808" customFormat="1" x14ac:dyDescent="0.2">
      <c r="A125" s="1560" t="s">
        <v>255</v>
      </c>
      <c r="B125" s="582" t="s">
        <v>1909</v>
      </c>
      <c r="C125" s="582" t="s">
        <v>951</v>
      </c>
      <c r="D125" s="843" t="s">
        <v>956</v>
      </c>
      <c r="E125" s="842">
        <v>45956</v>
      </c>
      <c r="F125" s="582" t="s">
        <v>1077</v>
      </c>
      <c r="AWI125" s="829"/>
      <c r="AWJ125" s="829"/>
      <c r="AWK125" s="829"/>
    </row>
    <row r="126" spans="1:6 1283:1285" s="808" customFormat="1" x14ac:dyDescent="0.2">
      <c r="A126" s="1560" t="s">
        <v>255</v>
      </c>
      <c r="B126" s="582" t="s">
        <v>1206</v>
      </c>
      <c r="C126" s="582" t="s">
        <v>1207</v>
      </c>
      <c r="D126" s="843" t="s">
        <v>1208</v>
      </c>
      <c r="E126" s="842">
        <v>46694</v>
      </c>
      <c r="F126" s="582" t="s">
        <v>1077</v>
      </c>
      <c r="AWI126" s="829"/>
      <c r="AWJ126" s="829"/>
      <c r="AWK126" s="829"/>
    </row>
    <row r="127" spans="1:6 1283:1285" s="808" customFormat="1" x14ac:dyDescent="0.2">
      <c r="A127" s="1560" t="s">
        <v>1765</v>
      </c>
      <c r="B127" s="582" t="s">
        <v>260</v>
      </c>
      <c r="C127" s="582" t="s">
        <v>261</v>
      </c>
      <c r="D127" s="843" t="s">
        <v>262</v>
      </c>
      <c r="E127" s="842">
        <v>44023</v>
      </c>
      <c r="F127" s="582" t="s">
        <v>1073</v>
      </c>
      <c r="AWI127" s="829"/>
      <c r="AWJ127" s="829"/>
      <c r="AWK127" s="829"/>
    </row>
    <row r="128" spans="1:6 1283:1285" s="808" customFormat="1" x14ac:dyDescent="0.2">
      <c r="A128" s="1560" t="s">
        <v>259</v>
      </c>
      <c r="B128" s="582" t="s">
        <v>1910</v>
      </c>
      <c r="C128" s="582" t="s">
        <v>264</v>
      </c>
      <c r="D128" s="843" t="s">
        <v>265</v>
      </c>
      <c r="E128" s="842">
        <v>43391</v>
      </c>
      <c r="F128" s="582" t="s">
        <v>1073</v>
      </c>
      <c r="AWI128" s="829"/>
      <c r="AWJ128" s="829"/>
      <c r="AWK128" s="829"/>
    </row>
    <row r="129" spans="1:6 1283:1285" s="808" customFormat="1" x14ac:dyDescent="0.2">
      <c r="A129" s="1560" t="s">
        <v>259</v>
      </c>
      <c r="B129" s="582" t="s">
        <v>266</v>
      </c>
      <c r="C129" s="582" t="s">
        <v>267</v>
      </c>
      <c r="D129" s="843" t="s">
        <v>268</v>
      </c>
      <c r="E129" s="842">
        <v>44387</v>
      </c>
      <c r="F129" s="582" t="s">
        <v>1073</v>
      </c>
      <c r="AWI129" s="829"/>
      <c r="AWJ129" s="829"/>
      <c r="AWK129" s="829"/>
    </row>
    <row r="130" spans="1:6 1283:1285" s="808" customFormat="1" x14ac:dyDescent="0.2">
      <c r="A130" s="1560" t="s">
        <v>259</v>
      </c>
      <c r="B130" s="582" t="s">
        <v>1690</v>
      </c>
      <c r="C130" s="582" t="s">
        <v>778</v>
      </c>
      <c r="D130" s="843" t="s">
        <v>779</v>
      </c>
      <c r="E130" s="842">
        <v>45569</v>
      </c>
      <c r="F130" s="582" t="s">
        <v>1073</v>
      </c>
      <c r="AWI130" s="829"/>
      <c r="AWJ130" s="829"/>
      <c r="AWK130" s="829"/>
    </row>
    <row r="131" spans="1:6 1283:1285" s="808" customFormat="1" x14ac:dyDescent="0.2">
      <c r="A131" s="1560" t="s">
        <v>259</v>
      </c>
      <c r="B131" s="582" t="s">
        <v>1780</v>
      </c>
      <c r="C131" s="582" t="s">
        <v>1271</v>
      </c>
      <c r="D131" s="843" t="s">
        <v>1272</v>
      </c>
      <c r="E131" s="842">
        <v>45641</v>
      </c>
      <c r="F131" s="582" t="s">
        <v>1073</v>
      </c>
      <c r="AWI131" s="829"/>
      <c r="AWJ131" s="829"/>
      <c r="AWK131" s="829"/>
    </row>
    <row r="132" spans="1:6 1283:1285" s="808" customFormat="1" x14ac:dyDescent="0.2">
      <c r="A132" s="1560" t="s">
        <v>271</v>
      </c>
      <c r="B132" s="582" t="s">
        <v>272</v>
      </c>
      <c r="C132" s="582" t="s">
        <v>273</v>
      </c>
      <c r="D132" s="843" t="s">
        <v>274</v>
      </c>
      <c r="E132" s="842">
        <v>43553</v>
      </c>
      <c r="F132" s="582" t="s">
        <v>9</v>
      </c>
      <c r="AWI132" s="829"/>
      <c r="AWJ132" s="829"/>
      <c r="AWK132" s="829"/>
    </row>
    <row r="133" spans="1:6 1283:1285" s="808" customFormat="1" x14ac:dyDescent="0.2">
      <c r="A133" s="1560" t="s">
        <v>271</v>
      </c>
      <c r="B133" s="582" t="s">
        <v>275</v>
      </c>
      <c r="C133" s="582" t="s">
        <v>276</v>
      </c>
      <c r="D133" s="843" t="s">
        <v>277</v>
      </c>
      <c r="E133" s="842">
        <v>43919</v>
      </c>
      <c r="F133" s="582" t="s">
        <v>9</v>
      </c>
      <c r="AWI133" s="829"/>
      <c r="AWJ133" s="829"/>
      <c r="AWK133" s="829"/>
    </row>
    <row r="134" spans="1:6 1283:1285" s="808" customFormat="1" x14ac:dyDescent="0.2">
      <c r="A134" s="1560" t="s">
        <v>271</v>
      </c>
      <c r="B134" s="582" t="s">
        <v>275</v>
      </c>
      <c r="C134" s="582" t="s">
        <v>276</v>
      </c>
      <c r="D134" s="843" t="s">
        <v>278</v>
      </c>
      <c r="E134" s="842">
        <v>44279</v>
      </c>
      <c r="F134" s="582" t="s">
        <v>9</v>
      </c>
      <c r="AWI134" s="829"/>
      <c r="AWJ134" s="829"/>
      <c r="AWK134" s="829"/>
    </row>
    <row r="135" spans="1:6 1283:1285" s="808" customFormat="1" x14ac:dyDescent="0.2">
      <c r="A135" s="1560" t="s">
        <v>271</v>
      </c>
      <c r="B135" s="582" t="s">
        <v>279</v>
      </c>
      <c r="C135" s="582" t="s">
        <v>280</v>
      </c>
      <c r="D135" s="843" t="s">
        <v>281</v>
      </c>
      <c r="E135" s="842">
        <v>43680</v>
      </c>
      <c r="F135" s="582" t="s">
        <v>9</v>
      </c>
      <c r="AWI135" s="829"/>
      <c r="AWJ135" s="829"/>
      <c r="AWK135" s="829"/>
    </row>
    <row r="136" spans="1:6 1283:1285" s="808" customFormat="1" x14ac:dyDescent="0.2">
      <c r="A136" s="1560" t="s">
        <v>271</v>
      </c>
      <c r="B136" s="582" t="s">
        <v>279</v>
      </c>
      <c r="C136" s="582" t="s">
        <v>280</v>
      </c>
      <c r="D136" s="843" t="s">
        <v>282</v>
      </c>
      <c r="E136" s="842">
        <v>44040</v>
      </c>
      <c r="F136" s="582" t="s">
        <v>9</v>
      </c>
      <c r="AWI136" s="829"/>
      <c r="AWJ136" s="829"/>
      <c r="AWK136" s="829"/>
    </row>
    <row r="137" spans="1:6 1283:1285" s="808" customFormat="1" x14ac:dyDescent="0.2">
      <c r="A137" s="1560" t="s">
        <v>271</v>
      </c>
      <c r="B137" s="582" t="s">
        <v>279</v>
      </c>
      <c r="C137" s="582" t="s">
        <v>280</v>
      </c>
      <c r="D137" s="843" t="s">
        <v>283</v>
      </c>
      <c r="E137" s="842">
        <v>44400</v>
      </c>
      <c r="F137" s="582" t="s">
        <v>9</v>
      </c>
      <c r="AWI137" s="829"/>
      <c r="AWJ137" s="829"/>
      <c r="AWK137" s="829"/>
    </row>
    <row r="138" spans="1:6 1283:1285" s="808" customFormat="1" x14ac:dyDescent="0.2">
      <c r="A138" s="1560" t="s">
        <v>271</v>
      </c>
      <c r="B138" s="582" t="s">
        <v>883</v>
      </c>
      <c r="C138" s="582" t="s">
        <v>884</v>
      </c>
      <c r="D138" s="843" t="s">
        <v>885</v>
      </c>
      <c r="E138" s="842">
        <v>43619</v>
      </c>
      <c r="F138" s="582" t="s">
        <v>9</v>
      </c>
      <c r="AWI138" s="829"/>
      <c r="AWJ138" s="829"/>
      <c r="AWK138" s="829"/>
    </row>
    <row r="139" spans="1:6 1283:1285" s="808" customFormat="1" x14ac:dyDescent="0.2">
      <c r="A139" s="1560" t="s">
        <v>271</v>
      </c>
      <c r="B139" s="582" t="s">
        <v>883</v>
      </c>
      <c r="C139" s="582" t="s">
        <v>884</v>
      </c>
      <c r="D139" s="843" t="s">
        <v>886</v>
      </c>
      <c r="E139" s="842">
        <v>43979</v>
      </c>
      <c r="F139" s="582" t="s">
        <v>9</v>
      </c>
      <c r="AWI139" s="829"/>
      <c r="AWJ139" s="829"/>
      <c r="AWK139" s="829"/>
    </row>
    <row r="140" spans="1:6 1283:1285" s="808" customFormat="1" x14ac:dyDescent="0.2">
      <c r="A140" s="1560" t="s">
        <v>271</v>
      </c>
      <c r="B140" s="582" t="s">
        <v>883</v>
      </c>
      <c r="C140" s="582" t="s">
        <v>884</v>
      </c>
      <c r="D140" s="843" t="s">
        <v>887</v>
      </c>
      <c r="E140" s="842">
        <v>44339</v>
      </c>
      <c r="F140" s="582" t="s">
        <v>9</v>
      </c>
      <c r="AWI140" s="829"/>
      <c r="AWJ140" s="829"/>
      <c r="AWK140" s="829"/>
    </row>
    <row r="141" spans="1:6 1283:1285" s="808" customFormat="1" x14ac:dyDescent="0.2">
      <c r="A141" s="1560" t="s">
        <v>271</v>
      </c>
      <c r="B141" s="582" t="s">
        <v>883</v>
      </c>
      <c r="C141" s="582" t="s">
        <v>884</v>
      </c>
      <c r="D141" s="843" t="s">
        <v>888</v>
      </c>
      <c r="E141" s="842">
        <v>45419</v>
      </c>
      <c r="F141" s="582" t="s">
        <v>9</v>
      </c>
      <c r="AWI141" s="829"/>
      <c r="AWJ141" s="829"/>
      <c r="AWK141" s="829"/>
    </row>
    <row r="142" spans="1:6 1283:1285" s="808" customFormat="1" x14ac:dyDescent="0.2">
      <c r="A142" s="1560" t="s">
        <v>861</v>
      </c>
      <c r="B142" s="582" t="s">
        <v>1911</v>
      </c>
      <c r="C142" s="582" t="s">
        <v>930</v>
      </c>
      <c r="D142" s="843" t="s">
        <v>931</v>
      </c>
      <c r="E142" s="842">
        <v>43653</v>
      </c>
      <c r="F142" s="582" t="s">
        <v>9</v>
      </c>
      <c r="AWI142" s="829"/>
      <c r="AWJ142" s="829"/>
      <c r="AWK142" s="829"/>
    </row>
    <row r="143" spans="1:6 1283:1285" s="808" customFormat="1" x14ac:dyDescent="0.2">
      <c r="A143" s="1560" t="s">
        <v>861</v>
      </c>
      <c r="B143" s="582" t="s">
        <v>1911</v>
      </c>
      <c r="C143" s="582" t="s">
        <v>930</v>
      </c>
      <c r="D143" s="843" t="s">
        <v>932</v>
      </c>
      <c r="E143" s="842">
        <v>44013</v>
      </c>
      <c r="F143" s="582" t="s">
        <v>9</v>
      </c>
      <c r="AWI143" s="829"/>
      <c r="AWJ143" s="829"/>
      <c r="AWK143" s="829"/>
    </row>
    <row r="144" spans="1:6 1283:1285" s="808" customFormat="1" x14ac:dyDescent="0.2">
      <c r="A144" s="1560" t="s">
        <v>861</v>
      </c>
      <c r="B144" s="582" t="s">
        <v>1912</v>
      </c>
      <c r="C144" s="582" t="s">
        <v>933</v>
      </c>
      <c r="D144" s="843" t="s">
        <v>934</v>
      </c>
      <c r="E144" s="842">
        <v>45095</v>
      </c>
      <c r="F144" s="582" t="s">
        <v>9</v>
      </c>
      <c r="AWI144" s="829"/>
      <c r="AWJ144" s="829"/>
      <c r="AWK144" s="829"/>
    </row>
    <row r="145" spans="1:6 1283:1285" s="808" customFormat="1" x14ac:dyDescent="0.2">
      <c r="A145" s="1560" t="s">
        <v>284</v>
      </c>
      <c r="B145" s="582" t="s">
        <v>1766</v>
      </c>
      <c r="C145" s="582" t="s">
        <v>1209</v>
      </c>
      <c r="D145" s="843" t="s">
        <v>1210</v>
      </c>
      <c r="E145" s="842">
        <v>46334</v>
      </c>
      <c r="F145" s="582" t="s">
        <v>9</v>
      </c>
      <c r="AWI145" s="829"/>
      <c r="AWJ145" s="829"/>
      <c r="AWK145" s="829"/>
    </row>
    <row r="146" spans="1:6 1283:1285" s="808" customFormat="1" x14ac:dyDescent="0.2">
      <c r="A146" s="1560" t="s">
        <v>284</v>
      </c>
      <c r="B146" s="582" t="s">
        <v>1767</v>
      </c>
      <c r="C146" s="582" t="s">
        <v>1436</v>
      </c>
      <c r="D146" s="843" t="s">
        <v>1437</v>
      </c>
      <c r="E146" s="842">
        <v>45219</v>
      </c>
      <c r="F146" s="582" t="s">
        <v>9</v>
      </c>
      <c r="AWI146" s="829"/>
      <c r="AWJ146" s="829"/>
      <c r="AWK146" s="829"/>
    </row>
    <row r="147" spans="1:6 1283:1285" s="808" customFormat="1" x14ac:dyDescent="0.2">
      <c r="A147" s="1560" t="s">
        <v>284</v>
      </c>
      <c r="B147" s="582" t="s">
        <v>1767</v>
      </c>
      <c r="C147" s="582" t="s">
        <v>1436</v>
      </c>
      <c r="D147" s="843" t="s">
        <v>1438</v>
      </c>
      <c r="E147" s="842">
        <v>47399</v>
      </c>
      <c r="F147" s="582" t="s">
        <v>9</v>
      </c>
      <c r="AWI147" s="829"/>
      <c r="AWJ147" s="829"/>
      <c r="AWK147" s="829"/>
    </row>
    <row r="148" spans="1:6 1283:1285" s="808" customFormat="1" x14ac:dyDescent="0.2">
      <c r="A148" s="1560" t="s">
        <v>1169</v>
      </c>
      <c r="B148" s="582" t="s">
        <v>295</v>
      </c>
      <c r="C148" s="582" t="s">
        <v>296</v>
      </c>
      <c r="D148" s="843" t="s">
        <v>297</v>
      </c>
      <c r="E148" s="842">
        <v>43580</v>
      </c>
      <c r="F148" s="582" t="s">
        <v>1744</v>
      </c>
      <c r="AWI148" s="829"/>
      <c r="AWJ148" s="829"/>
      <c r="AWK148" s="829"/>
    </row>
    <row r="149" spans="1:6 1283:1285" s="808" customFormat="1" x14ac:dyDescent="0.2">
      <c r="A149" s="1560" t="s">
        <v>1169</v>
      </c>
      <c r="B149" s="582" t="s">
        <v>298</v>
      </c>
      <c r="C149" s="582" t="s">
        <v>299</v>
      </c>
      <c r="D149" s="843" t="s">
        <v>300</v>
      </c>
      <c r="E149" s="842">
        <v>43766</v>
      </c>
      <c r="F149" s="582" t="s">
        <v>1744</v>
      </c>
      <c r="AWI149" s="829"/>
      <c r="AWJ149" s="829"/>
      <c r="AWK149" s="829"/>
    </row>
    <row r="150" spans="1:6 1283:1285" s="808" customFormat="1" x14ac:dyDescent="0.2">
      <c r="A150" s="1560" t="s">
        <v>1169</v>
      </c>
      <c r="B150" s="582" t="s">
        <v>301</v>
      </c>
      <c r="C150" s="582" t="s">
        <v>302</v>
      </c>
      <c r="D150" s="843" t="s">
        <v>303</v>
      </c>
      <c r="E150" s="842">
        <v>43493</v>
      </c>
      <c r="F150" s="582" t="s">
        <v>1915</v>
      </c>
      <c r="AWI150" s="829"/>
      <c r="AWJ150" s="829"/>
      <c r="AWK150" s="829"/>
    </row>
    <row r="151" spans="1:6 1283:1285" s="808" customFormat="1" x14ac:dyDescent="0.2">
      <c r="A151" s="1560" t="s">
        <v>1169</v>
      </c>
      <c r="B151" s="582" t="s">
        <v>304</v>
      </c>
      <c r="C151" s="582" t="s">
        <v>305</v>
      </c>
      <c r="D151" s="843" t="s">
        <v>306</v>
      </c>
      <c r="E151" s="842">
        <v>43760</v>
      </c>
      <c r="F151" s="582" t="s">
        <v>1914</v>
      </c>
      <c r="AWI151" s="829"/>
      <c r="AWJ151" s="829"/>
      <c r="AWK151" s="829"/>
    </row>
    <row r="152" spans="1:6 1283:1285" s="808" customFormat="1" x14ac:dyDescent="0.2">
      <c r="A152" s="1560" t="s">
        <v>1169</v>
      </c>
      <c r="B152" s="582" t="s">
        <v>307</v>
      </c>
      <c r="C152" s="582" t="s">
        <v>308</v>
      </c>
      <c r="D152" s="843" t="s">
        <v>309</v>
      </c>
      <c r="E152" s="842">
        <v>43798</v>
      </c>
      <c r="F152" s="582" t="s">
        <v>1744</v>
      </c>
      <c r="AWI152" s="829"/>
      <c r="AWJ152" s="829"/>
      <c r="AWK152" s="829"/>
    </row>
    <row r="153" spans="1:6 1283:1285" s="808" customFormat="1" x14ac:dyDescent="0.2">
      <c r="A153" s="1560" t="s">
        <v>1169</v>
      </c>
      <c r="B153" s="582" t="s">
        <v>893</v>
      </c>
      <c r="C153" s="582" t="s">
        <v>894</v>
      </c>
      <c r="D153" s="843" t="s">
        <v>895</v>
      </c>
      <c r="E153" s="842">
        <v>44276</v>
      </c>
      <c r="F153" s="582" t="s">
        <v>1913</v>
      </c>
      <c r="AWI153" s="829"/>
      <c r="AWJ153" s="829"/>
      <c r="AWK153" s="829"/>
    </row>
    <row r="154" spans="1:6 1283:1285" s="808" customFormat="1" x14ac:dyDescent="0.2">
      <c r="A154" s="1560" t="s">
        <v>1169</v>
      </c>
      <c r="B154" s="582" t="s">
        <v>957</v>
      </c>
      <c r="C154" s="582" t="s">
        <v>958</v>
      </c>
      <c r="D154" s="843" t="s">
        <v>959</v>
      </c>
      <c r="E154" s="842">
        <v>44516</v>
      </c>
      <c r="F154" s="582" t="s">
        <v>1914</v>
      </c>
      <c r="AWI154" s="829"/>
      <c r="AWJ154" s="829"/>
      <c r="AWK154" s="829"/>
    </row>
    <row r="155" spans="1:6 1283:1285" s="808" customFormat="1" x14ac:dyDescent="0.2">
      <c r="A155" s="1560" t="s">
        <v>1169</v>
      </c>
      <c r="B155" s="582" t="s">
        <v>1015</v>
      </c>
      <c r="C155" s="582" t="s">
        <v>1016</v>
      </c>
      <c r="D155" s="843" t="s">
        <v>1017</v>
      </c>
      <c r="E155" s="842">
        <v>44585</v>
      </c>
      <c r="F155" s="582" t="s">
        <v>1914</v>
      </c>
      <c r="AWI155" s="829"/>
      <c r="AWJ155" s="829"/>
      <c r="AWK155" s="829"/>
    </row>
    <row r="156" spans="1:6 1283:1285" s="808" customFormat="1" x14ac:dyDescent="0.2">
      <c r="A156" s="1560" t="s">
        <v>1169</v>
      </c>
      <c r="B156" s="582" t="s">
        <v>1358</v>
      </c>
      <c r="C156" s="582" t="s">
        <v>1359</v>
      </c>
      <c r="D156" s="843" t="s">
        <v>1360</v>
      </c>
      <c r="E156" s="842">
        <v>44716</v>
      </c>
      <c r="F156" s="582" t="s">
        <v>1744</v>
      </c>
      <c r="AWI156" s="829"/>
      <c r="AWJ156" s="829"/>
      <c r="AWK156" s="829"/>
    </row>
    <row r="157" spans="1:6 1283:1285" s="808" customFormat="1" ht="32.25" customHeight="1" x14ac:dyDescent="0.2">
      <c r="A157" s="582" t="s">
        <v>176</v>
      </c>
      <c r="B157" s="582" t="s">
        <v>285</v>
      </c>
      <c r="C157" s="582" t="s">
        <v>286</v>
      </c>
      <c r="D157" s="843" t="s">
        <v>287</v>
      </c>
      <c r="E157" s="842">
        <v>43741</v>
      </c>
      <c r="F157" s="582" t="s">
        <v>1439</v>
      </c>
      <c r="AWI157" s="829"/>
      <c r="AWJ157" s="829"/>
      <c r="AWK157" s="829"/>
    </row>
    <row r="158" spans="1:6 1283:1285" s="808" customFormat="1" x14ac:dyDescent="0.2">
      <c r="A158" s="1560" t="s">
        <v>7</v>
      </c>
      <c r="B158" s="582" t="s">
        <v>1853</v>
      </c>
      <c r="C158" s="582" t="s">
        <v>1854</v>
      </c>
      <c r="D158" s="843" t="s">
        <v>1855</v>
      </c>
      <c r="E158" s="842">
        <v>43557</v>
      </c>
      <c r="F158" s="582" t="s">
        <v>910</v>
      </c>
      <c r="AWI158" s="829"/>
      <c r="AWJ158" s="829"/>
      <c r="AWK158" s="829"/>
    </row>
    <row r="159" spans="1:6 1283:1285" s="808" customFormat="1" x14ac:dyDescent="0.2">
      <c r="A159" s="1560" t="s">
        <v>7</v>
      </c>
      <c r="B159" s="582" t="s">
        <v>1853</v>
      </c>
      <c r="C159" s="582" t="s">
        <v>1854</v>
      </c>
      <c r="D159" s="843" t="s">
        <v>1856</v>
      </c>
      <c r="E159" s="842">
        <v>43917</v>
      </c>
      <c r="F159" s="582" t="s">
        <v>910</v>
      </c>
      <c r="AWI159" s="829"/>
      <c r="AWJ159" s="829"/>
      <c r="AWK159" s="829"/>
    </row>
    <row r="160" spans="1:6 1283:1285" s="808" customFormat="1" x14ac:dyDescent="0.2">
      <c r="A160" s="1560" t="s">
        <v>142</v>
      </c>
      <c r="B160" s="582" t="s">
        <v>1768</v>
      </c>
      <c r="C160" s="582" t="s">
        <v>889</v>
      </c>
      <c r="D160" s="843" t="s">
        <v>890</v>
      </c>
      <c r="E160" s="842">
        <v>45050</v>
      </c>
      <c r="F160" s="582" t="s">
        <v>9</v>
      </c>
      <c r="AWI160" s="829"/>
      <c r="AWJ160" s="829"/>
      <c r="AWK160" s="829"/>
    </row>
    <row r="161" spans="1:6 1283:1285" s="808" customFormat="1" x14ac:dyDescent="0.2">
      <c r="A161" s="1560" t="s">
        <v>142</v>
      </c>
      <c r="B161" s="582" t="s">
        <v>1858</v>
      </c>
      <c r="C161" s="582" t="s">
        <v>1859</v>
      </c>
      <c r="D161" s="843" t="s">
        <v>1860</v>
      </c>
      <c r="E161" s="842">
        <v>45143</v>
      </c>
      <c r="F161" s="582" t="s">
        <v>9</v>
      </c>
      <c r="AWI161" s="829"/>
      <c r="AWJ161" s="829"/>
      <c r="AWK161" s="829"/>
    </row>
    <row r="162" spans="1:6 1283:1285" s="808" customFormat="1" x14ac:dyDescent="0.2">
      <c r="A162" s="1560" t="s">
        <v>142</v>
      </c>
      <c r="B162" s="582" t="s">
        <v>1858</v>
      </c>
      <c r="C162" s="582" t="s">
        <v>1859</v>
      </c>
      <c r="D162" s="843" t="s">
        <v>1861</v>
      </c>
      <c r="E162" s="842">
        <v>46943</v>
      </c>
      <c r="F162" s="582" t="s">
        <v>9</v>
      </c>
      <c r="AWI162" s="829"/>
      <c r="AWJ162" s="829"/>
      <c r="AWK162" s="829"/>
    </row>
    <row r="163" spans="1:6 1283:1285" s="808" customFormat="1" x14ac:dyDescent="0.2">
      <c r="A163" s="1560" t="s">
        <v>142</v>
      </c>
      <c r="B163" s="582" t="s">
        <v>1862</v>
      </c>
      <c r="C163" s="582" t="s">
        <v>1273</v>
      </c>
      <c r="D163" s="843" t="s">
        <v>1274</v>
      </c>
      <c r="E163" s="842">
        <v>44587</v>
      </c>
      <c r="F163" s="582" t="s">
        <v>9</v>
      </c>
      <c r="AWI163" s="829"/>
      <c r="AWJ163" s="829"/>
      <c r="AWK163" s="829"/>
    </row>
    <row r="164" spans="1:6 1283:1285" s="808" customFormat="1" x14ac:dyDescent="0.2">
      <c r="A164" s="1560" t="s">
        <v>142</v>
      </c>
      <c r="B164" s="582" t="s">
        <v>1862</v>
      </c>
      <c r="C164" s="582" t="s">
        <v>1273</v>
      </c>
      <c r="D164" s="843" t="s">
        <v>1275</v>
      </c>
      <c r="E164" s="842">
        <v>46387</v>
      </c>
      <c r="F164" s="582" t="s">
        <v>9</v>
      </c>
      <c r="AWI164" s="829"/>
      <c r="AWJ164" s="829"/>
      <c r="AWK164" s="829"/>
    </row>
    <row r="165" spans="1:6 1283:1285" s="808" customFormat="1" ht="30" x14ac:dyDescent="0.2">
      <c r="A165" s="582" t="s">
        <v>143</v>
      </c>
      <c r="B165" s="582" t="s">
        <v>1916</v>
      </c>
      <c r="C165" s="582" t="s">
        <v>1769</v>
      </c>
      <c r="D165" s="843" t="s">
        <v>1770</v>
      </c>
      <c r="E165" s="842">
        <v>46158</v>
      </c>
      <c r="F165" s="582" t="s">
        <v>1075</v>
      </c>
      <c r="AWI165" s="829"/>
      <c r="AWJ165" s="829"/>
      <c r="AWK165" s="829"/>
    </row>
    <row r="166" spans="1:6 1283:1285" s="808" customFormat="1" x14ac:dyDescent="0.2">
      <c r="A166" s="1560" t="s">
        <v>288</v>
      </c>
      <c r="B166" s="582" t="s">
        <v>1691</v>
      </c>
      <c r="C166" s="582" t="s">
        <v>289</v>
      </c>
      <c r="D166" s="843" t="s">
        <v>290</v>
      </c>
      <c r="E166" s="842">
        <v>43704</v>
      </c>
      <c r="F166" s="582" t="s">
        <v>1077</v>
      </c>
      <c r="AWI166" s="829"/>
      <c r="AWJ166" s="829"/>
      <c r="AWK166" s="829"/>
    </row>
    <row r="167" spans="1:6 1283:1285" s="808" customFormat="1" x14ac:dyDescent="0.2">
      <c r="A167" s="1560" t="s">
        <v>288</v>
      </c>
      <c r="B167" s="582" t="s">
        <v>1691</v>
      </c>
      <c r="C167" s="582" t="s">
        <v>289</v>
      </c>
      <c r="D167" s="843" t="s">
        <v>291</v>
      </c>
      <c r="E167" s="842">
        <v>44424</v>
      </c>
      <c r="F167" s="582" t="s">
        <v>1077</v>
      </c>
      <c r="AWI167" s="829"/>
      <c r="AWJ167" s="829"/>
      <c r="AWK167" s="829"/>
    </row>
    <row r="168" spans="1:6 1283:1285" s="808" customFormat="1" x14ac:dyDescent="0.2">
      <c r="A168" s="1560" t="s">
        <v>288</v>
      </c>
      <c r="B168" s="582" t="s">
        <v>1691</v>
      </c>
      <c r="C168" s="582" t="s">
        <v>289</v>
      </c>
      <c r="D168" s="843" t="s">
        <v>1865</v>
      </c>
      <c r="E168" s="842">
        <v>43704</v>
      </c>
      <c r="F168" s="582" t="s">
        <v>1077</v>
      </c>
      <c r="AWI168" s="829"/>
      <c r="AWJ168" s="829"/>
      <c r="AWK168" s="829"/>
    </row>
    <row r="169" spans="1:6 1283:1285" s="808" customFormat="1" x14ac:dyDescent="0.2">
      <c r="A169" s="1560" t="s">
        <v>288</v>
      </c>
      <c r="B169" s="582" t="s">
        <v>1692</v>
      </c>
      <c r="C169" s="582" t="s">
        <v>891</v>
      </c>
      <c r="D169" s="843" t="s">
        <v>892</v>
      </c>
      <c r="E169" s="842">
        <v>44673</v>
      </c>
      <c r="F169" s="582" t="s">
        <v>1077</v>
      </c>
      <c r="AWI169" s="829"/>
      <c r="AWJ169" s="829"/>
      <c r="AWK169" s="829"/>
    </row>
    <row r="170" spans="1:6 1283:1285" s="808" customFormat="1" x14ac:dyDescent="0.2">
      <c r="A170" s="582" t="s">
        <v>8</v>
      </c>
      <c r="B170" s="582" t="s">
        <v>292</v>
      </c>
      <c r="C170" s="582" t="s">
        <v>293</v>
      </c>
      <c r="D170" s="843" t="s">
        <v>294</v>
      </c>
      <c r="E170" s="842">
        <v>43608</v>
      </c>
      <c r="F170" s="582" t="s">
        <v>1072</v>
      </c>
      <c r="AWI170" s="829"/>
      <c r="AWJ170" s="829"/>
      <c r="AWK170" s="829"/>
    </row>
    <row r="171" spans="1:6 1283:1285" s="808" customFormat="1" x14ac:dyDescent="0.2">
      <c r="A171" s="1560" t="s">
        <v>310</v>
      </c>
      <c r="B171" s="582" t="s">
        <v>311</v>
      </c>
      <c r="C171" s="582" t="s">
        <v>312</v>
      </c>
      <c r="D171" s="843" t="s">
        <v>313</v>
      </c>
      <c r="E171" s="842">
        <v>43852</v>
      </c>
      <c r="F171" s="582" t="s">
        <v>1077</v>
      </c>
      <c r="AWI171" s="829"/>
      <c r="AWJ171" s="829"/>
      <c r="AWK171" s="829"/>
    </row>
    <row r="172" spans="1:6 1283:1285" s="808" customFormat="1" x14ac:dyDescent="0.2">
      <c r="A172" s="1560" t="s">
        <v>310</v>
      </c>
      <c r="B172" s="582" t="s">
        <v>314</v>
      </c>
      <c r="C172" s="582" t="s">
        <v>315</v>
      </c>
      <c r="D172" s="843" t="s">
        <v>316</v>
      </c>
      <c r="E172" s="842">
        <v>43575</v>
      </c>
      <c r="F172" s="582" t="s">
        <v>1077</v>
      </c>
      <c r="AWI172" s="829"/>
      <c r="AWJ172" s="829"/>
      <c r="AWK172" s="829"/>
    </row>
    <row r="173" spans="1:6 1283:1285" s="808" customFormat="1" x14ac:dyDescent="0.2">
      <c r="A173" s="1560" t="s">
        <v>310</v>
      </c>
      <c r="B173" s="582" t="s">
        <v>1771</v>
      </c>
      <c r="C173" s="582" t="s">
        <v>1361</v>
      </c>
      <c r="D173" s="843" t="s">
        <v>1362</v>
      </c>
      <c r="E173" s="842">
        <v>44716</v>
      </c>
      <c r="F173" s="582" t="s">
        <v>1077</v>
      </c>
      <c r="AWI173" s="829"/>
      <c r="AWJ173" s="829"/>
      <c r="AWK173" s="829"/>
    </row>
    <row r="174" spans="1:6 1283:1285" s="808" customFormat="1" x14ac:dyDescent="0.2">
      <c r="A174" s="1560" t="s">
        <v>310</v>
      </c>
      <c r="B174" s="582" t="s">
        <v>1771</v>
      </c>
      <c r="C174" s="582" t="s">
        <v>1361</v>
      </c>
      <c r="D174" s="843" t="s">
        <v>1363</v>
      </c>
      <c r="E174" s="842">
        <v>45796</v>
      </c>
      <c r="F174" s="582" t="s">
        <v>1077</v>
      </c>
      <c r="AWI174" s="829"/>
      <c r="AWJ174" s="829"/>
      <c r="AWK174" s="829"/>
    </row>
    <row r="175" spans="1:6 1283:1285" s="808" customFormat="1" x14ac:dyDescent="0.2">
      <c r="A175" s="1560" t="s">
        <v>310</v>
      </c>
      <c r="B175" s="582" t="s">
        <v>1771</v>
      </c>
      <c r="C175" s="582" t="s">
        <v>1361</v>
      </c>
      <c r="D175" s="843" t="s">
        <v>1364</v>
      </c>
      <c r="E175" s="842">
        <v>46516</v>
      </c>
      <c r="F175" s="582" t="s">
        <v>1077</v>
      </c>
      <c r="AWI175" s="829"/>
      <c r="AWJ175" s="829"/>
      <c r="AWK175" s="829"/>
    </row>
    <row r="176" spans="1:6 1283:1285" s="808" customFormat="1" x14ac:dyDescent="0.2">
      <c r="A176" s="1560" t="s">
        <v>862</v>
      </c>
      <c r="B176" s="582" t="s">
        <v>1772</v>
      </c>
      <c r="C176" s="582" t="s">
        <v>1392</v>
      </c>
      <c r="D176" s="843" t="s">
        <v>1393</v>
      </c>
      <c r="E176" s="842">
        <v>47292</v>
      </c>
      <c r="F176" s="808" t="s">
        <v>1913</v>
      </c>
      <c r="AWI176" s="829"/>
      <c r="AWJ176" s="829"/>
      <c r="AWK176" s="829"/>
    </row>
    <row r="177" spans="1:6 1283:1285" s="808" customFormat="1" x14ac:dyDescent="0.2">
      <c r="A177" s="1560" t="s">
        <v>862</v>
      </c>
      <c r="B177" s="582" t="s">
        <v>1917</v>
      </c>
      <c r="C177" s="582" t="s">
        <v>1394</v>
      </c>
      <c r="D177" s="843" t="s">
        <v>1395</v>
      </c>
      <c r="E177" s="842">
        <v>47297</v>
      </c>
      <c r="F177" s="808" t="s">
        <v>1913</v>
      </c>
      <c r="AWI177" s="829"/>
      <c r="AWJ177" s="829"/>
      <c r="AWK177" s="829"/>
    </row>
    <row r="178" spans="1:6 1283:1285" s="808" customFormat="1" x14ac:dyDescent="0.2">
      <c r="A178" s="1560" t="s">
        <v>960</v>
      </c>
      <c r="B178" s="582" t="s">
        <v>961</v>
      </c>
      <c r="C178" s="582" t="s">
        <v>962</v>
      </c>
      <c r="D178" s="843" t="s">
        <v>963</v>
      </c>
      <c r="E178" s="842">
        <v>43385</v>
      </c>
      <c r="F178" s="582" t="s">
        <v>1073</v>
      </c>
      <c r="AWI178" s="829"/>
      <c r="AWJ178" s="829"/>
      <c r="AWK178" s="829"/>
    </row>
    <row r="179" spans="1:6 1283:1285" s="808" customFormat="1" x14ac:dyDescent="0.2">
      <c r="A179" s="1560" t="s">
        <v>960</v>
      </c>
      <c r="B179" s="582" t="s">
        <v>964</v>
      </c>
      <c r="C179" s="582" t="s">
        <v>965</v>
      </c>
      <c r="D179" s="843" t="s">
        <v>966</v>
      </c>
      <c r="E179" s="842">
        <v>44827</v>
      </c>
      <c r="F179" s="582" t="s">
        <v>1073</v>
      </c>
      <c r="AWI179" s="829"/>
      <c r="AWJ179" s="829"/>
      <c r="AWK179" s="829"/>
    </row>
    <row r="180" spans="1:6 1283:1285" s="808" customFormat="1" x14ac:dyDescent="0.2">
      <c r="A180" s="1560" t="s">
        <v>960</v>
      </c>
      <c r="B180" s="582" t="s">
        <v>964</v>
      </c>
      <c r="C180" s="582" t="s">
        <v>965</v>
      </c>
      <c r="D180" s="843" t="s">
        <v>1868</v>
      </c>
      <c r="E180" s="842">
        <v>43427</v>
      </c>
      <c r="F180" s="582" t="s">
        <v>1073</v>
      </c>
      <c r="AWI180" s="829"/>
      <c r="AWJ180" s="829"/>
      <c r="AWK180" s="829"/>
    </row>
    <row r="181" spans="1:6 1283:1285" s="808" customFormat="1" x14ac:dyDescent="0.2">
      <c r="A181" s="1560" t="s">
        <v>723</v>
      </c>
      <c r="B181" s="582" t="s">
        <v>321</v>
      </c>
      <c r="C181" s="582" t="s">
        <v>322</v>
      </c>
      <c r="D181" s="843" t="s">
        <v>323</v>
      </c>
      <c r="E181" s="842">
        <v>43646</v>
      </c>
      <c r="F181" s="582" t="s">
        <v>919</v>
      </c>
      <c r="AWI181" s="829"/>
      <c r="AWJ181" s="829"/>
      <c r="AWK181" s="829"/>
    </row>
    <row r="182" spans="1:6 1283:1285" s="808" customFormat="1" x14ac:dyDescent="0.2">
      <c r="A182" s="1560" t="s">
        <v>723</v>
      </c>
      <c r="B182" s="582" t="s">
        <v>896</v>
      </c>
      <c r="C182" s="582" t="s">
        <v>897</v>
      </c>
      <c r="D182" s="843" t="s">
        <v>898</v>
      </c>
      <c r="E182" s="842">
        <v>44313</v>
      </c>
      <c r="F182" s="582" t="s">
        <v>919</v>
      </c>
      <c r="AWI182" s="829"/>
      <c r="AWJ182" s="829"/>
      <c r="AWK182" s="829"/>
    </row>
    <row r="183" spans="1:6 1283:1285" s="808" customFormat="1" x14ac:dyDescent="0.2">
      <c r="A183" s="1560" t="s">
        <v>723</v>
      </c>
      <c r="B183" s="582" t="s">
        <v>899</v>
      </c>
      <c r="C183" s="582" t="s">
        <v>900</v>
      </c>
      <c r="D183" s="843" t="s">
        <v>901</v>
      </c>
      <c r="E183" s="842">
        <v>44313</v>
      </c>
      <c r="F183" s="582" t="s">
        <v>919</v>
      </c>
      <c r="AWI183" s="829"/>
      <c r="AWJ183" s="829"/>
      <c r="AWK183" s="829"/>
    </row>
    <row r="184" spans="1:6 1283:1285" s="808" customFormat="1" x14ac:dyDescent="0.2">
      <c r="A184" s="1560" t="s">
        <v>723</v>
      </c>
      <c r="B184" s="582" t="s">
        <v>1919</v>
      </c>
      <c r="C184" s="582" t="s">
        <v>967</v>
      </c>
      <c r="D184" s="843" t="s">
        <v>968</v>
      </c>
      <c r="E184" s="842">
        <v>44498</v>
      </c>
      <c r="F184" s="582" t="s">
        <v>919</v>
      </c>
      <c r="AWI184" s="829"/>
      <c r="AWJ184" s="829"/>
      <c r="AWK184" s="829"/>
    </row>
    <row r="185" spans="1:6 1283:1285" s="808" customFormat="1" x14ac:dyDescent="0.2">
      <c r="A185" s="1560" t="s">
        <v>1114</v>
      </c>
      <c r="B185" s="582" t="s">
        <v>1693</v>
      </c>
      <c r="C185" s="582" t="s">
        <v>338</v>
      </c>
      <c r="D185" s="843" t="s">
        <v>339</v>
      </c>
      <c r="E185" s="842">
        <v>43577</v>
      </c>
      <c r="F185" s="582" t="s">
        <v>1077</v>
      </c>
      <c r="AWI185" s="829"/>
      <c r="AWJ185" s="829"/>
      <c r="AWK185" s="829"/>
    </row>
    <row r="186" spans="1:6 1283:1285" s="808" customFormat="1" x14ac:dyDescent="0.2">
      <c r="A186" s="1560" t="s">
        <v>1114</v>
      </c>
      <c r="B186" s="582" t="s">
        <v>1693</v>
      </c>
      <c r="C186" s="582" t="s">
        <v>338</v>
      </c>
      <c r="D186" s="843" t="s">
        <v>340</v>
      </c>
      <c r="E186" s="842">
        <v>44297</v>
      </c>
      <c r="F186" s="582" t="s">
        <v>1077</v>
      </c>
      <c r="AWI186" s="829"/>
      <c r="AWJ186" s="829"/>
      <c r="AWK186" s="829"/>
    </row>
    <row r="187" spans="1:6 1283:1285" s="808" customFormat="1" x14ac:dyDescent="0.2">
      <c r="A187" s="1560" t="s">
        <v>1114</v>
      </c>
      <c r="B187" s="582" t="s">
        <v>1918</v>
      </c>
      <c r="C187" s="582" t="s">
        <v>1441</v>
      </c>
      <c r="D187" s="843" t="s">
        <v>1442</v>
      </c>
      <c r="E187" s="842">
        <v>44891</v>
      </c>
      <c r="F187" s="582" t="s">
        <v>1077</v>
      </c>
      <c r="AWI187" s="829"/>
      <c r="AWJ187" s="829"/>
      <c r="AWK187" s="829"/>
    </row>
    <row r="188" spans="1:6 1283:1285" s="808" customFormat="1" x14ac:dyDescent="0.2">
      <c r="A188" s="1560" t="s">
        <v>1114</v>
      </c>
      <c r="B188" s="582" t="s">
        <v>1918</v>
      </c>
      <c r="C188" s="582" t="s">
        <v>1441</v>
      </c>
      <c r="D188" s="843" t="s">
        <v>1443</v>
      </c>
      <c r="E188" s="842">
        <v>45791</v>
      </c>
      <c r="F188" s="582" t="s">
        <v>1077</v>
      </c>
      <c r="AWI188" s="829"/>
      <c r="AWJ188" s="829"/>
      <c r="AWK188" s="829"/>
    </row>
    <row r="189" spans="1:6 1283:1285" s="808" customFormat="1" x14ac:dyDescent="0.2">
      <c r="A189" s="1560" t="s">
        <v>1114</v>
      </c>
      <c r="B189" s="582" t="s">
        <v>1918</v>
      </c>
      <c r="C189" s="582" t="s">
        <v>1441</v>
      </c>
      <c r="D189" s="843" t="s">
        <v>1444</v>
      </c>
      <c r="E189" s="842">
        <v>46691</v>
      </c>
      <c r="F189" s="582" t="s">
        <v>1077</v>
      </c>
      <c r="AWI189" s="829"/>
      <c r="AWJ189" s="829"/>
      <c r="AWK189" s="829"/>
    </row>
    <row r="190" spans="1:6 1283:1285" s="808" customFormat="1" x14ac:dyDescent="0.2">
      <c r="A190" s="1560" t="s">
        <v>324</v>
      </c>
      <c r="B190" s="582" t="s">
        <v>325</v>
      </c>
      <c r="C190" s="582" t="s">
        <v>326</v>
      </c>
      <c r="D190" s="843" t="s">
        <v>327</v>
      </c>
      <c r="E190" s="842">
        <v>43487</v>
      </c>
      <c r="F190" s="582" t="s">
        <v>9</v>
      </c>
      <c r="AWI190" s="829"/>
      <c r="AWJ190" s="829"/>
      <c r="AWK190" s="829"/>
    </row>
    <row r="191" spans="1:6 1283:1285" s="808" customFormat="1" x14ac:dyDescent="0.2">
      <c r="A191" s="1560" t="s">
        <v>324</v>
      </c>
      <c r="B191" s="582" t="s">
        <v>325</v>
      </c>
      <c r="C191" s="582" t="s">
        <v>326</v>
      </c>
      <c r="D191" s="843" t="s">
        <v>328</v>
      </c>
      <c r="E191" s="842">
        <v>43852</v>
      </c>
      <c r="F191" s="582" t="s">
        <v>9</v>
      </c>
      <c r="AWI191" s="829"/>
      <c r="AWJ191" s="829"/>
      <c r="AWK191" s="829"/>
    </row>
    <row r="192" spans="1:6 1283:1285" s="808" customFormat="1" x14ac:dyDescent="0.2">
      <c r="A192" s="1560" t="s">
        <v>1407</v>
      </c>
      <c r="B192" s="582" t="s">
        <v>1408</v>
      </c>
      <c r="C192" s="582" t="s">
        <v>1409</v>
      </c>
      <c r="D192" s="843" t="s">
        <v>1410</v>
      </c>
      <c r="E192" s="842">
        <v>44089</v>
      </c>
      <c r="F192" s="582" t="s">
        <v>9</v>
      </c>
      <c r="AWI192" s="829"/>
      <c r="AWJ192" s="829"/>
      <c r="AWK192" s="829"/>
    </row>
    <row r="193" spans="1:6 1283:1285" s="808" customFormat="1" x14ac:dyDescent="0.2">
      <c r="A193" s="1560" t="s">
        <v>1407</v>
      </c>
      <c r="B193" s="582" t="s">
        <v>1408</v>
      </c>
      <c r="C193" s="582" t="s">
        <v>1409</v>
      </c>
      <c r="D193" s="843" t="s">
        <v>1411</v>
      </c>
      <c r="E193" s="842">
        <v>44454</v>
      </c>
      <c r="F193" s="582" t="s">
        <v>9</v>
      </c>
      <c r="AWI193" s="829"/>
      <c r="AWJ193" s="829"/>
      <c r="AWK193" s="829"/>
    </row>
    <row r="194" spans="1:6 1283:1285" s="808" customFormat="1" x14ac:dyDescent="0.2">
      <c r="A194" s="1560" t="s">
        <v>1407</v>
      </c>
      <c r="B194" s="582" t="s">
        <v>1408</v>
      </c>
      <c r="C194" s="582" t="s">
        <v>1409</v>
      </c>
      <c r="D194" s="843" t="s">
        <v>1412</v>
      </c>
      <c r="E194" s="842">
        <v>44819</v>
      </c>
      <c r="F194" s="582" t="s">
        <v>9</v>
      </c>
      <c r="AWI194" s="829"/>
      <c r="AWJ194" s="829"/>
      <c r="AWK194" s="829"/>
    </row>
    <row r="195" spans="1:6 1283:1285" s="808" customFormat="1" x14ac:dyDescent="0.2">
      <c r="A195" s="1560" t="s">
        <v>1871</v>
      </c>
      <c r="B195" s="582" t="s">
        <v>1872</v>
      </c>
      <c r="C195" s="582" t="s">
        <v>1873</v>
      </c>
      <c r="D195" s="843" t="s">
        <v>1874</v>
      </c>
      <c r="E195" s="842">
        <v>43686</v>
      </c>
      <c r="F195" s="582" t="s">
        <v>9</v>
      </c>
      <c r="AWI195" s="829"/>
      <c r="AWJ195" s="829"/>
      <c r="AWK195" s="829"/>
    </row>
    <row r="196" spans="1:6 1283:1285" s="808" customFormat="1" x14ac:dyDescent="0.2">
      <c r="A196" s="1560" t="s">
        <v>1871</v>
      </c>
      <c r="B196" s="582" t="s">
        <v>1872</v>
      </c>
      <c r="C196" s="582" t="s">
        <v>1873</v>
      </c>
      <c r="D196" s="843" t="s">
        <v>1875</v>
      </c>
      <c r="E196" s="842">
        <v>44065</v>
      </c>
      <c r="F196" s="582" t="s">
        <v>9</v>
      </c>
      <c r="AWI196" s="829"/>
      <c r="AWJ196" s="829"/>
      <c r="AWK196" s="829"/>
    </row>
    <row r="197" spans="1:6 1283:1285" s="808" customFormat="1" x14ac:dyDescent="0.2">
      <c r="A197" s="1560" t="s">
        <v>1871</v>
      </c>
      <c r="B197" s="582" t="s">
        <v>1872</v>
      </c>
      <c r="C197" s="582" t="s">
        <v>1873</v>
      </c>
      <c r="D197" s="843" t="s">
        <v>1876</v>
      </c>
      <c r="E197" s="842">
        <v>44430</v>
      </c>
      <c r="F197" s="582" t="s">
        <v>9</v>
      </c>
      <c r="AWI197" s="829"/>
      <c r="AWJ197" s="829"/>
      <c r="AWK197" s="829"/>
    </row>
    <row r="198" spans="1:6 1283:1285" s="808" customFormat="1" x14ac:dyDescent="0.2">
      <c r="A198" s="1560" t="s">
        <v>1871</v>
      </c>
      <c r="B198" s="582" t="s">
        <v>1872</v>
      </c>
      <c r="C198" s="582" t="s">
        <v>1873</v>
      </c>
      <c r="D198" s="843" t="s">
        <v>1877</v>
      </c>
      <c r="E198" s="842">
        <v>44795</v>
      </c>
      <c r="F198" s="582" t="s">
        <v>9</v>
      </c>
      <c r="AWI198" s="829"/>
      <c r="AWJ198" s="829"/>
      <c r="AWK198" s="829"/>
    </row>
    <row r="199" spans="1:6 1283:1285" s="808" customFormat="1" x14ac:dyDescent="0.2">
      <c r="A199" s="1560" t="s">
        <v>1871</v>
      </c>
      <c r="B199" s="582" t="s">
        <v>1872</v>
      </c>
      <c r="C199" s="582" t="s">
        <v>1873</v>
      </c>
      <c r="D199" s="843" t="s">
        <v>1878</v>
      </c>
      <c r="E199" s="842">
        <v>45160</v>
      </c>
      <c r="F199" s="582" t="s">
        <v>9</v>
      </c>
      <c r="AWI199" s="829"/>
      <c r="AWJ199" s="829"/>
      <c r="AWK199" s="829"/>
    </row>
    <row r="200" spans="1:6 1283:1285" s="808" customFormat="1" x14ac:dyDescent="0.2">
      <c r="A200" s="1560" t="s">
        <v>1276</v>
      </c>
      <c r="B200" s="582" t="s">
        <v>1720</v>
      </c>
      <c r="C200" s="582" t="s">
        <v>1365</v>
      </c>
      <c r="D200" s="843" t="s">
        <v>1277</v>
      </c>
      <c r="E200" s="842">
        <v>43916</v>
      </c>
      <c r="F200" s="582" t="s">
        <v>1076</v>
      </c>
      <c r="AWI200" s="829"/>
      <c r="AWJ200" s="829"/>
      <c r="AWK200" s="829"/>
    </row>
    <row r="201" spans="1:6 1283:1285" s="808" customFormat="1" x14ac:dyDescent="0.2">
      <c r="A201" s="1560" t="s">
        <v>1276</v>
      </c>
      <c r="B201" s="582" t="s">
        <v>1720</v>
      </c>
      <c r="C201" s="582" t="s">
        <v>1365</v>
      </c>
      <c r="D201" s="843" t="s">
        <v>1278</v>
      </c>
      <c r="E201" s="842">
        <v>44921</v>
      </c>
      <c r="F201" s="582" t="s">
        <v>1076</v>
      </c>
      <c r="AWI201" s="829"/>
      <c r="AWJ201" s="829"/>
      <c r="AWK201" s="829"/>
    </row>
    <row r="202" spans="1:6 1283:1285" s="808" customFormat="1" x14ac:dyDescent="0.2">
      <c r="A202" s="1560" t="s">
        <v>1276</v>
      </c>
      <c r="B202" s="582" t="s">
        <v>1720</v>
      </c>
      <c r="C202" s="582" t="s">
        <v>1365</v>
      </c>
      <c r="D202" s="843" t="s">
        <v>1279</v>
      </c>
      <c r="E202" s="842">
        <v>46472</v>
      </c>
      <c r="F202" s="582" t="s">
        <v>1076</v>
      </c>
      <c r="AWI202" s="829"/>
      <c r="AWJ202" s="829"/>
      <c r="AWK202" s="829"/>
    </row>
    <row r="203" spans="1:6 1283:1285" s="808" customFormat="1" x14ac:dyDescent="0.2">
      <c r="A203" s="1560" t="s">
        <v>969</v>
      </c>
      <c r="B203" s="582" t="s">
        <v>970</v>
      </c>
      <c r="C203" s="582" t="s">
        <v>971</v>
      </c>
      <c r="D203" s="843" t="s">
        <v>972</v>
      </c>
      <c r="E203" s="842">
        <v>43397</v>
      </c>
      <c r="F203" s="582" t="s">
        <v>1077</v>
      </c>
      <c r="AWI203" s="829"/>
      <c r="AWJ203" s="829"/>
      <c r="AWK203" s="829"/>
    </row>
    <row r="204" spans="1:6 1283:1285" s="808" customFormat="1" x14ac:dyDescent="0.2">
      <c r="A204" s="1560" t="s">
        <v>969</v>
      </c>
      <c r="B204" s="582" t="s">
        <v>970</v>
      </c>
      <c r="C204" s="582" t="s">
        <v>971</v>
      </c>
      <c r="D204" s="843" t="s">
        <v>973</v>
      </c>
      <c r="E204" s="842">
        <v>43762</v>
      </c>
      <c r="F204" s="582" t="s">
        <v>1077</v>
      </c>
      <c r="AWI204" s="829"/>
      <c r="AWJ204" s="829"/>
      <c r="AWK204" s="829"/>
    </row>
    <row r="205" spans="1:6 1283:1285" s="808" customFormat="1" x14ac:dyDescent="0.2">
      <c r="A205" s="1560" t="s">
        <v>969</v>
      </c>
      <c r="B205" s="582" t="s">
        <v>970</v>
      </c>
      <c r="C205" s="582" t="s">
        <v>971</v>
      </c>
      <c r="D205" s="843" t="s">
        <v>974</v>
      </c>
      <c r="E205" s="842">
        <v>44128</v>
      </c>
      <c r="F205" s="582" t="s">
        <v>1077</v>
      </c>
      <c r="AWI205" s="829"/>
      <c r="AWJ205" s="829"/>
      <c r="AWK205" s="829"/>
    </row>
    <row r="206" spans="1:6 1283:1285" s="808" customFormat="1" x14ac:dyDescent="0.2">
      <c r="A206" s="1560" t="s">
        <v>1170</v>
      </c>
      <c r="B206" s="582" t="s">
        <v>1171</v>
      </c>
      <c r="C206" s="582" t="s">
        <v>1172</v>
      </c>
      <c r="D206" s="843" t="s">
        <v>1173</v>
      </c>
      <c r="E206" s="842">
        <v>43660</v>
      </c>
      <c r="F206" s="582" t="s">
        <v>1076</v>
      </c>
      <c r="AWI206" s="829"/>
      <c r="AWJ206" s="829"/>
      <c r="AWK206" s="829"/>
    </row>
    <row r="207" spans="1:6 1283:1285" s="808" customFormat="1" x14ac:dyDescent="0.2">
      <c r="A207" s="1560" t="s">
        <v>1170</v>
      </c>
      <c r="B207" s="582" t="s">
        <v>1171</v>
      </c>
      <c r="C207" s="582" t="s">
        <v>1172</v>
      </c>
      <c r="D207" s="843" t="s">
        <v>1174</v>
      </c>
      <c r="E207" s="842">
        <v>44026</v>
      </c>
      <c r="F207" s="582" t="s">
        <v>1076</v>
      </c>
      <c r="AWI207" s="829"/>
      <c r="AWJ207" s="829"/>
      <c r="AWK207" s="829"/>
    </row>
    <row r="208" spans="1:6 1283:1285" s="808" customFormat="1" x14ac:dyDescent="0.2">
      <c r="A208" s="1560" t="s">
        <v>1211</v>
      </c>
      <c r="B208" s="582" t="s">
        <v>1212</v>
      </c>
      <c r="C208" s="582" t="s">
        <v>1213</v>
      </c>
      <c r="D208" s="843" t="s">
        <v>1214</v>
      </c>
      <c r="E208" s="842">
        <v>43460</v>
      </c>
      <c r="F208" s="582" t="s">
        <v>1077</v>
      </c>
      <c r="AWI208" s="829"/>
      <c r="AWJ208" s="829"/>
      <c r="AWK208" s="829"/>
    </row>
    <row r="209" spans="1:6 1283:1285" s="808" customFormat="1" x14ac:dyDescent="0.2">
      <c r="A209" s="1560" t="s">
        <v>1211</v>
      </c>
      <c r="B209" s="582" t="s">
        <v>1212</v>
      </c>
      <c r="C209" s="582" t="s">
        <v>1213</v>
      </c>
      <c r="D209" s="843" t="s">
        <v>1215</v>
      </c>
      <c r="E209" s="842">
        <v>43825</v>
      </c>
      <c r="F209" s="582" t="s">
        <v>1077</v>
      </c>
      <c r="AWI209" s="829"/>
      <c r="AWJ209" s="829"/>
      <c r="AWK209" s="829"/>
    </row>
    <row r="210" spans="1:6 1283:1285" s="808" customFormat="1" x14ac:dyDescent="0.2">
      <c r="A210" s="1560" t="s">
        <v>1211</v>
      </c>
      <c r="B210" s="582" t="s">
        <v>1212</v>
      </c>
      <c r="C210" s="582" t="s">
        <v>1213</v>
      </c>
      <c r="D210" s="843" t="s">
        <v>1216</v>
      </c>
      <c r="E210" s="842">
        <v>44191</v>
      </c>
      <c r="F210" s="582" t="s">
        <v>1077</v>
      </c>
      <c r="AWI210" s="829"/>
      <c r="AWJ210" s="829"/>
      <c r="AWK210" s="829"/>
    </row>
    <row r="211" spans="1:6 1283:1285" s="808" customFormat="1" x14ac:dyDescent="0.2">
      <c r="A211" s="1560" t="s">
        <v>1406</v>
      </c>
      <c r="B211" s="582" t="s">
        <v>1721</v>
      </c>
      <c r="C211" s="582" t="s">
        <v>1396</v>
      </c>
      <c r="D211" s="843" t="s">
        <v>1397</v>
      </c>
      <c r="E211" s="842">
        <v>43747</v>
      </c>
      <c r="F211" s="582" t="s">
        <v>1077</v>
      </c>
      <c r="AWI211" s="829"/>
      <c r="AWJ211" s="829"/>
      <c r="AWK211" s="829"/>
    </row>
    <row r="212" spans="1:6 1283:1285" s="808" customFormat="1" x14ac:dyDescent="0.2">
      <c r="A212" s="1560" t="s">
        <v>1406</v>
      </c>
      <c r="B212" s="582" t="s">
        <v>1721</v>
      </c>
      <c r="C212" s="582" t="s">
        <v>1396</v>
      </c>
      <c r="D212" s="843" t="s">
        <v>1398</v>
      </c>
      <c r="E212" s="842">
        <v>44113</v>
      </c>
      <c r="F212" s="582" t="s">
        <v>1077</v>
      </c>
      <c r="AWI212" s="829"/>
      <c r="AWJ212" s="829"/>
      <c r="AWK212" s="829"/>
    </row>
    <row r="213" spans="1:6 1283:1285" s="808" customFormat="1" x14ac:dyDescent="0.2">
      <c r="A213" s="1560" t="s">
        <v>1406</v>
      </c>
      <c r="B213" s="582" t="s">
        <v>1721</v>
      </c>
      <c r="C213" s="582" t="s">
        <v>1396</v>
      </c>
      <c r="D213" s="843" t="s">
        <v>1399</v>
      </c>
      <c r="E213" s="842">
        <v>44478</v>
      </c>
      <c r="F213" s="582" t="s">
        <v>1077</v>
      </c>
      <c r="AWI213" s="829"/>
      <c r="AWJ213" s="829"/>
      <c r="AWK213" s="829"/>
    </row>
    <row r="214" spans="1:6 1283:1285" s="808" customFormat="1" x14ac:dyDescent="0.2">
      <c r="A214" s="1560" t="s">
        <v>1445</v>
      </c>
      <c r="B214" s="582" t="s">
        <v>1722</v>
      </c>
      <c r="C214" s="582" t="s">
        <v>1446</v>
      </c>
      <c r="D214" s="843" t="s">
        <v>1447</v>
      </c>
      <c r="E214" s="842">
        <v>43421</v>
      </c>
      <c r="F214" s="582" t="s">
        <v>1077</v>
      </c>
      <c r="AWI214" s="829"/>
      <c r="AWJ214" s="829"/>
      <c r="AWK214" s="829"/>
    </row>
    <row r="215" spans="1:6 1283:1285" s="808" customFormat="1" x14ac:dyDescent="0.2">
      <c r="A215" s="1560" t="s">
        <v>1445</v>
      </c>
      <c r="B215" s="582" t="s">
        <v>1722</v>
      </c>
      <c r="C215" s="582" t="s">
        <v>1446</v>
      </c>
      <c r="D215" s="843" t="s">
        <v>1448</v>
      </c>
      <c r="E215" s="842">
        <v>43817</v>
      </c>
      <c r="F215" s="582" t="s">
        <v>1077</v>
      </c>
      <c r="AWI215" s="829"/>
      <c r="AWJ215" s="829"/>
      <c r="AWK215" s="829"/>
    </row>
    <row r="216" spans="1:6 1283:1285" s="808" customFormat="1" x14ac:dyDescent="0.2">
      <c r="A216" s="1560" t="s">
        <v>1445</v>
      </c>
      <c r="B216" s="582" t="s">
        <v>1722</v>
      </c>
      <c r="C216" s="582" t="s">
        <v>1446</v>
      </c>
      <c r="D216" s="843" t="s">
        <v>1449</v>
      </c>
      <c r="E216" s="842">
        <v>44183</v>
      </c>
      <c r="F216" s="582" t="s">
        <v>1077</v>
      </c>
      <c r="AWI216" s="829"/>
      <c r="AWJ216" s="829"/>
      <c r="AWK216" s="829"/>
    </row>
    <row r="217" spans="1:6 1283:1285" s="808" customFormat="1" x14ac:dyDescent="0.2">
      <c r="A217" s="1560" t="s">
        <v>1445</v>
      </c>
      <c r="B217" s="582" t="s">
        <v>1722</v>
      </c>
      <c r="C217" s="582" t="s">
        <v>1446</v>
      </c>
      <c r="D217" s="843" t="s">
        <v>1450</v>
      </c>
      <c r="E217" s="842">
        <v>44548</v>
      </c>
      <c r="F217" s="582" t="s">
        <v>1077</v>
      </c>
      <c r="AWI217" s="829"/>
      <c r="AWJ217" s="829"/>
      <c r="AWK217" s="829"/>
    </row>
    <row r="218" spans="1:6 1283:1285" s="808" customFormat="1" x14ac:dyDescent="0.2">
      <c r="A218" s="582" t="s">
        <v>975</v>
      </c>
      <c r="B218" s="582" t="s">
        <v>329</v>
      </c>
      <c r="C218" s="582" t="s">
        <v>330</v>
      </c>
      <c r="D218" s="843" t="s">
        <v>331</v>
      </c>
      <c r="E218" s="842">
        <v>43726</v>
      </c>
      <c r="F218" s="582" t="s">
        <v>919</v>
      </c>
      <c r="AWI218" s="829"/>
      <c r="AWJ218" s="829"/>
      <c r="AWK218" s="829"/>
    </row>
    <row r="219" spans="1:6 1283:1285" s="808" customFormat="1" x14ac:dyDescent="0.2">
      <c r="A219" s="582" t="s">
        <v>780</v>
      </c>
      <c r="B219" s="582" t="s">
        <v>781</v>
      </c>
      <c r="C219" s="582" t="s">
        <v>782</v>
      </c>
      <c r="D219" s="843" t="s">
        <v>783</v>
      </c>
      <c r="E219" s="842">
        <v>43390</v>
      </c>
      <c r="F219" s="582" t="s">
        <v>1076</v>
      </c>
      <c r="AWI219" s="829"/>
      <c r="AWJ219" s="829"/>
      <c r="AWK219" s="829"/>
    </row>
    <row r="220" spans="1:6 1283:1285" s="808" customFormat="1" x14ac:dyDescent="0.2">
      <c r="A220" s="582" t="s">
        <v>333</v>
      </c>
      <c r="B220" s="582" t="s">
        <v>334</v>
      </c>
      <c r="C220" s="582" t="s">
        <v>335</v>
      </c>
      <c r="D220" s="843" t="s">
        <v>336</v>
      </c>
      <c r="E220" s="842">
        <v>43743</v>
      </c>
      <c r="F220" s="582" t="s">
        <v>1073</v>
      </c>
      <c r="AWI220" s="829"/>
      <c r="AWJ220" s="829"/>
      <c r="AWK220" s="829"/>
    </row>
    <row r="221" spans="1:6 1283:1285" s="808" customFormat="1" x14ac:dyDescent="0.2">
      <c r="A221" s="582" t="s">
        <v>976</v>
      </c>
      <c r="B221" s="582" t="s">
        <v>977</v>
      </c>
      <c r="C221" s="582" t="s">
        <v>978</v>
      </c>
      <c r="D221" s="843" t="s">
        <v>979</v>
      </c>
      <c r="E221" s="842">
        <v>44517</v>
      </c>
      <c r="F221" s="582" t="s">
        <v>1073</v>
      </c>
      <c r="AWI221" s="829"/>
      <c r="AWJ221" s="829"/>
      <c r="AWK221" s="829"/>
    </row>
    <row r="222" spans="1:6 1283:1285" s="808" customFormat="1" x14ac:dyDescent="0.2">
      <c r="A222" s="1560" t="s">
        <v>1018</v>
      </c>
      <c r="B222" s="582" t="s">
        <v>1920</v>
      </c>
      <c r="C222" s="582" t="s">
        <v>1019</v>
      </c>
      <c r="D222" s="843" t="s">
        <v>1020</v>
      </c>
      <c r="E222" s="842">
        <v>45154</v>
      </c>
      <c r="F222" s="582" t="s">
        <v>1073</v>
      </c>
      <c r="AWI222" s="829"/>
      <c r="AWJ222" s="829"/>
      <c r="AWK222" s="829"/>
    </row>
    <row r="223" spans="1:6 1283:1285" s="808" customFormat="1" x14ac:dyDescent="0.2">
      <c r="A223" s="1560" t="s">
        <v>1018</v>
      </c>
      <c r="B223" s="582" t="s">
        <v>1921</v>
      </c>
      <c r="C223" s="582" t="s">
        <v>1021</v>
      </c>
      <c r="D223" s="843" t="s">
        <v>1022</v>
      </c>
      <c r="E223" s="842">
        <v>45518</v>
      </c>
      <c r="F223" s="582" t="s">
        <v>1073</v>
      </c>
      <c r="AWI223" s="829"/>
      <c r="AWJ223" s="829"/>
      <c r="AWK223" s="829"/>
    </row>
    <row r="224" spans="1:6 1283:1285" s="808" customFormat="1" x14ac:dyDescent="0.2">
      <c r="A224" s="1560" t="s">
        <v>1018</v>
      </c>
      <c r="B224" s="582" t="s">
        <v>1922</v>
      </c>
      <c r="C224" s="582" t="s">
        <v>1023</v>
      </c>
      <c r="D224" s="843" t="s">
        <v>1024</v>
      </c>
      <c r="E224" s="842">
        <v>45744</v>
      </c>
      <c r="F224" s="582" t="s">
        <v>1073</v>
      </c>
      <c r="AWI224" s="829"/>
      <c r="AWJ224" s="829"/>
      <c r="AWK224" s="829"/>
    </row>
    <row r="225" spans="1:6 1283:1285" s="808" customFormat="1" x14ac:dyDescent="0.2">
      <c r="A225" s="1560" t="s">
        <v>802</v>
      </c>
      <c r="B225" s="582" t="s">
        <v>1928</v>
      </c>
      <c r="C225" s="582" t="s">
        <v>936</v>
      </c>
      <c r="D225" s="843" t="s">
        <v>937</v>
      </c>
      <c r="E225" s="842">
        <v>44422</v>
      </c>
      <c r="F225" s="582" t="s">
        <v>1073</v>
      </c>
      <c r="AWI225" s="829"/>
      <c r="AWJ225" s="829"/>
      <c r="AWK225" s="829"/>
    </row>
    <row r="226" spans="1:6 1283:1285" s="808" customFormat="1" x14ac:dyDescent="0.2">
      <c r="A226" s="1560" t="s">
        <v>802</v>
      </c>
      <c r="B226" s="582" t="s">
        <v>1927</v>
      </c>
      <c r="C226" s="582" t="s">
        <v>938</v>
      </c>
      <c r="D226" s="843" t="s">
        <v>939</v>
      </c>
      <c r="E226" s="842">
        <v>44424</v>
      </c>
      <c r="F226" s="582" t="s">
        <v>1073</v>
      </c>
      <c r="AWI226" s="829"/>
      <c r="AWJ226" s="829"/>
      <c r="AWK226" s="829"/>
    </row>
    <row r="227" spans="1:6 1283:1285" s="808" customFormat="1" x14ac:dyDescent="0.2">
      <c r="A227" s="1560" t="s">
        <v>802</v>
      </c>
      <c r="B227" s="582" t="s">
        <v>1926</v>
      </c>
      <c r="C227" s="582" t="s">
        <v>1115</v>
      </c>
      <c r="D227" s="843" t="s">
        <v>1116</v>
      </c>
      <c r="E227" s="842">
        <v>44681</v>
      </c>
      <c r="F227" s="582" t="s">
        <v>1073</v>
      </c>
      <c r="AWI227" s="829"/>
      <c r="AWJ227" s="829"/>
      <c r="AWK227" s="829"/>
    </row>
    <row r="228" spans="1:6 1283:1285" s="808" customFormat="1" x14ac:dyDescent="0.2">
      <c r="A228" s="1560" t="s">
        <v>802</v>
      </c>
      <c r="B228" s="582" t="s">
        <v>1925</v>
      </c>
      <c r="C228" s="582" t="s">
        <v>1217</v>
      </c>
      <c r="D228" s="843" t="s">
        <v>1218</v>
      </c>
      <c r="E228" s="842">
        <v>46333</v>
      </c>
      <c r="F228" s="582" t="s">
        <v>1073</v>
      </c>
      <c r="AWI228" s="829"/>
      <c r="AWJ228" s="829"/>
      <c r="AWK228" s="829"/>
    </row>
    <row r="229" spans="1:6 1283:1285" s="808" customFormat="1" x14ac:dyDescent="0.2">
      <c r="A229" s="1560" t="s">
        <v>802</v>
      </c>
      <c r="B229" s="582" t="s">
        <v>803</v>
      </c>
      <c r="C229" s="582" t="s">
        <v>804</v>
      </c>
      <c r="D229" s="843" t="s">
        <v>805</v>
      </c>
      <c r="E229" s="842">
        <v>43924</v>
      </c>
      <c r="F229" s="582" t="s">
        <v>1073</v>
      </c>
      <c r="AWI229" s="829"/>
      <c r="AWJ229" s="829"/>
      <c r="AWK229" s="829"/>
    </row>
    <row r="230" spans="1:6 1283:1285" s="808" customFormat="1" x14ac:dyDescent="0.2">
      <c r="A230" s="1560" t="s">
        <v>802</v>
      </c>
      <c r="B230" s="582" t="s">
        <v>940</v>
      </c>
      <c r="C230" s="582" t="s">
        <v>806</v>
      </c>
      <c r="D230" s="843" t="s">
        <v>807</v>
      </c>
      <c r="E230" s="842">
        <v>44708</v>
      </c>
      <c r="F230" s="582" t="s">
        <v>1073</v>
      </c>
      <c r="AWI230" s="829"/>
      <c r="AWJ230" s="829"/>
      <c r="AWK230" s="829"/>
    </row>
    <row r="231" spans="1:6 1283:1285" s="808" customFormat="1" x14ac:dyDescent="0.2">
      <c r="A231" s="1560" t="s">
        <v>802</v>
      </c>
      <c r="B231" s="582" t="s">
        <v>1929</v>
      </c>
      <c r="C231" s="582" t="s">
        <v>1366</v>
      </c>
      <c r="D231" s="843" t="s">
        <v>1367</v>
      </c>
      <c r="E231" s="842">
        <v>46505</v>
      </c>
      <c r="F231" s="582" t="s">
        <v>1073</v>
      </c>
      <c r="AWI231" s="829"/>
      <c r="AWJ231" s="829"/>
      <c r="AWK231" s="829"/>
    </row>
    <row r="232" spans="1:6 1283:1285" s="808" customFormat="1" x14ac:dyDescent="0.2">
      <c r="A232" s="1560" t="s">
        <v>802</v>
      </c>
      <c r="B232" s="582" t="s">
        <v>1930</v>
      </c>
      <c r="C232" s="582" t="s">
        <v>1451</v>
      </c>
      <c r="D232" s="843" t="s">
        <v>1452</v>
      </c>
      <c r="E232" s="842">
        <v>44113</v>
      </c>
      <c r="F232" s="582" t="s">
        <v>1073</v>
      </c>
      <c r="AWI232" s="829"/>
      <c r="AWJ232" s="829"/>
      <c r="AWK232" s="829"/>
    </row>
    <row r="233" spans="1:6 1283:1285" s="808" customFormat="1" x14ac:dyDescent="0.2">
      <c r="A233" s="1560" t="s">
        <v>802</v>
      </c>
      <c r="B233" s="582" t="s">
        <v>1931</v>
      </c>
      <c r="C233" s="582" t="s">
        <v>1400</v>
      </c>
      <c r="D233" s="843" t="s">
        <v>1401</v>
      </c>
      <c r="E233" s="842">
        <v>45527</v>
      </c>
      <c r="F233" s="582" t="s">
        <v>1073</v>
      </c>
      <c r="AWI233" s="829"/>
      <c r="AWJ233" s="829"/>
      <c r="AWK233" s="829"/>
    </row>
    <row r="234" spans="1:6 1283:1285" s="808" customFormat="1" x14ac:dyDescent="0.2">
      <c r="A234" s="1560" t="s">
        <v>1280</v>
      </c>
      <c r="B234" s="582" t="s">
        <v>1281</v>
      </c>
      <c r="C234" s="582" t="s">
        <v>1282</v>
      </c>
      <c r="D234" s="843" t="s">
        <v>1283</v>
      </c>
      <c r="E234" s="842">
        <v>43424</v>
      </c>
      <c r="F234" s="582" t="s">
        <v>1077</v>
      </c>
      <c r="AWI234" s="829"/>
      <c r="AWJ234" s="829"/>
      <c r="AWK234" s="829"/>
    </row>
    <row r="235" spans="1:6 1283:1285" s="808" customFormat="1" x14ac:dyDescent="0.2">
      <c r="A235" s="1560" t="s">
        <v>1280</v>
      </c>
      <c r="B235" s="582" t="s">
        <v>1932</v>
      </c>
      <c r="C235" s="582" t="s">
        <v>1284</v>
      </c>
      <c r="D235" s="843" t="s">
        <v>1285</v>
      </c>
      <c r="E235" s="842">
        <v>45492</v>
      </c>
      <c r="F235" s="582" t="s">
        <v>1077</v>
      </c>
      <c r="AWI235" s="829"/>
      <c r="AWJ235" s="829"/>
      <c r="AWK235" s="829"/>
    </row>
    <row r="236" spans="1:6 1283:1285" s="808" customFormat="1" x14ac:dyDescent="0.2">
      <c r="A236" s="1560" t="s">
        <v>341</v>
      </c>
      <c r="B236" s="582" t="s">
        <v>1773</v>
      </c>
      <c r="C236" s="582" t="s">
        <v>980</v>
      </c>
      <c r="D236" s="843" t="s">
        <v>981</v>
      </c>
      <c r="E236" s="842">
        <v>44059</v>
      </c>
      <c r="F236" s="582" t="s">
        <v>9</v>
      </c>
      <c r="AWI236" s="829"/>
      <c r="AWJ236" s="829"/>
      <c r="AWK236" s="829"/>
    </row>
    <row r="237" spans="1:6 1283:1285" s="808" customFormat="1" x14ac:dyDescent="0.2">
      <c r="A237" s="1560" t="s">
        <v>341</v>
      </c>
      <c r="B237" s="582" t="s">
        <v>1773</v>
      </c>
      <c r="C237" s="582" t="s">
        <v>980</v>
      </c>
      <c r="D237" s="843" t="s">
        <v>982</v>
      </c>
      <c r="E237" s="842">
        <v>45139</v>
      </c>
      <c r="F237" s="582" t="s">
        <v>9</v>
      </c>
      <c r="AWI237" s="829"/>
      <c r="AWJ237" s="829"/>
      <c r="AWK237" s="829"/>
    </row>
    <row r="238" spans="1:6 1283:1285" s="808" customFormat="1" x14ac:dyDescent="0.2">
      <c r="A238" s="1560" t="s">
        <v>341</v>
      </c>
      <c r="B238" s="582" t="s">
        <v>1774</v>
      </c>
      <c r="C238" s="582" t="s">
        <v>1453</v>
      </c>
      <c r="D238" s="843" t="s">
        <v>1454</v>
      </c>
      <c r="E238" s="842">
        <v>44818</v>
      </c>
      <c r="F238" s="582" t="s">
        <v>9</v>
      </c>
      <c r="AWI238" s="829"/>
      <c r="AWJ238" s="829"/>
      <c r="AWK238" s="829"/>
    </row>
    <row r="239" spans="1:6 1283:1285" s="808" customFormat="1" x14ac:dyDescent="0.2">
      <c r="A239" s="1560" t="s">
        <v>341</v>
      </c>
      <c r="B239" s="582" t="s">
        <v>1774</v>
      </c>
      <c r="C239" s="582" t="s">
        <v>1453</v>
      </c>
      <c r="D239" s="843" t="s">
        <v>1455</v>
      </c>
      <c r="E239" s="842">
        <v>45538</v>
      </c>
      <c r="F239" s="582" t="s">
        <v>9</v>
      </c>
      <c r="AWI239" s="829"/>
      <c r="AWJ239" s="829"/>
      <c r="AWK239" s="829"/>
    </row>
    <row r="240" spans="1:6 1283:1285" s="808" customFormat="1" x14ac:dyDescent="0.2">
      <c r="A240" s="1560" t="s">
        <v>341</v>
      </c>
      <c r="B240" s="582" t="s">
        <v>1774</v>
      </c>
      <c r="C240" s="582" t="s">
        <v>1453</v>
      </c>
      <c r="D240" s="843" t="s">
        <v>1456</v>
      </c>
      <c r="E240" s="842">
        <v>46258</v>
      </c>
      <c r="F240" s="582" t="s">
        <v>9</v>
      </c>
      <c r="AWI240" s="829"/>
      <c r="AWJ240" s="829"/>
      <c r="AWK240" s="829"/>
    </row>
    <row r="241" spans="1:6 1283:1285" s="808" customFormat="1" x14ac:dyDescent="0.2">
      <c r="A241" s="1560" t="s">
        <v>341</v>
      </c>
      <c r="B241" s="582" t="s">
        <v>1923</v>
      </c>
      <c r="C241" s="582" t="s">
        <v>1175</v>
      </c>
      <c r="D241" s="843" t="s">
        <v>1176</v>
      </c>
      <c r="E241" s="842">
        <v>45473</v>
      </c>
      <c r="F241" s="582" t="s">
        <v>9</v>
      </c>
      <c r="AWI241" s="829"/>
      <c r="AWJ241" s="829"/>
      <c r="AWK241" s="829"/>
    </row>
    <row r="242" spans="1:6 1283:1285" s="808" customFormat="1" x14ac:dyDescent="0.2">
      <c r="A242" s="1560" t="s">
        <v>341</v>
      </c>
      <c r="B242" s="582" t="s">
        <v>1923</v>
      </c>
      <c r="C242" s="582" t="s">
        <v>1175</v>
      </c>
      <c r="D242" s="843" t="s">
        <v>1177</v>
      </c>
      <c r="E242" s="842">
        <v>47273</v>
      </c>
      <c r="F242" s="582" t="s">
        <v>9</v>
      </c>
      <c r="AWI242" s="829"/>
      <c r="AWJ242" s="829"/>
      <c r="AWK242" s="829"/>
    </row>
    <row r="243" spans="1:6 1283:1285" s="808" customFormat="1" x14ac:dyDescent="0.2">
      <c r="A243" s="1561" t="s">
        <v>341</v>
      </c>
      <c r="B243" s="809" t="s">
        <v>342</v>
      </c>
      <c r="C243" s="582" t="s">
        <v>343</v>
      </c>
      <c r="D243" s="843" t="s">
        <v>344</v>
      </c>
      <c r="E243" s="842">
        <v>43923</v>
      </c>
      <c r="F243" s="582" t="s">
        <v>9</v>
      </c>
      <c r="AWI243" s="829"/>
      <c r="AWJ243" s="829"/>
      <c r="AWK243" s="829"/>
    </row>
    <row r="244" spans="1:6 1283:1285" s="808" customFormat="1" x14ac:dyDescent="0.2">
      <c r="A244" s="1562" t="s">
        <v>165</v>
      </c>
      <c r="B244" s="841" t="s">
        <v>1894</v>
      </c>
      <c r="C244" s="840" t="s">
        <v>345</v>
      </c>
      <c r="D244" s="843" t="s">
        <v>346</v>
      </c>
      <c r="E244" s="842">
        <v>43504</v>
      </c>
      <c r="F244" s="582" t="s">
        <v>1077</v>
      </c>
      <c r="AWI244" s="829"/>
      <c r="AWJ244" s="829"/>
      <c r="AWK244" s="829"/>
    </row>
    <row r="245" spans="1:6 1283:1285" s="808" customFormat="1" x14ac:dyDescent="0.2">
      <c r="A245" s="1562"/>
      <c r="B245" s="841" t="s">
        <v>1933</v>
      </c>
      <c r="C245" s="840" t="s">
        <v>808</v>
      </c>
      <c r="D245" s="843" t="s">
        <v>809</v>
      </c>
      <c r="E245" s="842">
        <v>43890</v>
      </c>
      <c r="F245" s="582" t="s">
        <v>1077</v>
      </c>
      <c r="AWI245" s="829"/>
      <c r="AWJ245" s="829"/>
      <c r="AWK245" s="829"/>
    </row>
    <row r="246" spans="1:6 1283:1285" s="808" customFormat="1" x14ac:dyDescent="0.2">
      <c r="A246" s="1562"/>
      <c r="B246" s="841" t="s">
        <v>1934</v>
      </c>
      <c r="C246" s="840" t="s">
        <v>1117</v>
      </c>
      <c r="D246" s="843" t="s">
        <v>1118</v>
      </c>
      <c r="E246" s="842">
        <v>43630</v>
      </c>
      <c r="F246" s="582" t="s">
        <v>1077</v>
      </c>
      <c r="AWI246" s="829"/>
      <c r="AWJ246" s="829"/>
      <c r="AWK246" s="829"/>
    </row>
    <row r="247" spans="1:6 1283:1285" s="808" customFormat="1" x14ac:dyDescent="0.2">
      <c r="A247" s="1562"/>
      <c r="B247" s="841" t="s">
        <v>1934</v>
      </c>
      <c r="C247" s="840" t="s">
        <v>1117</v>
      </c>
      <c r="D247" s="843" t="s">
        <v>1119</v>
      </c>
      <c r="E247" s="842">
        <v>43990</v>
      </c>
      <c r="F247" s="582" t="s">
        <v>1077</v>
      </c>
      <c r="AWI247" s="829"/>
      <c r="AWJ247" s="829"/>
      <c r="AWK247" s="829"/>
    </row>
    <row r="248" spans="1:6 1283:1285" s="808" customFormat="1" x14ac:dyDescent="0.2">
      <c r="A248" s="1562"/>
      <c r="B248" s="841" t="s">
        <v>1934</v>
      </c>
      <c r="C248" s="840" t="s">
        <v>1117</v>
      </c>
      <c r="D248" s="843" t="s">
        <v>1120</v>
      </c>
      <c r="E248" s="842">
        <v>44350</v>
      </c>
      <c r="F248" s="582" t="s">
        <v>1077</v>
      </c>
      <c r="AWI248" s="829"/>
      <c r="AWJ248" s="829"/>
      <c r="AWK248" s="829"/>
    </row>
    <row r="249" spans="1:6 1283:1285" s="808" customFormat="1" x14ac:dyDescent="0.2">
      <c r="A249" s="1562"/>
      <c r="B249" s="841" t="s">
        <v>1935</v>
      </c>
      <c r="C249" s="840" t="s">
        <v>1219</v>
      </c>
      <c r="D249" s="843" t="s">
        <v>1220</v>
      </c>
      <c r="E249" s="842">
        <v>43751</v>
      </c>
      <c r="F249" s="582" t="s">
        <v>1077</v>
      </c>
      <c r="AWI249" s="829"/>
      <c r="AWJ249" s="829"/>
      <c r="AWK249" s="829"/>
    </row>
    <row r="250" spans="1:6 1283:1285" s="808" customFormat="1" x14ac:dyDescent="0.2">
      <c r="A250" s="1562"/>
      <c r="B250" s="841" t="s">
        <v>1935</v>
      </c>
      <c r="C250" s="840" t="s">
        <v>1219</v>
      </c>
      <c r="D250" s="843" t="s">
        <v>1221</v>
      </c>
      <c r="E250" s="842">
        <v>44111</v>
      </c>
      <c r="F250" s="582" t="s">
        <v>1077</v>
      </c>
      <c r="AWI250" s="829"/>
      <c r="AWJ250" s="829"/>
      <c r="AWK250" s="829"/>
    </row>
    <row r="251" spans="1:6 1283:1285" x14ac:dyDescent="0.25">
      <c r="A251" s="1562"/>
      <c r="B251" s="841" t="s">
        <v>1935</v>
      </c>
      <c r="C251" s="840" t="s">
        <v>1219</v>
      </c>
      <c r="D251" s="843" t="s">
        <v>1222</v>
      </c>
      <c r="E251" s="842">
        <v>44471</v>
      </c>
      <c r="F251" s="582" t="s">
        <v>1077</v>
      </c>
    </row>
    <row r="252" spans="1:6 1283:1285" x14ac:dyDescent="0.25">
      <c r="A252" s="1562"/>
      <c r="B252" s="841" t="s">
        <v>1935</v>
      </c>
      <c r="C252" s="840" t="s">
        <v>1219</v>
      </c>
      <c r="D252" s="843" t="s">
        <v>1223</v>
      </c>
      <c r="E252" s="842">
        <v>44831</v>
      </c>
      <c r="F252" s="582" t="s">
        <v>1077</v>
      </c>
    </row>
    <row r="253" spans="1:6 1283:1285" x14ac:dyDescent="0.25">
      <c r="A253" s="1562"/>
      <c r="B253" s="841" t="s">
        <v>1936</v>
      </c>
      <c r="C253" s="840" t="s">
        <v>1723</v>
      </c>
      <c r="D253" s="843" t="s">
        <v>1724</v>
      </c>
      <c r="E253" s="842">
        <v>43497</v>
      </c>
      <c r="F253" s="582" t="s">
        <v>1077</v>
      </c>
    </row>
    <row r="254" spans="1:6 1283:1285" x14ac:dyDescent="0.25">
      <c r="A254" s="1562"/>
      <c r="B254" s="841" t="s">
        <v>1937</v>
      </c>
      <c r="C254" s="840" t="s">
        <v>1725</v>
      </c>
      <c r="D254" s="843" t="s">
        <v>1726</v>
      </c>
      <c r="E254" s="842">
        <v>43539</v>
      </c>
      <c r="F254" s="582" t="s">
        <v>1077</v>
      </c>
    </row>
    <row r="255" spans="1:6 1283:1285" x14ac:dyDescent="0.25">
      <c r="A255" s="1562"/>
      <c r="B255" s="841" t="s">
        <v>1938</v>
      </c>
      <c r="C255" s="840" t="s">
        <v>1775</v>
      </c>
      <c r="D255" s="843" t="s">
        <v>1776</v>
      </c>
      <c r="E255" s="842">
        <v>43595</v>
      </c>
      <c r="F255" s="582" t="s">
        <v>1077</v>
      </c>
    </row>
    <row r="256" spans="1:6 1283:1285" x14ac:dyDescent="0.25">
      <c r="A256" s="1562"/>
      <c r="B256" s="841" t="s">
        <v>1939</v>
      </c>
      <c r="C256" s="840" t="s">
        <v>1898</v>
      </c>
      <c r="D256" s="843" t="s">
        <v>1899</v>
      </c>
      <c r="E256" s="842">
        <v>43652</v>
      </c>
      <c r="F256" s="582" t="s">
        <v>1077</v>
      </c>
    </row>
    <row r="257" spans="1:6" x14ac:dyDescent="0.25">
      <c r="A257" s="1562"/>
      <c r="B257" s="841" t="s">
        <v>1940</v>
      </c>
      <c r="C257" s="840" t="s">
        <v>1402</v>
      </c>
      <c r="D257" s="843" t="s">
        <v>1403</v>
      </c>
      <c r="E257" s="842">
        <v>44085</v>
      </c>
      <c r="F257" s="582" t="s">
        <v>1077</v>
      </c>
    </row>
    <row r="258" spans="1:6" x14ac:dyDescent="0.25">
      <c r="A258" s="1562"/>
      <c r="B258" s="841" t="s">
        <v>1940</v>
      </c>
      <c r="C258" s="840" t="s">
        <v>1402</v>
      </c>
      <c r="D258" s="843" t="s">
        <v>1404</v>
      </c>
      <c r="E258" s="842">
        <v>44445</v>
      </c>
      <c r="F258" s="582" t="s">
        <v>1077</v>
      </c>
    </row>
    <row r="259" spans="1:6" x14ac:dyDescent="0.25">
      <c r="A259" s="1563"/>
      <c r="B259" s="839" t="s">
        <v>1940</v>
      </c>
      <c r="C259" s="838" t="s">
        <v>1402</v>
      </c>
      <c r="D259" s="837" t="s">
        <v>1405</v>
      </c>
      <c r="E259" s="836">
        <v>44805</v>
      </c>
      <c r="F259" s="809" t="s">
        <v>1077</v>
      </c>
    </row>
    <row r="260" spans="1:6" x14ac:dyDescent="0.25">
      <c r="A260" s="846" t="s">
        <v>1286</v>
      </c>
      <c r="B260" s="847" t="s">
        <v>1287</v>
      </c>
      <c r="C260" s="835" t="s">
        <v>1288</v>
      </c>
      <c r="D260" s="835" t="s">
        <v>1289</v>
      </c>
      <c r="E260" s="834">
        <v>45850</v>
      </c>
      <c r="F260" s="835" t="s">
        <v>1076</v>
      </c>
    </row>
    <row r="261" spans="1:6" x14ac:dyDescent="0.25">
      <c r="A261" s="1559" t="s">
        <v>1121</v>
      </c>
      <c r="B261" s="848" t="s">
        <v>347</v>
      </c>
      <c r="C261" s="833" t="s">
        <v>348</v>
      </c>
      <c r="D261" s="833" t="s">
        <v>349</v>
      </c>
      <c r="E261" s="832">
        <v>43958</v>
      </c>
      <c r="F261" s="833" t="s">
        <v>1073</v>
      </c>
    </row>
    <row r="262" spans="1:6" x14ac:dyDescent="0.25">
      <c r="A262" s="1559"/>
      <c r="B262" s="848" t="s">
        <v>1025</v>
      </c>
      <c r="C262" s="833" t="s">
        <v>1026</v>
      </c>
      <c r="D262" s="833" t="s">
        <v>1027</v>
      </c>
      <c r="E262" s="832">
        <v>43527</v>
      </c>
      <c r="F262" s="833" t="s">
        <v>1077</v>
      </c>
    </row>
    <row r="263" spans="1:6" x14ac:dyDescent="0.25">
      <c r="A263" s="1559"/>
      <c r="B263" s="848" t="s">
        <v>1025</v>
      </c>
      <c r="C263" s="833" t="s">
        <v>1026</v>
      </c>
      <c r="D263" s="833" t="s">
        <v>1028</v>
      </c>
      <c r="E263" s="832">
        <v>44247</v>
      </c>
      <c r="F263" s="833" t="s">
        <v>1073</v>
      </c>
    </row>
    <row r="264" spans="1:6" x14ac:dyDescent="0.25">
      <c r="A264" s="1559"/>
      <c r="B264" s="848" t="s">
        <v>1025</v>
      </c>
      <c r="C264" s="833" t="s">
        <v>1026</v>
      </c>
      <c r="D264" s="833" t="s">
        <v>1029</v>
      </c>
      <c r="E264" s="832">
        <v>44967</v>
      </c>
      <c r="F264" s="833" t="s">
        <v>1073</v>
      </c>
    </row>
    <row r="265" spans="1:6" x14ac:dyDescent="0.25"/>
    <row r="266" spans="1:6" x14ac:dyDescent="0.25"/>
    <row r="267" spans="1:6" x14ac:dyDescent="0.25"/>
    <row r="268" spans="1:6" x14ac:dyDescent="0.25"/>
    <row r="269" spans="1:6" x14ac:dyDescent="0.25"/>
    <row r="270" spans="1:6" x14ac:dyDescent="0.25"/>
    <row r="271" spans="1:6" x14ac:dyDescent="0.25"/>
    <row r="272" spans="1:6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</sheetData>
  <mergeCells count="47">
    <mergeCell ref="A58:A70"/>
    <mergeCell ref="A1:F1"/>
    <mergeCell ref="A2:F2"/>
    <mergeCell ref="A3:F3"/>
    <mergeCell ref="A7:A11"/>
    <mergeCell ref="A12:A24"/>
    <mergeCell ref="A25:A26"/>
    <mergeCell ref="A27:A28"/>
    <mergeCell ref="A29:A34"/>
    <mergeCell ref="A35:A37"/>
    <mergeCell ref="A38:A41"/>
    <mergeCell ref="A42:A57"/>
    <mergeCell ref="A148:A156"/>
    <mergeCell ref="A71:A83"/>
    <mergeCell ref="A85:A90"/>
    <mergeCell ref="A91:A105"/>
    <mergeCell ref="A106:A109"/>
    <mergeCell ref="A110:A116"/>
    <mergeCell ref="A118:A119"/>
    <mergeCell ref="A120:A126"/>
    <mergeCell ref="A127:A131"/>
    <mergeCell ref="A132:A141"/>
    <mergeCell ref="A142:A144"/>
    <mergeCell ref="A145:A147"/>
    <mergeCell ref="A200:A202"/>
    <mergeCell ref="A158:A159"/>
    <mergeCell ref="A160:A164"/>
    <mergeCell ref="A166:A169"/>
    <mergeCell ref="A171:A175"/>
    <mergeCell ref="A176:A177"/>
    <mergeCell ref="A178:A180"/>
    <mergeCell ref="A181:A184"/>
    <mergeCell ref="A185:A189"/>
    <mergeCell ref="A190:A191"/>
    <mergeCell ref="A192:A194"/>
    <mergeCell ref="A195:A199"/>
    <mergeCell ref="A203:A205"/>
    <mergeCell ref="A206:A207"/>
    <mergeCell ref="A208:A210"/>
    <mergeCell ref="A211:A213"/>
    <mergeCell ref="A214:A217"/>
    <mergeCell ref="A261:A264"/>
    <mergeCell ref="A222:A224"/>
    <mergeCell ref="A225:A233"/>
    <mergeCell ref="A234:A235"/>
    <mergeCell ref="A236:A243"/>
    <mergeCell ref="A244:A259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Q75"/>
  <sheetViews>
    <sheetView topLeftCell="A13" workbookViewId="0">
      <selection activeCell="J37" sqref="J37"/>
    </sheetView>
  </sheetViews>
  <sheetFormatPr baseColWidth="10" defaultColWidth="13.7109375" defaultRowHeight="15" x14ac:dyDescent="0.25"/>
  <cols>
    <col min="1" max="1" width="51.85546875" style="244" customWidth="1"/>
    <col min="2" max="9" width="10.140625" style="244" customWidth="1"/>
    <col min="10" max="16384" width="13.7109375" style="244"/>
  </cols>
  <sheetData>
    <row r="1" spans="1:17" ht="15.75" x14ac:dyDescent="0.25">
      <c r="A1" s="1735" t="s">
        <v>463</v>
      </c>
      <c r="B1" s="1735"/>
      <c r="C1" s="1735"/>
      <c r="D1" s="1735"/>
      <c r="E1" s="1735"/>
      <c r="F1" s="1735"/>
      <c r="G1" s="1735"/>
      <c r="H1" s="1735"/>
      <c r="I1" s="1735"/>
    </row>
    <row r="2" spans="1:17" ht="15.75" x14ac:dyDescent="0.25">
      <c r="A2" s="1823" t="s">
        <v>1982</v>
      </c>
      <c r="B2" s="1823"/>
      <c r="C2" s="1823"/>
      <c r="D2" s="1823"/>
      <c r="E2" s="1823"/>
      <c r="F2" s="1823"/>
      <c r="G2" s="1823"/>
      <c r="H2" s="1823"/>
      <c r="I2" s="1823"/>
    </row>
    <row r="3" spans="1:17" ht="15.75" x14ac:dyDescent="0.25">
      <c r="A3" s="1824" t="s">
        <v>437</v>
      </c>
      <c r="B3" s="1824"/>
      <c r="C3" s="1824"/>
      <c r="D3" s="1824"/>
      <c r="E3" s="1824"/>
      <c r="F3" s="1824"/>
      <c r="G3" s="1824"/>
      <c r="H3" s="1824"/>
      <c r="I3" s="1824"/>
    </row>
    <row r="4" spans="1:17" ht="2.25" customHeight="1" x14ac:dyDescent="0.25"/>
    <row r="5" spans="1:17" ht="26.25" x14ac:dyDescent="0.25">
      <c r="A5" s="250" t="s">
        <v>905</v>
      </c>
      <c r="B5" s="569">
        <v>43008</v>
      </c>
      <c r="C5" s="569">
        <v>43100</v>
      </c>
      <c r="D5" s="569">
        <v>43190</v>
      </c>
      <c r="E5" s="569">
        <v>43254</v>
      </c>
      <c r="F5" s="569">
        <v>43282</v>
      </c>
      <c r="G5" s="569">
        <v>43314</v>
      </c>
      <c r="H5" s="569">
        <v>43346</v>
      </c>
      <c r="I5" s="336" t="s">
        <v>440</v>
      </c>
    </row>
    <row r="6" spans="1:17" x14ac:dyDescent="0.25">
      <c r="A6" s="570" t="s">
        <v>1419</v>
      </c>
      <c r="B6" s="571">
        <v>238.42</v>
      </c>
      <c r="C6" s="571">
        <v>343.46</v>
      </c>
      <c r="D6" s="571">
        <v>333.61</v>
      </c>
      <c r="E6" s="571">
        <v>431.61308000000002</v>
      </c>
      <c r="F6" s="571">
        <v>464.47745000000003</v>
      </c>
      <c r="G6" s="571">
        <v>498.83864</v>
      </c>
      <c r="H6" s="571">
        <v>623.61651000000006</v>
      </c>
      <c r="I6" s="338">
        <f>(H6-B6)/B6</f>
        <v>1.6156216340911003</v>
      </c>
      <c r="J6" s="20"/>
      <c r="K6" s="766"/>
      <c r="L6" s="767"/>
      <c r="M6" s="767"/>
      <c r="N6" s="767"/>
      <c r="O6" s="767"/>
      <c r="P6" s="767"/>
      <c r="Q6" s="767"/>
    </row>
    <row r="7" spans="1:17" x14ac:dyDescent="0.25">
      <c r="A7" s="570" t="s">
        <v>919</v>
      </c>
      <c r="B7" s="571">
        <v>1995.94</v>
      </c>
      <c r="C7" s="571">
        <v>2059.12</v>
      </c>
      <c r="D7" s="571">
        <v>1989.51</v>
      </c>
      <c r="E7" s="571">
        <v>2378.0758999999998</v>
      </c>
      <c r="F7" s="571">
        <v>2482.5910400000002</v>
      </c>
      <c r="G7" s="571">
        <v>2660.4625999999998</v>
      </c>
      <c r="H7" s="571">
        <v>2694.2855</v>
      </c>
      <c r="I7" s="338">
        <f>(H7-B7)/B7</f>
        <v>0.34988301251540621</v>
      </c>
      <c r="J7" s="20"/>
      <c r="K7" s="768"/>
      <c r="L7" s="767"/>
      <c r="M7" s="767"/>
      <c r="N7" s="767"/>
      <c r="O7" s="767"/>
      <c r="P7" s="767"/>
      <c r="Q7" s="767"/>
    </row>
    <row r="8" spans="1:17" x14ac:dyDescent="0.25">
      <c r="A8" s="570" t="s">
        <v>1073</v>
      </c>
      <c r="B8" s="571">
        <v>3525.08</v>
      </c>
      <c r="C8" s="571">
        <v>3022.16</v>
      </c>
      <c r="D8" s="571">
        <v>3276.75</v>
      </c>
      <c r="E8" s="571">
        <v>4228.148619999999</v>
      </c>
      <c r="F8" s="571">
        <v>3839.0668000000001</v>
      </c>
      <c r="G8" s="571">
        <v>4422.57251</v>
      </c>
      <c r="H8" s="571">
        <v>4485.9859700000006</v>
      </c>
      <c r="I8" s="338">
        <f t="shared" ref="I8:I17" si="0">(H8-B8)/B8</f>
        <v>0.27259125182974592</v>
      </c>
      <c r="J8" s="20"/>
      <c r="K8" s="768"/>
      <c r="L8" s="767"/>
      <c r="M8" s="767"/>
      <c r="N8" s="767"/>
      <c r="O8" s="767"/>
      <c r="P8" s="767"/>
      <c r="Q8" s="767"/>
    </row>
    <row r="9" spans="1:17" x14ac:dyDescent="0.25">
      <c r="A9" s="570" t="s">
        <v>1439</v>
      </c>
      <c r="B9" s="571">
        <v>5425.2</v>
      </c>
      <c r="C9" s="571">
        <v>6744.52</v>
      </c>
      <c r="D9" s="571">
        <v>3883.44</v>
      </c>
      <c r="E9" s="571">
        <v>4221.8947800000005</v>
      </c>
      <c r="F9" s="571">
        <v>4294.2530900000002</v>
      </c>
      <c r="G9" s="571">
        <v>4238.8569800000005</v>
      </c>
      <c r="H9" s="571">
        <v>4257.3424199999999</v>
      </c>
      <c r="I9" s="338">
        <f t="shared" si="0"/>
        <v>-0.21526535058615348</v>
      </c>
      <c r="J9" s="20"/>
      <c r="K9" s="768"/>
      <c r="L9" s="767"/>
      <c r="M9" s="767"/>
      <c r="N9" s="767"/>
      <c r="O9" s="767"/>
      <c r="P9" s="767"/>
      <c r="Q9" s="767"/>
    </row>
    <row r="10" spans="1:17" x14ac:dyDescent="0.25">
      <c r="A10" s="570" t="s">
        <v>9</v>
      </c>
      <c r="B10" s="571">
        <v>6750.97</v>
      </c>
      <c r="C10" s="571">
        <v>6987.19</v>
      </c>
      <c r="D10" s="571">
        <v>5349.92</v>
      </c>
      <c r="E10" s="571">
        <v>6203.8801099999991</v>
      </c>
      <c r="F10" s="571">
        <v>7346.9925699999994</v>
      </c>
      <c r="G10" s="571">
        <v>8480.589179999999</v>
      </c>
      <c r="H10" s="571">
        <v>8170.674219999999</v>
      </c>
      <c r="I10" s="338">
        <f t="shared" si="0"/>
        <v>0.2102963307495069</v>
      </c>
      <c r="J10" s="20"/>
      <c r="K10" s="768"/>
      <c r="L10" s="767"/>
      <c r="M10" s="767"/>
      <c r="N10" s="767"/>
      <c r="O10" s="767"/>
      <c r="P10" s="767"/>
      <c r="Q10" s="767"/>
    </row>
    <row r="11" spans="1:17" x14ac:dyDescent="0.25">
      <c r="A11" s="570" t="s">
        <v>1077</v>
      </c>
      <c r="B11" s="571">
        <v>5988.98</v>
      </c>
      <c r="C11" s="571">
        <v>6755.05</v>
      </c>
      <c r="D11" s="571">
        <v>4718.0600000000004</v>
      </c>
      <c r="E11" s="571">
        <v>6174.4589499999993</v>
      </c>
      <c r="F11" s="571">
        <v>6279.5561299999999</v>
      </c>
      <c r="G11" s="571">
        <v>6536.4894700000004</v>
      </c>
      <c r="H11" s="571">
        <v>6686.6436199999998</v>
      </c>
      <c r="I11" s="338">
        <f t="shared" si="0"/>
        <v>0.1164912255509286</v>
      </c>
      <c r="J11" s="20"/>
      <c r="K11" s="768"/>
      <c r="L11" s="767"/>
      <c r="M11" s="767"/>
      <c r="N11" s="767"/>
      <c r="O11" s="767"/>
      <c r="P11" s="767"/>
      <c r="Q11" s="767"/>
    </row>
    <row r="12" spans="1:17" x14ac:dyDescent="0.25">
      <c r="A12" s="570" t="s">
        <v>910</v>
      </c>
      <c r="B12" s="571">
        <v>8519.01</v>
      </c>
      <c r="C12" s="571">
        <v>7955.02</v>
      </c>
      <c r="D12" s="571">
        <v>7794.56</v>
      </c>
      <c r="E12" s="571">
        <v>7390.702949999999</v>
      </c>
      <c r="F12" s="571">
        <v>7253.0025300000007</v>
      </c>
      <c r="G12" s="571">
        <v>7733.01379</v>
      </c>
      <c r="H12" s="571">
        <v>7244.67166</v>
      </c>
      <c r="I12" s="338">
        <f t="shared" si="0"/>
        <v>-0.14958760935836443</v>
      </c>
      <c r="J12" s="20"/>
      <c r="K12" s="768"/>
      <c r="L12" s="767"/>
      <c r="M12" s="767"/>
      <c r="N12" s="767"/>
      <c r="O12" s="767"/>
      <c r="P12" s="767"/>
      <c r="Q12" s="767"/>
    </row>
    <row r="13" spans="1:17" x14ac:dyDescent="0.25">
      <c r="A13" s="570" t="s">
        <v>1185</v>
      </c>
      <c r="B13" s="571">
        <v>656.92</v>
      </c>
      <c r="C13" s="571">
        <v>1104.75</v>
      </c>
      <c r="D13" s="571">
        <v>1299.3</v>
      </c>
      <c r="E13" s="571">
        <v>1602.9381799999999</v>
      </c>
      <c r="F13" s="571">
        <v>1590.8631600000001</v>
      </c>
      <c r="G13" s="571">
        <v>1586.0330400000003</v>
      </c>
      <c r="H13" s="571">
        <v>1594.4589300000002</v>
      </c>
      <c r="I13" s="338">
        <f t="shared" si="0"/>
        <v>1.4271736741155701</v>
      </c>
      <c r="J13" s="20"/>
      <c r="K13" s="768"/>
      <c r="L13" s="767"/>
      <c r="M13" s="767"/>
      <c r="N13" s="767"/>
      <c r="O13" s="767"/>
      <c r="P13" s="767"/>
      <c r="Q13" s="767"/>
    </row>
    <row r="14" spans="1:17" x14ac:dyDescent="0.25">
      <c r="A14" s="570" t="s">
        <v>1076</v>
      </c>
      <c r="B14" s="571">
        <v>10397.959999999999</v>
      </c>
      <c r="C14" s="571">
        <v>11467.74</v>
      </c>
      <c r="D14" s="571">
        <v>11768.4</v>
      </c>
      <c r="E14" s="571">
        <v>12341.516930000002</v>
      </c>
      <c r="F14" s="571">
        <v>12341.46686</v>
      </c>
      <c r="G14" s="571">
        <v>12455.505090000001</v>
      </c>
      <c r="H14" s="571">
        <v>12530.389630000001</v>
      </c>
      <c r="I14" s="338">
        <f t="shared" si="0"/>
        <v>0.20508153810939864</v>
      </c>
      <c r="J14" s="20"/>
      <c r="K14" s="768"/>
      <c r="L14" s="767"/>
      <c r="M14" s="767"/>
      <c r="N14" s="767"/>
      <c r="O14" s="767"/>
      <c r="P14" s="767"/>
      <c r="Q14" s="767"/>
    </row>
    <row r="15" spans="1:17" x14ac:dyDescent="0.25">
      <c r="A15" s="570" t="s">
        <v>1743</v>
      </c>
      <c r="B15" s="571">
        <v>6879.22</v>
      </c>
      <c r="C15" s="571">
        <v>7435.64</v>
      </c>
      <c r="D15" s="571">
        <v>6543.7</v>
      </c>
      <c r="E15" s="571">
        <v>4726.9181600000002</v>
      </c>
      <c r="F15" s="571">
        <v>4869.2737299999999</v>
      </c>
      <c r="G15" s="571">
        <v>5034.6564499999995</v>
      </c>
      <c r="H15" s="571">
        <v>5258.2467200000001</v>
      </c>
      <c r="I15" s="338">
        <f t="shared" si="0"/>
        <v>-0.23563329563526098</v>
      </c>
      <c r="J15" s="20"/>
      <c r="K15" s="768"/>
      <c r="L15" s="767"/>
      <c r="M15" s="767"/>
      <c r="N15" s="767"/>
      <c r="O15" s="767"/>
      <c r="P15" s="767"/>
      <c r="Q15" s="767"/>
    </row>
    <row r="16" spans="1:17" s="245" customFormat="1" ht="13.5" customHeight="1" x14ac:dyDescent="0.25">
      <c r="A16" s="570" t="s">
        <v>1418</v>
      </c>
      <c r="B16" s="571">
        <v>666.68</v>
      </c>
      <c r="C16" s="571">
        <v>686.76</v>
      </c>
      <c r="D16" s="571">
        <v>651.80999999999995</v>
      </c>
      <c r="E16" s="571">
        <v>649.51778999999999</v>
      </c>
      <c r="F16" s="571">
        <v>728.51939000000004</v>
      </c>
      <c r="G16" s="571">
        <v>818.10859000000005</v>
      </c>
      <c r="H16" s="571">
        <v>801.72347000000002</v>
      </c>
      <c r="I16" s="338">
        <f t="shared" si="0"/>
        <v>0.20256115377692457</v>
      </c>
      <c r="J16" s="20"/>
      <c r="K16" s="768"/>
      <c r="L16" s="767"/>
      <c r="M16" s="767"/>
      <c r="N16" s="767"/>
      <c r="O16" s="767"/>
      <c r="P16" s="767"/>
      <c r="Q16" s="767"/>
    </row>
    <row r="17" spans="1:17" s="245" customFormat="1" ht="13.5" customHeight="1" thickBot="1" x14ac:dyDescent="0.3">
      <c r="A17" s="570" t="s">
        <v>1072</v>
      </c>
      <c r="B17" s="571">
        <v>1251.77</v>
      </c>
      <c r="C17" s="571">
        <v>1261.17</v>
      </c>
      <c r="D17" s="571">
        <v>1266.3800000000001</v>
      </c>
      <c r="E17" s="571">
        <v>1257.9179799999999</v>
      </c>
      <c r="F17" s="571">
        <v>1261.2423900000001</v>
      </c>
      <c r="G17" s="571">
        <v>1266.59519</v>
      </c>
      <c r="H17" s="571">
        <v>1275.9284599999999</v>
      </c>
      <c r="I17" s="338">
        <f t="shared" si="0"/>
        <v>1.9299439992969857E-2</v>
      </c>
      <c r="J17" s="20"/>
      <c r="K17" s="768"/>
      <c r="L17" s="767"/>
      <c r="M17" s="767"/>
      <c r="N17" s="767"/>
      <c r="O17" s="767"/>
      <c r="P17" s="767"/>
      <c r="Q17" s="767"/>
    </row>
    <row r="18" spans="1:17" ht="15.75" thickBot="1" x14ac:dyDescent="0.3">
      <c r="A18" s="1516" t="s">
        <v>443</v>
      </c>
      <c r="B18" s="1515">
        <f>SUM(B6:B17)</f>
        <v>52296.149999999994</v>
      </c>
      <c r="C18" s="1515">
        <f>SUM(C6:C17)</f>
        <v>55822.58</v>
      </c>
      <c r="D18" s="1515">
        <f>SUM(D6:D17)</f>
        <v>48875.439999999995</v>
      </c>
      <c r="E18" s="1515">
        <f t="shared" ref="E18" si="1">SUM(E6:E17)</f>
        <v>51607.583429999999</v>
      </c>
      <c r="F18" s="1515">
        <f t="shared" ref="F18:G18" si="2">SUM(F6:F17)</f>
        <v>52751.305140000004</v>
      </c>
      <c r="G18" s="1515">
        <f t="shared" si="2"/>
        <v>55731.721530000003</v>
      </c>
      <c r="H18" s="1515">
        <f>SUM(H6:H17)</f>
        <v>55623.967109999998</v>
      </c>
      <c r="I18" s="1514">
        <f>(H18-B18)/B18</f>
        <v>6.3634074592489195E-2</v>
      </c>
      <c r="K18" s="768"/>
      <c r="L18" s="767"/>
      <c r="M18" s="767"/>
      <c r="N18" s="767"/>
      <c r="O18" s="767"/>
      <c r="P18" s="767"/>
      <c r="Q18" s="767"/>
    </row>
    <row r="19" spans="1:17" ht="3" customHeight="1" x14ac:dyDescent="0.25">
      <c r="A19" s="342"/>
      <c r="B19" s="342"/>
      <c r="C19" s="342"/>
      <c r="D19" s="342"/>
      <c r="E19" s="342"/>
      <c r="F19" s="342"/>
      <c r="G19" s="342"/>
      <c r="H19" s="342"/>
      <c r="I19" s="342"/>
    </row>
    <row r="20" spans="1:17" x14ac:dyDescent="0.25">
      <c r="A20" s="256" t="s">
        <v>1341</v>
      </c>
      <c r="B20" s="337"/>
      <c r="C20" s="337"/>
      <c r="D20" s="337"/>
      <c r="E20" s="337"/>
      <c r="F20" s="337"/>
      <c r="G20" s="337"/>
      <c r="H20" s="337"/>
      <c r="I20" s="248"/>
    </row>
    <row r="21" spans="1:17" x14ac:dyDescent="0.25">
      <c r="A21" s="256"/>
      <c r="B21" s="337"/>
      <c r="C21" s="337"/>
      <c r="D21" s="337"/>
      <c r="E21" s="337"/>
      <c r="F21" s="337"/>
      <c r="G21" s="337"/>
      <c r="H21" s="337"/>
      <c r="I21" s="248"/>
    </row>
    <row r="22" spans="1:17" x14ac:dyDescent="0.25">
      <c r="A22" s="245"/>
      <c r="B22" s="245"/>
      <c r="C22" s="245"/>
      <c r="D22" s="245"/>
      <c r="E22" s="245"/>
      <c r="F22" s="245"/>
      <c r="G22" s="245"/>
      <c r="H22" s="245"/>
      <c r="I22" s="343"/>
    </row>
    <row r="23" spans="1:17" ht="15.75" x14ac:dyDescent="0.25">
      <c r="A23" s="1735" t="s">
        <v>464</v>
      </c>
      <c r="B23" s="1735"/>
      <c r="C23" s="1735"/>
      <c r="D23" s="1735"/>
      <c r="E23" s="1735"/>
      <c r="F23" s="1735"/>
      <c r="G23" s="1735"/>
      <c r="H23" s="1735"/>
      <c r="I23" s="1735"/>
    </row>
    <row r="24" spans="1:17" ht="15.75" x14ac:dyDescent="0.25">
      <c r="A24" s="1823" t="s">
        <v>1810</v>
      </c>
      <c r="B24" s="1823"/>
      <c r="C24" s="1823"/>
      <c r="D24" s="1823"/>
      <c r="E24" s="1823"/>
      <c r="F24" s="1823"/>
      <c r="G24" s="1823"/>
      <c r="H24" s="1823"/>
      <c r="I24" s="1823"/>
    </row>
    <row r="25" spans="1:17" ht="3" customHeight="1" x14ac:dyDescent="0.25">
      <c r="A25" s="256"/>
      <c r="B25" s="256"/>
      <c r="C25" s="256"/>
      <c r="D25" s="256"/>
      <c r="E25" s="256"/>
      <c r="F25" s="256"/>
      <c r="G25" s="256"/>
      <c r="H25" s="256"/>
      <c r="I25" s="256"/>
    </row>
    <row r="26" spans="1:17" ht="26.25" x14ac:dyDescent="0.25">
      <c r="A26" s="250" t="s">
        <v>905</v>
      </c>
      <c r="B26" s="569">
        <v>43008</v>
      </c>
      <c r="C26" s="569">
        <v>43100</v>
      </c>
      <c r="D26" s="569">
        <v>43190</v>
      </c>
      <c r="E26" s="569">
        <v>43254</v>
      </c>
      <c r="F26" s="569">
        <v>43282</v>
      </c>
      <c r="G26" s="569">
        <v>43314</v>
      </c>
      <c r="H26" s="569">
        <v>43346</v>
      </c>
      <c r="I26" s="344" t="s">
        <v>440</v>
      </c>
    </row>
    <row r="27" spans="1:17" x14ac:dyDescent="0.25">
      <c r="A27" s="568" t="s">
        <v>1419</v>
      </c>
      <c r="B27" s="566">
        <v>0</v>
      </c>
      <c r="C27" s="566">
        <v>2</v>
      </c>
      <c r="D27" s="566">
        <v>3</v>
      </c>
      <c r="E27" s="566">
        <v>4</v>
      </c>
      <c r="F27" s="566">
        <v>6</v>
      </c>
      <c r="G27" s="566">
        <v>6</v>
      </c>
      <c r="H27" s="566">
        <v>5</v>
      </c>
      <c r="I27" s="567" t="s">
        <v>1313</v>
      </c>
      <c r="K27" s="764"/>
      <c r="L27" s="761"/>
      <c r="M27" s="762"/>
      <c r="N27" s="758"/>
      <c r="O27" s="759"/>
    </row>
    <row r="28" spans="1:17" x14ac:dyDescent="0.25">
      <c r="A28" s="568" t="s">
        <v>919</v>
      </c>
      <c r="B28" s="566">
        <v>25</v>
      </c>
      <c r="C28" s="566">
        <v>23</v>
      </c>
      <c r="D28" s="566">
        <v>24</v>
      </c>
      <c r="E28" s="566">
        <v>18</v>
      </c>
      <c r="F28" s="566">
        <v>18</v>
      </c>
      <c r="G28" s="566">
        <v>20</v>
      </c>
      <c r="H28" s="566">
        <v>19</v>
      </c>
      <c r="I28" s="338">
        <f>(H28-B28)/B28</f>
        <v>-0.24</v>
      </c>
      <c r="K28" s="764"/>
      <c r="L28" s="761"/>
      <c r="M28" s="762"/>
      <c r="N28" s="758"/>
      <c r="O28" s="759"/>
    </row>
    <row r="29" spans="1:17" x14ac:dyDescent="0.25">
      <c r="A29" s="568" t="s">
        <v>1073</v>
      </c>
      <c r="B29" s="566">
        <v>111</v>
      </c>
      <c r="C29" s="566">
        <v>105</v>
      </c>
      <c r="D29" s="566">
        <v>109</v>
      </c>
      <c r="E29" s="566">
        <v>108</v>
      </c>
      <c r="F29" s="566">
        <v>96</v>
      </c>
      <c r="G29" s="566">
        <v>103</v>
      </c>
      <c r="H29" s="566">
        <v>104</v>
      </c>
      <c r="I29" s="338">
        <f t="shared" ref="I29:I38" si="3">(H29-B29)/B29</f>
        <v>-6.3063063063063057E-2</v>
      </c>
      <c r="K29" s="764"/>
      <c r="L29" s="761"/>
      <c r="M29" s="762"/>
      <c r="N29" s="758"/>
      <c r="O29" s="759"/>
    </row>
    <row r="30" spans="1:17" x14ac:dyDescent="0.25">
      <c r="A30" s="568" t="s">
        <v>1439</v>
      </c>
      <c r="B30" s="566">
        <v>23</v>
      </c>
      <c r="C30" s="566">
        <v>15</v>
      </c>
      <c r="D30" s="566">
        <v>15</v>
      </c>
      <c r="E30" s="566">
        <v>15</v>
      </c>
      <c r="F30" s="566">
        <v>15</v>
      </c>
      <c r="G30" s="566">
        <v>15</v>
      </c>
      <c r="H30" s="566">
        <v>11</v>
      </c>
      <c r="I30" s="338">
        <f t="shared" si="3"/>
        <v>-0.52173913043478259</v>
      </c>
      <c r="K30" s="764"/>
      <c r="L30" s="761"/>
      <c r="M30" s="762"/>
      <c r="N30" s="758"/>
      <c r="O30" s="759"/>
    </row>
    <row r="31" spans="1:17" x14ac:dyDescent="0.25">
      <c r="A31" s="568" t="s">
        <v>9</v>
      </c>
      <c r="B31" s="566">
        <v>115</v>
      </c>
      <c r="C31" s="566">
        <v>107</v>
      </c>
      <c r="D31" s="566">
        <v>106</v>
      </c>
      <c r="E31" s="566">
        <v>101</v>
      </c>
      <c r="F31" s="566">
        <v>99</v>
      </c>
      <c r="G31" s="566">
        <v>101</v>
      </c>
      <c r="H31" s="566">
        <v>97</v>
      </c>
      <c r="I31" s="338">
        <f t="shared" si="3"/>
        <v>-0.15652173913043479</v>
      </c>
      <c r="K31" s="764"/>
      <c r="L31" s="761"/>
      <c r="M31" s="762"/>
      <c r="N31" s="758"/>
      <c r="O31" s="759"/>
    </row>
    <row r="32" spans="1:17" x14ac:dyDescent="0.25">
      <c r="A32" s="568" t="s">
        <v>1077</v>
      </c>
      <c r="B32" s="566">
        <v>155</v>
      </c>
      <c r="C32" s="566">
        <v>148</v>
      </c>
      <c r="D32" s="566">
        <v>145</v>
      </c>
      <c r="E32" s="566">
        <v>140</v>
      </c>
      <c r="F32" s="566">
        <v>142</v>
      </c>
      <c r="G32" s="566">
        <v>141</v>
      </c>
      <c r="H32" s="566">
        <v>139</v>
      </c>
      <c r="I32" s="338">
        <f t="shared" si="3"/>
        <v>-0.1032258064516129</v>
      </c>
      <c r="K32" s="764"/>
      <c r="L32" s="761"/>
      <c r="M32" s="762"/>
      <c r="N32" s="758"/>
      <c r="O32" s="759"/>
    </row>
    <row r="33" spans="1:15" x14ac:dyDescent="0.25">
      <c r="A33" s="568" t="s">
        <v>910</v>
      </c>
      <c r="B33" s="566">
        <v>27</v>
      </c>
      <c r="C33" s="566">
        <v>31</v>
      </c>
      <c r="D33" s="566">
        <v>39</v>
      </c>
      <c r="E33" s="566">
        <v>42</v>
      </c>
      <c r="F33" s="566">
        <v>44</v>
      </c>
      <c r="G33" s="566">
        <v>40</v>
      </c>
      <c r="H33" s="566">
        <v>43</v>
      </c>
      <c r="I33" s="338">
        <f t="shared" si="3"/>
        <v>0.59259259259259256</v>
      </c>
      <c r="K33" s="764"/>
      <c r="L33" s="761"/>
      <c r="M33" s="762"/>
      <c r="N33" s="758"/>
      <c r="O33" s="759"/>
    </row>
    <row r="34" spans="1:15" x14ac:dyDescent="0.25">
      <c r="A34" s="568" t="s">
        <v>1185</v>
      </c>
      <c r="B34" s="566">
        <v>5</v>
      </c>
      <c r="C34" s="566">
        <v>3</v>
      </c>
      <c r="D34" s="566">
        <v>4</v>
      </c>
      <c r="E34" s="566">
        <v>3</v>
      </c>
      <c r="F34" s="566">
        <v>3</v>
      </c>
      <c r="G34" s="566">
        <v>3</v>
      </c>
      <c r="H34" s="566">
        <v>3</v>
      </c>
      <c r="I34" s="338">
        <f t="shared" si="3"/>
        <v>-0.4</v>
      </c>
      <c r="K34" s="764"/>
      <c r="L34" s="761"/>
      <c r="M34" s="762"/>
      <c r="N34" s="758"/>
      <c r="O34" s="759"/>
    </row>
    <row r="35" spans="1:15" x14ac:dyDescent="0.25">
      <c r="A35" s="568" t="s">
        <v>1076</v>
      </c>
      <c r="B35" s="566">
        <v>40</v>
      </c>
      <c r="C35" s="566">
        <v>45</v>
      </c>
      <c r="D35" s="566">
        <v>45</v>
      </c>
      <c r="E35" s="566">
        <v>36</v>
      </c>
      <c r="F35" s="566">
        <v>39</v>
      </c>
      <c r="G35" s="566">
        <v>37</v>
      </c>
      <c r="H35" s="566">
        <v>37</v>
      </c>
      <c r="I35" s="338">
        <f t="shared" si="3"/>
        <v>-7.4999999999999997E-2</v>
      </c>
      <c r="K35" s="764"/>
      <c r="L35" s="761"/>
      <c r="M35" s="762"/>
      <c r="N35" s="758"/>
      <c r="O35" s="759"/>
    </row>
    <row r="36" spans="1:15" x14ac:dyDescent="0.25">
      <c r="A36" s="568" t="s">
        <v>1708</v>
      </c>
      <c r="B36" s="566">
        <v>26</v>
      </c>
      <c r="C36" s="566">
        <v>26</v>
      </c>
      <c r="D36" s="566">
        <v>27</v>
      </c>
      <c r="E36" s="566">
        <v>25</v>
      </c>
      <c r="F36" s="566">
        <v>26</v>
      </c>
      <c r="G36" s="566">
        <v>26</v>
      </c>
      <c r="H36" s="566">
        <v>26</v>
      </c>
      <c r="I36" s="338">
        <f t="shared" si="3"/>
        <v>0</v>
      </c>
      <c r="K36" s="764"/>
      <c r="L36" s="761"/>
      <c r="M36" s="762"/>
      <c r="N36" s="758"/>
      <c r="O36" s="759"/>
    </row>
    <row r="37" spans="1:15" s="245" customFormat="1" ht="13.5" customHeight="1" x14ac:dyDescent="0.25">
      <c r="A37" s="568" t="s">
        <v>1418</v>
      </c>
      <c r="B37" s="566">
        <v>11</v>
      </c>
      <c r="C37" s="566">
        <v>8</v>
      </c>
      <c r="D37" s="566">
        <v>9</v>
      </c>
      <c r="E37" s="566">
        <v>15</v>
      </c>
      <c r="F37" s="566">
        <v>14</v>
      </c>
      <c r="G37" s="566">
        <v>19</v>
      </c>
      <c r="H37" s="566">
        <v>19</v>
      </c>
      <c r="I37" s="338">
        <f t="shared" si="3"/>
        <v>0.72727272727272729</v>
      </c>
      <c r="K37" s="764"/>
      <c r="L37" s="761"/>
      <c r="M37" s="762"/>
      <c r="N37" s="758"/>
      <c r="O37" s="759"/>
    </row>
    <row r="38" spans="1:15" s="245" customFormat="1" ht="13.5" customHeight="1" thickBot="1" x14ac:dyDescent="0.3">
      <c r="A38" s="568" t="s">
        <v>1072</v>
      </c>
      <c r="B38" s="566">
        <v>24</v>
      </c>
      <c r="C38" s="566">
        <v>25</v>
      </c>
      <c r="D38" s="566">
        <v>26</v>
      </c>
      <c r="E38" s="566">
        <v>20</v>
      </c>
      <c r="F38" s="566">
        <v>23</v>
      </c>
      <c r="G38" s="566">
        <v>23</v>
      </c>
      <c r="H38" s="566">
        <v>24</v>
      </c>
      <c r="I38" s="338">
        <f t="shared" si="3"/>
        <v>0</v>
      </c>
      <c r="K38" s="764"/>
      <c r="L38" s="761"/>
      <c r="M38" s="762"/>
      <c r="N38" s="758"/>
      <c r="O38" s="759"/>
    </row>
    <row r="39" spans="1:15" ht="15.75" thickBot="1" x14ac:dyDescent="0.3">
      <c r="A39" s="1519" t="s">
        <v>443</v>
      </c>
      <c r="B39" s="1518">
        <v>562</v>
      </c>
      <c r="C39" s="1518">
        <v>538</v>
      </c>
      <c r="D39" s="1518">
        <v>552</v>
      </c>
      <c r="E39" s="1518">
        <f t="shared" ref="E39" si="4">SUM(E27:E38)</f>
        <v>527</v>
      </c>
      <c r="F39" s="1518">
        <f t="shared" ref="F39:H39" si="5">SUM(F27:F38)</f>
        <v>525</v>
      </c>
      <c r="G39" s="1518">
        <f t="shared" si="5"/>
        <v>534</v>
      </c>
      <c r="H39" s="1518">
        <f t="shared" si="5"/>
        <v>527</v>
      </c>
      <c r="I39" s="1517">
        <f>(H39-B39)/B39</f>
        <v>-6.2277580071174378E-2</v>
      </c>
      <c r="L39" s="763"/>
      <c r="M39" s="763"/>
      <c r="N39" s="763"/>
      <c r="O39" s="763"/>
    </row>
    <row r="40" spans="1:15" ht="2.25" customHeight="1" x14ac:dyDescent="0.25">
      <c r="A40" s="342"/>
      <c r="B40" s="342"/>
      <c r="C40" s="342"/>
      <c r="D40" s="342"/>
      <c r="E40" s="342"/>
      <c r="F40" s="342"/>
      <c r="G40" s="342"/>
      <c r="H40" s="342"/>
      <c r="I40" s="342"/>
    </row>
    <row r="41" spans="1:15" x14ac:dyDescent="0.25">
      <c r="A41" s="256" t="s">
        <v>1341</v>
      </c>
      <c r="B41" s="337"/>
      <c r="C41" s="337"/>
      <c r="D41" s="337"/>
      <c r="E41" s="337"/>
      <c r="F41" s="337"/>
      <c r="G41" s="337"/>
      <c r="H41" s="337"/>
      <c r="I41" s="294"/>
    </row>
    <row r="42" spans="1:15" x14ac:dyDescent="0.25">
      <c r="A42" s="294"/>
      <c r="B42" s="337"/>
      <c r="C42" s="337"/>
      <c r="D42" s="337"/>
      <c r="E42" s="337"/>
      <c r="F42" s="337"/>
      <c r="G42" s="337"/>
      <c r="H42" s="337"/>
      <c r="I42" s="294"/>
    </row>
    <row r="43" spans="1:15" x14ac:dyDescent="0.25">
      <c r="A43" s="294"/>
      <c r="B43" s="337"/>
      <c r="C43" s="337"/>
      <c r="D43" s="337"/>
      <c r="E43" s="337"/>
      <c r="F43" s="337"/>
      <c r="G43" s="337"/>
      <c r="H43" s="337"/>
      <c r="I43" s="294"/>
    </row>
    <row r="44" spans="1:15" x14ac:dyDescent="0.25">
      <c r="A44" s="294"/>
      <c r="B44" s="337"/>
      <c r="C44" s="337"/>
      <c r="D44" s="337"/>
      <c r="E44" s="337"/>
      <c r="F44" s="337"/>
      <c r="G44" s="337"/>
      <c r="H44" s="337"/>
      <c r="I44" s="294"/>
    </row>
    <row r="45" spans="1:15" x14ac:dyDescent="0.25">
      <c r="A45" s="346"/>
      <c r="B45" s="345"/>
      <c r="C45" s="337"/>
      <c r="D45" s="337"/>
      <c r="E45" s="337"/>
      <c r="F45" s="337"/>
      <c r="G45" s="337"/>
      <c r="H45" s="337"/>
      <c r="I45" s="294"/>
    </row>
    <row r="46" spans="1:15" x14ac:dyDescent="0.25">
      <c r="A46" s="346"/>
      <c r="B46" s="345"/>
      <c r="C46" s="337"/>
      <c r="D46" s="337"/>
      <c r="E46" s="337"/>
      <c r="F46" s="337"/>
      <c r="G46" s="337"/>
      <c r="H46" s="337"/>
    </row>
    <row r="47" spans="1:15" x14ac:dyDescent="0.25">
      <c r="A47" s="346"/>
      <c r="B47" s="345"/>
      <c r="C47" s="337"/>
      <c r="D47" s="337"/>
      <c r="E47" s="337"/>
      <c r="F47" s="337"/>
      <c r="G47" s="337"/>
      <c r="H47" s="337"/>
    </row>
    <row r="48" spans="1:15" x14ac:dyDescent="0.25">
      <c r="A48" s="346"/>
      <c r="B48" s="345"/>
      <c r="C48" s="337"/>
      <c r="D48" s="337"/>
      <c r="E48" s="337"/>
      <c r="F48" s="337"/>
      <c r="G48" s="337"/>
      <c r="H48" s="337"/>
    </row>
    <row r="49" spans="1:8" x14ac:dyDescent="0.25">
      <c r="A49" s="346"/>
      <c r="B49" s="345"/>
      <c r="C49" s="337"/>
      <c r="D49" s="337"/>
      <c r="E49" s="337"/>
      <c r="F49" s="337"/>
      <c r="G49" s="337"/>
      <c r="H49" s="337"/>
    </row>
    <row r="50" spans="1:8" x14ac:dyDescent="0.25">
      <c r="A50" s="346"/>
      <c r="B50" s="345"/>
      <c r="C50" s="337"/>
      <c r="D50" s="337"/>
      <c r="E50" s="337"/>
      <c r="F50" s="337"/>
      <c r="G50" s="337"/>
      <c r="H50" s="337"/>
    </row>
    <row r="51" spans="1:8" x14ac:dyDescent="0.25">
      <c r="A51" s="346"/>
      <c r="B51" s="345"/>
      <c r="C51" s="337"/>
      <c r="D51" s="337"/>
      <c r="E51" s="337"/>
      <c r="F51" s="337"/>
      <c r="G51" s="337"/>
      <c r="H51" s="337"/>
    </row>
    <row r="52" spans="1:8" x14ac:dyDescent="0.25">
      <c r="A52" s="346"/>
      <c r="B52" s="345"/>
      <c r="C52" s="337"/>
      <c r="D52" s="337"/>
      <c r="E52" s="337"/>
      <c r="F52" s="337"/>
      <c r="G52" s="337"/>
      <c r="H52" s="337"/>
    </row>
    <row r="53" spans="1:8" x14ac:dyDescent="0.25">
      <c r="A53" s="346"/>
      <c r="B53" s="345"/>
      <c r="C53" s="337"/>
      <c r="D53" s="337"/>
      <c r="E53" s="337"/>
      <c r="F53" s="337"/>
      <c r="G53" s="337"/>
      <c r="H53" s="337"/>
    </row>
    <row r="54" spans="1:8" x14ac:dyDescent="0.25">
      <c r="A54" s="346"/>
      <c r="B54" s="345"/>
      <c r="C54" s="337"/>
      <c r="D54" s="337"/>
      <c r="E54" s="337"/>
      <c r="F54" s="337"/>
      <c r="G54" s="337"/>
      <c r="H54" s="337"/>
    </row>
    <row r="55" spans="1:8" x14ac:dyDescent="0.25">
      <c r="A55" s="346"/>
      <c r="B55" s="345"/>
      <c r="C55" s="337"/>
      <c r="D55" s="337"/>
      <c r="E55" s="337"/>
      <c r="F55" s="337"/>
      <c r="G55" s="337"/>
      <c r="H55" s="337"/>
    </row>
    <row r="56" spans="1:8" x14ac:dyDescent="0.25">
      <c r="B56" s="337"/>
      <c r="C56" s="337"/>
      <c r="D56" s="337"/>
      <c r="E56" s="337"/>
      <c r="F56" s="337"/>
      <c r="G56" s="337"/>
      <c r="H56" s="337"/>
    </row>
    <row r="57" spans="1:8" x14ac:dyDescent="0.25">
      <c r="B57" s="337"/>
      <c r="C57" s="337"/>
      <c r="D57" s="337"/>
      <c r="E57" s="337"/>
      <c r="F57" s="337"/>
      <c r="G57" s="337"/>
      <c r="H57" s="337"/>
    </row>
    <row r="58" spans="1:8" x14ac:dyDescent="0.25">
      <c r="B58" s="337"/>
      <c r="C58" s="337"/>
      <c r="D58" s="337"/>
      <c r="E58" s="337"/>
      <c r="F58" s="337"/>
      <c r="G58" s="337"/>
      <c r="H58" s="337"/>
    </row>
    <row r="59" spans="1:8" x14ac:dyDescent="0.25">
      <c r="B59" s="337"/>
      <c r="C59" s="337"/>
      <c r="D59" s="337"/>
      <c r="E59" s="337"/>
      <c r="F59" s="337"/>
      <c r="G59" s="337"/>
      <c r="H59" s="337"/>
    </row>
    <row r="60" spans="1:8" x14ac:dyDescent="0.25">
      <c r="B60" s="337"/>
      <c r="C60" s="337"/>
      <c r="D60" s="337"/>
      <c r="E60" s="337"/>
      <c r="F60" s="337"/>
      <c r="G60" s="337"/>
      <c r="H60" s="337"/>
    </row>
    <row r="61" spans="1:8" x14ac:dyDescent="0.25">
      <c r="B61" s="337"/>
      <c r="C61" s="337"/>
      <c r="D61" s="337"/>
      <c r="E61" s="337"/>
      <c r="F61" s="337"/>
      <c r="G61" s="337"/>
      <c r="H61" s="337"/>
    </row>
    <row r="62" spans="1:8" x14ac:dyDescent="0.25">
      <c r="B62" s="337"/>
      <c r="C62" s="337"/>
      <c r="D62" s="337"/>
      <c r="E62" s="337"/>
      <c r="F62" s="337"/>
      <c r="G62" s="337"/>
      <c r="H62" s="337"/>
    </row>
    <row r="63" spans="1:8" x14ac:dyDescent="0.25">
      <c r="B63" s="337"/>
      <c r="C63" s="337"/>
      <c r="D63" s="337"/>
      <c r="E63" s="337"/>
      <c r="F63" s="337"/>
      <c r="G63" s="337"/>
      <c r="H63" s="337"/>
    </row>
    <row r="64" spans="1:8" x14ac:dyDescent="0.25">
      <c r="B64" s="337"/>
      <c r="C64" s="337"/>
      <c r="D64" s="337"/>
      <c r="E64" s="337"/>
      <c r="F64" s="337"/>
      <c r="G64" s="337"/>
      <c r="H64" s="337"/>
    </row>
    <row r="65" spans="1:11" x14ac:dyDescent="0.25">
      <c r="B65" s="337"/>
      <c r="C65" s="337"/>
      <c r="D65" s="337"/>
      <c r="E65" s="337"/>
      <c r="F65" s="337"/>
      <c r="G65" s="337"/>
      <c r="H65" s="337"/>
    </row>
    <row r="66" spans="1:11" x14ac:dyDescent="0.25">
      <c r="B66" s="337"/>
      <c r="C66" s="337"/>
      <c r="D66" s="337"/>
      <c r="E66" s="337"/>
      <c r="F66" s="337"/>
      <c r="G66" s="337"/>
      <c r="H66" s="337"/>
    </row>
    <row r="67" spans="1:11" x14ac:dyDescent="0.25">
      <c r="B67" s="337"/>
      <c r="C67" s="337"/>
      <c r="D67" s="337"/>
      <c r="E67" s="337"/>
      <c r="F67" s="337"/>
      <c r="G67" s="337"/>
      <c r="H67" s="337"/>
    </row>
    <row r="68" spans="1:11" x14ac:dyDescent="0.25">
      <c r="B68" s="337"/>
      <c r="C68" s="337"/>
      <c r="D68" s="337"/>
      <c r="E68" s="337"/>
      <c r="F68" s="337"/>
      <c r="G68" s="337"/>
      <c r="H68" s="337"/>
    </row>
    <row r="69" spans="1:11" x14ac:dyDescent="0.25">
      <c r="B69" s="337"/>
      <c r="C69" s="337"/>
      <c r="D69" s="337"/>
      <c r="E69" s="337"/>
      <c r="F69" s="337"/>
      <c r="G69" s="337"/>
      <c r="H69" s="337"/>
    </row>
    <row r="72" spans="1:11" x14ac:dyDescent="0.25">
      <c r="A72" s="339"/>
      <c r="B72" s="340"/>
      <c r="C72" s="340"/>
      <c r="D72" s="340"/>
      <c r="E72" s="340"/>
      <c r="F72" s="340"/>
      <c r="G72" s="340"/>
      <c r="H72" s="340"/>
      <c r="I72" s="341"/>
    </row>
    <row r="73" spans="1:11" x14ac:dyDescent="0.25">
      <c r="A73" s="256"/>
      <c r="B73" s="337"/>
      <c r="C73" s="337"/>
      <c r="D73" s="337"/>
      <c r="E73" s="337"/>
      <c r="F73" s="337"/>
      <c r="G73" s="337"/>
      <c r="H73" s="337"/>
      <c r="I73" s="338"/>
    </row>
    <row r="74" spans="1:11" x14ac:dyDescent="0.25">
      <c r="A74" s="339"/>
      <c r="B74" s="340"/>
      <c r="C74" s="340"/>
      <c r="D74" s="340"/>
      <c r="E74" s="340"/>
      <c r="F74" s="340"/>
      <c r="G74" s="340"/>
      <c r="H74" s="340"/>
      <c r="I74" s="341"/>
    </row>
    <row r="75" spans="1:11" x14ac:dyDescent="0.25">
      <c r="A75" s="256"/>
      <c r="B75" s="337"/>
      <c r="C75" s="337"/>
      <c r="D75" s="337"/>
      <c r="E75" s="337"/>
      <c r="F75" s="337"/>
      <c r="G75" s="337"/>
      <c r="H75" s="337"/>
      <c r="I75" s="338"/>
      <c r="J75" s="294"/>
      <c r="K75" s="294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  <ignoredErrors>
    <ignoredError sqref="F18:H18 F39:G39 H39 B18:E18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K64"/>
  <sheetViews>
    <sheetView showGridLines="0" topLeftCell="A34" workbookViewId="0">
      <selection activeCell="I13" sqref="I13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</cols>
  <sheetData>
    <row r="2" spans="1:11" ht="15" x14ac:dyDescent="0.25">
      <c r="A2" s="1827" t="s">
        <v>662</v>
      </c>
      <c r="B2" s="1827"/>
      <c r="C2" s="1827"/>
      <c r="D2" s="1827"/>
      <c r="E2" s="1827"/>
      <c r="F2" s="1827"/>
      <c r="G2" s="1827"/>
      <c r="H2" s="1827"/>
      <c r="I2" s="1827"/>
    </row>
    <row r="3" spans="1:11" ht="15" x14ac:dyDescent="0.25">
      <c r="A3" s="1828" t="s">
        <v>1999</v>
      </c>
      <c r="B3" s="1828"/>
      <c r="C3" s="1828"/>
      <c r="D3" s="1828"/>
      <c r="E3" s="1828"/>
      <c r="F3" s="1828"/>
      <c r="G3" s="1828"/>
      <c r="H3" s="1828"/>
      <c r="I3" s="1828"/>
    </row>
    <row r="4" spans="1:11" ht="15" x14ac:dyDescent="0.25">
      <c r="A4" s="1827" t="s">
        <v>437</v>
      </c>
      <c r="B4" s="1827"/>
      <c r="C4" s="1827"/>
      <c r="D4" s="1827"/>
      <c r="E4" s="1827"/>
      <c r="F4" s="1827"/>
      <c r="G4" s="1827"/>
      <c r="H4" s="1827"/>
      <c r="I4" s="1827"/>
    </row>
    <row r="5" spans="1:11" ht="1.5" customHeight="1" x14ac:dyDescent="0.2">
      <c r="A5" s="126"/>
      <c r="B5" s="19"/>
      <c r="C5" s="19"/>
      <c r="D5" s="19"/>
      <c r="E5" s="19"/>
      <c r="F5" s="19"/>
      <c r="G5" s="19"/>
      <c r="H5" s="19"/>
      <c r="I5" s="19"/>
    </row>
    <row r="6" spans="1:11" ht="24" x14ac:dyDescent="0.2">
      <c r="A6" s="127" t="s">
        <v>905</v>
      </c>
      <c r="B6" s="569">
        <v>43008</v>
      </c>
      <c r="C6" s="569">
        <v>43100</v>
      </c>
      <c r="D6" s="569">
        <v>43190</v>
      </c>
      <c r="E6" s="569">
        <v>43254</v>
      </c>
      <c r="F6" s="569">
        <v>43282</v>
      </c>
      <c r="G6" s="569">
        <v>43314</v>
      </c>
      <c r="H6" s="569">
        <v>43346</v>
      </c>
      <c r="I6" s="395" t="s">
        <v>440</v>
      </c>
    </row>
    <row r="7" spans="1:11" x14ac:dyDescent="0.2">
      <c r="A7" s="573" t="s">
        <v>1185</v>
      </c>
      <c r="B7" s="572">
        <v>260.74</v>
      </c>
      <c r="C7" s="572">
        <v>708.58</v>
      </c>
      <c r="D7" s="572">
        <v>193.08</v>
      </c>
      <c r="E7" s="572">
        <v>496.73513119533521</v>
      </c>
      <c r="F7" s="572">
        <v>484.66020408163263</v>
      </c>
      <c r="G7" s="572">
        <v>479.83017492711372</v>
      </c>
      <c r="H7" s="572">
        <v>488.25612244897957</v>
      </c>
      <c r="I7" s="429">
        <f>(H7-B7)/B7</f>
        <v>0.87257851671772479</v>
      </c>
      <c r="J7" s="84"/>
      <c r="K7" s="182"/>
    </row>
    <row r="8" spans="1:11" x14ac:dyDescent="0.2">
      <c r="A8" s="573" t="s">
        <v>1076</v>
      </c>
      <c r="B8" s="572">
        <v>652.28</v>
      </c>
      <c r="C8" s="572">
        <v>898.61</v>
      </c>
      <c r="D8" s="572">
        <v>319.33</v>
      </c>
      <c r="E8" s="572">
        <v>896.36924198250733</v>
      </c>
      <c r="F8" s="572">
        <v>878.05655976676383</v>
      </c>
      <c r="G8" s="572">
        <v>1037.5317784256558</v>
      </c>
      <c r="H8" s="572">
        <v>1127.4166180758018</v>
      </c>
      <c r="I8" s="429">
        <f t="shared" ref="I8:I18" si="0">(H8-B8)/B8</f>
        <v>0.72842432402618795</v>
      </c>
      <c r="J8" s="84"/>
      <c r="K8" s="182"/>
    </row>
    <row r="9" spans="1:11" x14ac:dyDescent="0.2">
      <c r="A9" s="573" t="s">
        <v>1419</v>
      </c>
      <c r="B9" s="572">
        <v>-2.82</v>
      </c>
      <c r="C9" s="572">
        <v>102.74</v>
      </c>
      <c r="D9" s="572">
        <v>-9.85</v>
      </c>
      <c r="E9" s="572">
        <v>87.593731778425649</v>
      </c>
      <c r="F9" s="572">
        <v>120.45816326530611</v>
      </c>
      <c r="G9" s="572">
        <v>154.81924198250729</v>
      </c>
      <c r="H9" s="572">
        <v>279.59723032069968</v>
      </c>
      <c r="I9" s="429">
        <f>(H9-B9)/B9</f>
        <v>-100.14795401443251</v>
      </c>
      <c r="J9" s="84"/>
      <c r="K9" s="182"/>
    </row>
    <row r="10" spans="1:11" x14ac:dyDescent="0.2">
      <c r="A10" s="573" t="s">
        <v>910</v>
      </c>
      <c r="B10" s="572">
        <v>431.41</v>
      </c>
      <c r="C10" s="572">
        <v>-157.41999999999999</v>
      </c>
      <c r="D10" s="572">
        <v>-24.37</v>
      </c>
      <c r="E10" s="572">
        <v>734.564139941691</v>
      </c>
      <c r="F10" s="572">
        <v>1132.1565597667638</v>
      </c>
      <c r="G10" s="572">
        <v>2175.7444606413997</v>
      </c>
      <c r="H10" s="572">
        <v>1957.8093294460641</v>
      </c>
      <c r="I10" s="429">
        <f t="shared" si="0"/>
        <v>3.5381639958416913</v>
      </c>
      <c r="J10" s="84"/>
      <c r="K10" s="182"/>
    </row>
    <row r="11" spans="1:11" x14ac:dyDescent="0.2">
      <c r="A11" s="573" t="s">
        <v>9</v>
      </c>
      <c r="B11" s="572">
        <v>394.08</v>
      </c>
      <c r="C11" s="572">
        <v>1020.51</v>
      </c>
      <c r="D11" s="572">
        <v>388.24</v>
      </c>
      <c r="E11" s="572">
        <v>1595.494606413994</v>
      </c>
      <c r="F11" s="572">
        <v>3038.7618075801747</v>
      </c>
      <c r="G11" s="572">
        <v>4493.442128279883</v>
      </c>
      <c r="H11" s="572">
        <v>4340.5145772594751</v>
      </c>
      <c r="I11" s="429">
        <f t="shared" si="0"/>
        <v>10.014298054353114</v>
      </c>
      <c r="J11" s="84"/>
      <c r="K11" s="182"/>
    </row>
    <row r="12" spans="1:11" x14ac:dyDescent="0.2">
      <c r="A12" s="573" t="s">
        <v>1077</v>
      </c>
      <c r="B12" s="572">
        <v>1517.7</v>
      </c>
      <c r="C12" s="572">
        <v>2399.2800000000002</v>
      </c>
      <c r="D12" s="572">
        <v>448.58</v>
      </c>
      <c r="E12" s="572">
        <v>2069.6389212827989</v>
      </c>
      <c r="F12" s="572">
        <v>2274.3810495626817</v>
      </c>
      <c r="G12" s="572">
        <v>2425.2779883381922</v>
      </c>
      <c r="H12" s="572">
        <v>2797.8362973760932</v>
      </c>
      <c r="I12" s="429">
        <f t="shared" si="0"/>
        <v>0.8434712376465</v>
      </c>
      <c r="J12" s="84"/>
      <c r="K12" s="182"/>
    </row>
    <row r="13" spans="1:11" x14ac:dyDescent="0.2">
      <c r="A13" s="573" t="s">
        <v>1439</v>
      </c>
      <c r="B13" s="572">
        <v>1198.99</v>
      </c>
      <c r="C13" s="572">
        <v>1194.1600000000001</v>
      </c>
      <c r="D13" s="572">
        <v>200.18</v>
      </c>
      <c r="E13" s="572">
        <v>538.67740524781345</v>
      </c>
      <c r="F13" s="572">
        <v>611.05043731778414</v>
      </c>
      <c r="G13" s="572">
        <v>555.66895043731768</v>
      </c>
      <c r="H13" s="572">
        <v>574.16924198250729</v>
      </c>
      <c r="I13" s="429">
        <f t="shared" si="0"/>
        <v>-0.52112257651647864</v>
      </c>
      <c r="J13" s="84"/>
      <c r="K13" s="182"/>
    </row>
    <row r="14" spans="1:11" x14ac:dyDescent="0.2">
      <c r="A14" s="573" t="s">
        <v>1744</v>
      </c>
      <c r="B14" s="572">
        <v>4468.3599999999997</v>
      </c>
      <c r="C14" s="572">
        <v>5050.55</v>
      </c>
      <c r="D14" s="572">
        <v>3962.71</v>
      </c>
      <c r="E14" s="572">
        <v>2217.0276967930031</v>
      </c>
      <c r="F14" s="572">
        <v>2359.333381924198</v>
      </c>
      <c r="G14" s="572">
        <v>2524.7158892128277</v>
      </c>
      <c r="H14" s="572">
        <v>2867.9258017492707</v>
      </c>
      <c r="I14" s="429">
        <f t="shared" si="0"/>
        <v>-0.35817037979274924</v>
      </c>
      <c r="J14" s="84"/>
      <c r="K14" s="182"/>
    </row>
    <row r="15" spans="1:11" x14ac:dyDescent="0.2">
      <c r="A15" s="573" t="s">
        <v>1418</v>
      </c>
      <c r="B15" s="572">
        <v>250.55</v>
      </c>
      <c r="C15" s="572">
        <v>273.14</v>
      </c>
      <c r="D15" s="572">
        <v>-34.950000000000003</v>
      </c>
      <c r="E15" s="572">
        <v>-37.241253644314867</v>
      </c>
      <c r="F15" s="572">
        <v>41.760204081632651</v>
      </c>
      <c r="G15" s="572">
        <v>131.34927113702622</v>
      </c>
      <c r="H15" s="572">
        <v>114.96282798833819</v>
      </c>
      <c r="I15" s="429">
        <f t="shared" si="0"/>
        <v>-0.54115814013834296</v>
      </c>
      <c r="J15" s="84"/>
      <c r="K15" s="182"/>
    </row>
    <row r="16" spans="1:11" s="65" customFormat="1" x14ac:dyDescent="0.2">
      <c r="A16" s="573" t="s">
        <v>1072</v>
      </c>
      <c r="B16" s="572">
        <v>17.23</v>
      </c>
      <c r="C16" s="572">
        <v>27.1</v>
      </c>
      <c r="D16" s="572">
        <v>4.8899999999999997</v>
      </c>
      <c r="E16" s="572">
        <v>22.731486880466473</v>
      </c>
      <c r="F16" s="572">
        <v>26.394897959183673</v>
      </c>
      <c r="G16" s="572">
        <v>32.15524781341108</v>
      </c>
      <c r="H16" s="572">
        <v>41.853790087463551</v>
      </c>
      <c r="I16" s="429">
        <f t="shared" si="0"/>
        <v>1.429123046283433</v>
      </c>
      <c r="J16" s="84"/>
      <c r="K16" s="182"/>
    </row>
    <row r="17" spans="1:11" s="65" customFormat="1" x14ac:dyDescent="0.2">
      <c r="A17" s="573" t="s">
        <v>919</v>
      </c>
      <c r="B17" s="572">
        <v>343.5</v>
      </c>
      <c r="C17" s="572">
        <v>406</v>
      </c>
      <c r="D17" s="572">
        <v>16.010000000000002</v>
      </c>
      <c r="E17" s="572">
        <v>1104.8976676384839</v>
      </c>
      <c r="F17" s="572">
        <v>1332.4851311953353</v>
      </c>
      <c r="G17" s="572">
        <v>1723.6317784256557</v>
      </c>
      <c r="H17" s="572">
        <v>1757.2077259475218</v>
      </c>
      <c r="I17" s="429">
        <f t="shared" si="0"/>
        <v>4.1155974554513008</v>
      </c>
      <c r="J17" s="84"/>
      <c r="K17" s="182"/>
    </row>
    <row r="18" spans="1:11" s="65" customFormat="1" x14ac:dyDescent="0.2">
      <c r="A18" s="573" t="s">
        <v>1073</v>
      </c>
      <c r="B18" s="572">
        <v>56.46</v>
      </c>
      <c r="C18" s="572">
        <v>89.18</v>
      </c>
      <c r="D18" s="572">
        <v>183.31</v>
      </c>
      <c r="E18" s="572">
        <v>1115.9274052478133</v>
      </c>
      <c r="F18" s="572">
        <v>654.62755102040819</v>
      </c>
      <c r="G18" s="572">
        <v>1415.7883381924198</v>
      </c>
      <c r="H18" s="572">
        <v>1526.9632653061224</v>
      </c>
      <c r="I18" s="429">
        <f t="shared" si="0"/>
        <v>26.04504543581513</v>
      </c>
      <c r="J18" s="84"/>
      <c r="K18" s="182"/>
    </row>
    <row r="19" spans="1:11" x14ac:dyDescent="0.2">
      <c r="A19" s="57" t="s">
        <v>566</v>
      </c>
      <c r="B19" s="55">
        <v>9588.4799999999977</v>
      </c>
      <c r="C19" s="55">
        <v>12012.43</v>
      </c>
      <c r="D19" s="55">
        <v>5647.1600000000008</v>
      </c>
      <c r="E19" s="55">
        <v>10842.416180758019</v>
      </c>
      <c r="F19" s="55">
        <f t="shared" ref="F19:H19" si="1">SUM(F7:F18)</f>
        <v>12954.125947521867</v>
      </c>
      <c r="G19" s="55">
        <f t="shared" si="1"/>
        <v>17149.955247813406</v>
      </c>
      <c r="H19" s="55">
        <f t="shared" si="1"/>
        <v>17874.512827988339</v>
      </c>
      <c r="I19" s="428">
        <f>(H19-B19)/B19</f>
        <v>0.86416541808381975</v>
      </c>
      <c r="K19" s="182"/>
    </row>
    <row r="20" spans="1:11" ht="8.25" customHeight="1" x14ac:dyDescent="0.2">
      <c r="A20" s="58"/>
      <c r="B20" s="91"/>
      <c r="C20" s="91"/>
      <c r="D20" s="92"/>
      <c r="E20" s="92"/>
      <c r="F20" s="92"/>
      <c r="G20" s="92"/>
      <c r="H20" s="92"/>
      <c r="I20" s="114"/>
    </row>
    <row r="21" spans="1:11" x14ac:dyDescent="0.2">
      <c r="A21" s="20" t="s">
        <v>1048</v>
      </c>
      <c r="B21" s="20"/>
      <c r="C21" s="20"/>
      <c r="D21" s="20"/>
      <c r="E21" s="20"/>
      <c r="F21" s="20"/>
      <c r="G21" s="20"/>
      <c r="H21" s="20"/>
      <c r="I21" s="128"/>
    </row>
    <row r="22" spans="1:11" ht="7.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</row>
    <row r="23" spans="1:11" ht="15" x14ac:dyDescent="0.25">
      <c r="A23" s="1825" t="s">
        <v>660</v>
      </c>
      <c r="B23" s="1825"/>
      <c r="C23" s="1825"/>
      <c r="D23" s="1825"/>
      <c r="E23" s="1825"/>
      <c r="F23" s="1825"/>
      <c r="G23" s="1825"/>
      <c r="H23" s="1825"/>
      <c r="I23" s="1825"/>
    </row>
    <row r="24" spans="1:11" ht="15" x14ac:dyDescent="0.25">
      <c r="A24" s="1826" t="str">
        <f>A3</f>
        <v>AL  30  DE SEPTIEMBRE DE 2018</v>
      </c>
      <c r="B24" s="1826"/>
      <c r="C24" s="1826"/>
      <c r="D24" s="1826"/>
      <c r="E24" s="1826"/>
      <c r="F24" s="1826"/>
      <c r="G24" s="1826"/>
      <c r="H24" s="1826"/>
      <c r="I24" s="1826"/>
    </row>
    <row r="25" spans="1:11" ht="15" x14ac:dyDescent="0.25">
      <c r="A25" s="1825" t="s">
        <v>437</v>
      </c>
      <c r="B25" s="1825"/>
      <c r="C25" s="1825"/>
      <c r="D25" s="1825"/>
      <c r="E25" s="1825"/>
      <c r="F25" s="1825"/>
      <c r="G25" s="1825"/>
      <c r="H25" s="1825"/>
      <c r="I25" s="1825"/>
    </row>
    <row r="26" spans="1:11" ht="1.5" customHeight="1" x14ac:dyDescent="0.2">
      <c r="A26" s="130"/>
      <c r="B26" s="130"/>
      <c r="C26" s="130"/>
      <c r="D26" s="130"/>
      <c r="E26" s="130"/>
      <c r="F26" s="130"/>
      <c r="G26" s="130"/>
      <c r="H26" s="130"/>
      <c r="I26" s="130"/>
    </row>
    <row r="27" spans="1:11" ht="24" x14ac:dyDescent="0.2">
      <c r="A27" s="127" t="s">
        <v>905</v>
      </c>
      <c r="B27" s="569">
        <v>43008</v>
      </c>
      <c r="C27" s="569">
        <v>43100</v>
      </c>
      <c r="D27" s="569">
        <v>43190</v>
      </c>
      <c r="E27" s="569">
        <v>43254</v>
      </c>
      <c r="F27" s="569">
        <v>43282</v>
      </c>
      <c r="G27" s="569">
        <v>43314</v>
      </c>
      <c r="H27" s="569">
        <v>43346</v>
      </c>
      <c r="I27" s="395" t="s">
        <v>440</v>
      </c>
    </row>
    <row r="28" spans="1:11" x14ac:dyDescent="0.2">
      <c r="A28" s="573" t="s">
        <v>1185</v>
      </c>
      <c r="B28" s="572">
        <v>97.07</v>
      </c>
      <c r="C28" s="572">
        <v>136.69999999999999</v>
      </c>
      <c r="D28" s="572">
        <v>11.13</v>
      </c>
      <c r="E28" s="572">
        <v>43.770991253644318</v>
      </c>
      <c r="F28" s="572">
        <v>49.576676384839651</v>
      </c>
      <c r="G28" s="572">
        <v>56.709183673469383</v>
      </c>
      <c r="H28" s="572">
        <v>70.768367346938774</v>
      </c>
      <c r="I28" s="429">
        <f>(H28-B28)/B28</f>
        <v>-0.27095531732833233</v>
      </c>
    </row>
    <row r="29" spans="1:11" x14ac:dyDescent="0.2">
      <c r="A29" s="573" t="s">
        <v>1076</v>
      </c>
      <c r="B29" s="572">
        <v>382.35</v>
      </c>
      <c r="C29" s="572">
        <v>451.99</v>
      </c>
      <c r="D29" s="572">
        <v>166.53</v>
      </c>
      <c r="E29" s="572">
        <v>228.56239067055392</v>
      </c>
      <c r="F29" s="572">
        <v>249.31326530612242</v>
      </c>
      <c r="G29" s="572">
        <v>266.67215743440232</v>
      </c>
      <c r="H29" s="572">
        <v>333.44052478134108</v>
      </c>
      <c r="I29" s="429">
        <f>(H29-B29)/B29</f>
        <v>-0.12791807301859276</v>
      </c>
    </row>
    <row r="30" spans="1:11" x14ac:dyDescent="0.2">
      <c r="A30" s="573" t="s">
        <v>1419</v>
      </c>
      <c r="B30" s="572">
        <v>-2.91</v>
      </c>
      <c r="C30" s="572">
        <v>-6.98</v>
      </c>
      <c r="D30" s="574">
        <v>0</v>
      </c>
      <c r="E30" s="572">
        <v>19.482507288629737</v>
      </c>
      <c r="F30" s="572">
        <v>46.549416909620987</v>
      </c>
      <c r="G30" s="572">
        <v>104.99096209912535</v>
      </c>
      <c r="H30" s="572">
        <v>256.0097667638484</v>
      </c>
      <c r="I30" s="429">
        <f>ABS((H30-B30)/B30)</f>
        <v>88.975864867301866</v>
      </c>
    </row>
    <row r="31" spans="1:11" x14ac:dyDescent="0.2">
      <c r="A31" s="573" t="s">
        <v>910</v>
      </c>
      <c r="B31" s="572">
        <v>-33.28</v>
      </c>
      <c r="C31" s="572">
        <v>-45.56</v>
      </c>
      <c r="D31" s="572">
        <v>-8.7899999999999991</v>
      </c>
      <c r="E31" s="572">
        <v>-21.264577259475217</v>
      </c>
      <c r="F31" s="572">
        <v>-31.9667638483965</v>
      </c>
      <c r="G31" s="572">
        <v>-35.712099125364432</v>
      </c>
      <c r="H31" s="572">
        <v>-55.62959183673469</v>
      </c>
      <c r="I31" s="429">
        <f>(H31-B31)/B31</f>
        <v>0.67156225470957598</v>
      </c>
    </row>
    <row r="32" spans="1:11" x14ac:dyDescent="0.2">
      <c r="A32" s="573" t="s">
        <v>9</v>
      </c>
      <c r="B32" s="572">
        <v>233.96</v>
      </c>
      <c r="C32" s="572">
        <v>534.5</v>
      </c>
      <c r="D32" s="572">
        <v>89.44</v>
      </c>
      <c r="E32" s="572">
        <v>140.18819241982507</v>
      </c>
      <c r="F32" s="572">
        <v>205.35568513119532</v>
      </c>
      <c r="G32" s="572">
        <v>208.96501457725947</v>
      </c>
      <c r="H32" s="572">
        <v>269.59620991253644</v>
      </c>
      <c r="I32" s="429">
        <f t="shared" ref="I32:I39" si="2">(H32-B32)/B32</f>
        <v>0.15231753253776897</v>
      </c>
    </row>
    <row r="33" spans="1:9" x14ac:dyDescent="0.2">
      <c r="A33" s="573" t="s">
        <v>1077</v>
      </c>
      <c r="B33" s="572">
        <v>564.20000000000005</v>
      </c>
      <c r="C33" s="572">
        <v>677.48</v>
      </c>
      <c r="D33" s="572">
        <v>145.75</v>
      </c>
      <c r="E33" s="572">
        <v>237.60772594752186</v>
      </c>
      <c r="F33" s="572">
        <v>282.86720116618073</v>
      </c>
      <c r="G33" s="572">
        <v>308.83265306122451</v>
      </c>
      <c r="H33" s="572">
        <v>347.02580174927112</v>
      </c>
      <c r="I33" s="429">
        <f t="shared" si="2"/>
        <v>-0.38492413727530822</v>
      </c>
    </row>
    <row r="34" spans="1:9" x14ac:dyDescent="0.2">
      <c r="A34" s="573" t="s">
        <v>1439</v>
      </c>
      <c r="B34" s="572">
        <v>79.09</v>
      </c>
      <c r="C34" s="572">
        <v>105.17</v>
      </c>
      <c r="D34" s="572">
        <v>39.68</v>
      </c>
      <c r="E34" s="572">
        <v>76.571720116618081</v>
      </c>
      <c r="F34" s="572">
        <v>84.611078717201167</v>
      </c>
      <c r="G34" s="572">
        <v>97.11311953352768</v>
      </c>
      <c r="H34" s="572">
        <v>113.63556851311954</v>
      </c>
      <c r="I34" s="429">
        <f t="shared" si="2"/>
        <v>0.43678807071841613</v>
      </c>
    </row>
    <row r="35" spans="1:9" x14ac:dyDescent="0.2">
      <c r="A35" s="573" t="s">
        <v>1744</v>
      </c>
      <c r="B35" s="572">
        <v>355.21</v>
      </c>
      <c r="C35" s="572">
        <v>432.64</v>
      </c>
      <c r="D35" s="572">
        <v>63.18</v>
      </c>
      <c r="E35" s="572">
        <v>938.92842565597664</v>
      </c>
      <c r="F35" s="572">
        <v>964.45174927113692</v>
      </c>
      <c r="G35" s="572">
        <v>982.81690962099117</v>
      </c>
      <c r="H35" s="572">
        <v>999.01822157434401</v>
      </c>
      <c r="I35" s="429">
        <f t="shared" si="2"/>
        <v>1.8124721195190003</v>
      </c>
    </row>
    <row r="36" spans="1:9" x14ac:dyDescent="0.2">
      <c r="A36" s="573" t="s">
        <v>1418</v>
      </c>
      <c r="B36" s="572">
        <v>61.06</v>
      </c>
      <c r="C36" s="572">
        <v>74.989999999999995</v>
      </c>
      <c r="D36" s="572">
        <v>19.309999999999999</v>
      </c>
      <c r="E36" s="572">
        <v>48.972740524781337</v>
      </c>
      <c r="F36" s="572">
        <v>83.672157434402322</v>
      </c>
      <c r="G36" s="572">
        <v>106.12026239067056</v>
      </c>
      <c r="H36" s="572">
        <v>107.86311953352768</v>
      </c>
      <c r="I36" s="429">
        <f t="shared" si="2"/>
        <v>0.76651031008070214</v>
      </c>
    </row>
    <row r="37" spans="1:9" s="65" customFormat="1" x14ac:dyDescent="0.2">
      <c r="A37" s="573" t="s">
        <v>1072</v>
      </c>
      <c r="B37" s="572">
        <v>227.96</v>
      </c>
      <c r="C37" s="572">
        <v>326.74</v>
      </c>
      <c r="D37" s="572">
        <v>100.04</v>
      </c>
      <c r="E37" s="572">
        <v>188.71545189504371</v>
      </c>
      <c r="F37" s="572">
        <v>212.89300291545189</v>
      </c>
      <c r="G37" s="572">
        <v>254.2651603498542</v>
      </c>
      <c r="H37" s="572">
        <v>301.65116618075797</v>
      </c>
      <c r="I37" s="429">
        <f t="shared" si="2"/>
        <v>0.32326358212299505</v>
      </c>
    </row>
    <row r="38" spans="1:9" s="65" customFormat="1" x14ac:dyDescent="0.2">
      <c r="A38" s="573" t="s">
        <v>919</v>
      </c>
      <c r="B38" s="572">
        <v>115.79</v>
      </c>
      <c r="C38" s="572">
        <v>232.55</v>
      </c>
      <c r="D38" s="572">
        <v>46.14</v>
      </c>
      <c r="E38" s="572">
        <v>88.924052478134115</v>
      </c>
      <c r="F38" s="572">
        <v>110.74985422740525</v>
      </c>
      <c r="G38" s="572">
        <v>122.0667638483965</v>
      </c>
      <c r="H38" s="572">
        <v>161.9740524781341</v>
      </c>
      <c r="I38" s="429">
        <f t="shared" si="2"/>
        <v>0.39886045839998352</v>
      </c>
    </row>
    <row r="39" spans="1:9" s="65" customFormat="1" x14ac:dyDescent="0.2">
      <c r="A39" s="573" t="s">
        <v>1073</v>
      </c>
      <c r="B39" s="572">
        <v>590.91999999999996</v>
      </c>
      <c r="C39" s="572">
        <v>757.9</v>
      </c>
      <c r="D39" s="572">
        <v>197.88</v>
      </c>
      <c r="E39" s="572">
        <v>315.5201166180758</v>
      </c>
      <c r="F39" s="572">
        <v>367.57361516034979</v>
      </c>
      <c r="G39" s="572">
        <v>397.04927113702621</v>
      </c>
      <c r="H39" s="572">
        <v>443.76647230320697</v>
      </c>
      <c r="I39" s="429">
        <f t="shared" si="2"/>
        <v>-0.24902444949704361</v>
      </c>
    </row>
    <row r="40" spans="1:9" x14ac:dyDescent="0.2">
      <c r="A40" s="57" t="s">
        <v>566</v>
      </c>
      <c r="B40" s="55">
        <f>SUM(B28:B39)</f>
        <v>2671.42</v>
      </c>
      <c r="C40" s="55">
        <f>SUM(C28:C39)</f>
        <v>3678.1200000000003</v>
      </c>
      <c r="D40" s="55">
        <f>SUM(D28:D39)</f>
        <v>870.29</v>
      </c>
      <c r="E40" s="55">
        <f>SUM(E28:E39)</f>
        <v>2305.9797376093293</v>
      </c>
      <c r="F40" s="55">
        <f t="shared" ref="F40:G40" si="3">SUM(F28:F39)</f>
        <v>2625.6469387755096</v>
      </c>
      <c r="G40" s="55">
        <f t="shared" si="3"/>
        <v>2869.8893586005829</v>
      </c>
      <c r="H40" s="55">
        <f>SUM(H28:H39)</f>
        <v>3349.1196793002919</v>
      </c>
      <c r="I40" s="428">
        <f>(H40-B40)/B40</f>
        <v>0.25368518589375377</v>
      </c>
    </row>
    <row r="41" spans="1:9" ht="3.75" customHeight="1" x14ac:dyDescent="0.2">
      <c r="A41" s="58"/>
      <c r="B41" s="91"/>
      <c r="C41" s="91"/>
      <c r="D41" s="92"/>
      <c r="E41" s="92"/>
      <c r="F41" s="92"/>
      <c r="G41" s="92"/>
      <c r="H41" s="92"/>
      <c r="I41" s="92"/>
    </row>
    <row r="42" spans="1:9" x14ac:dyDescent="0.2">
      <c r="A42" s="20" t="s">
        <v>1048</v>
      </c>
      <c r="B42" s="20"/>
      <c r="C42" s="20"/>
      <c r="D42" s="20"/>
      <c r="E42" s="20"/>
      <c r="F42" s="20"/>
      <c r="G42" s="20"/>
      <c r="H42" s="20"/>
      <c r="I42" s="20"/>
    </row>
    <row r="43" spans="1:9" ht="6.75" customHeight="1" x14ac:dyDescent="0.2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ht="15" x14ac:dyDescent="0.25">
      <c r="A44" s="1825" t="s">
        <v>661</v>
      </c>
      <c r="B44" s="1825"/>
      <c r="C44" s="1825"/>
      <c r="D44" s="1825"/>
      <c r="E44" s="1825"/>
      <c r="F44" s="1825"/>
      <c r="G44" s="1825"/>
      <c r="H44" s="1825"/>
      <c r="I44" s="1825"/>
    </row>
    <row r="45" spans="1:9" ht="15" x14ac:dyDescent="0.25">
      <c r="A45" s="1826" t="str">
        <f>A24</f>
        <v>AL  30  DE SEPTIEMBRE DE 2018</v>
      </c>
      <c r="B45" s="1826"/>
      <c r="C45" s="1826"/>
      <c r="D45" s="1826"/>
      <c r="E45" s="1826"/>
      <c r="F45" s="1826"/>
      <c r="G45" s="1826"/>
      <c r="H45" s="1826"/>
      <c r="I45" s="1826"/>
    </row>
    <row r="46" spans="1:9" ht="15" x14ac:dyDescent="0.25">
      <c r="A46" s="1825" t="s">
        <v>437</v>
      </c>
      <c r="B46" s="1825"/>
      <c r="C46" s="1825"/>
      <c r="D46" s="1825"/>
      <c r="E46" s="1825"/>
      <c r="F46" s="1825"/>
      <c r="G46" s="1825"/>
      <c r="H46" s="1825"/>
      <c r="I46" s="1825"/>
    </row>
    <row r="47" spans="1:9" ht="1.5" customHeight="1" x14ac:dyDescent="0.2">
      <c r="A47" s="131"/>
      <c r="B47" s="132"/>
      <c r="C47" s="132"/>
      <c r="D47" s="93"/>
      <c r="E47" s="132"/>
      <c r="F47" s="132"/>
      <c r="G47" s="132"/>
      <c r="H47" s="132"/>
      <c r="I47" s="132"/>
    </row>
    <row r="48" spans="1:9" ht="24" x14ac:dyDescent="0.2">
      <c r="A48" s="127" t="s">
        <v>905</v>
      </c>
      <c r="B48" s="569">
        <v>43008</v>
      </c>
      <c r="C48" s="569">
        <v>43100</v>
      </c>
      <c r="D48" s="569">
        <v>43190</v>
      </c>
      <c r="E48" s="569">
        <v>43254</v>
      </c>
      <c r="F48" s="569">
        <v>43282</v>
      </c>
      <c r="G48" s="569">
        <v>43314</v>
      </c>
      <c r="H48" s="569">
        <v>43346</v>
      </c>
      <c r="I48" s="395" t="s">
        <v>440</v>
      </c>
    </row>
    <row r="49" spans="1:9" x14ac:dyDescent="0.2">
      <c r="A49" s="577" t="s">
        <v>1185</v>
      </c>
      <c r="B49" s="572">
        <v>481.11</v>
      </c>
      <c r="C49" s="572">
        <v>1030.08</v>
      </c>
      <c r="D49" s="572">
        <v>296.52</v>
      </c>
      <c r="E49" s="572">
        <v>709.01093294460645</v>
      </c>
      <c r="F49" s="572">
        <v>731.81399416909619</v>
      </c>
      <c r="G49" s="572">
        <v>765.15320699708457</v>
      </c>
      <c r="H49" s="572">
        <v>810.27536443148676</v>
      </c>
      <c r="I49" s="429">
        <f>(H49-B49)/B49</f>
        <v>0.68417901193383368</v>
      </c>
    </row>
    <row r="50" spans="1:9" x14ac:dyDescent="0.2">
      <c r="A50" s="577" t="s">
        <v>1076</v>
      </c>
      <c r="B50" s="572">
        <v>1368.37</v>
      </c>
      <c r="C50" s="572">
        <v>1980.64</v>
      </c>
      <c r="D50" s="572">
        <v>580.84</v>
      </c>
      <c r="E50" s="572">
        <v>1438.7530612244898</v>
      </c>
      <c r="F50" s="572">
        <v>1517.3654518950436</v>
      </c>
      <c r="G50" s="572">
        <v>1766.5330903790086</v>
      </c>
      <c r="H50" s="572">
        <v>1939.5352769679298</v>
      </c>
      <c r="I50" s="429">
        <f t="shared" ref="I50:I60" si="4">(H50-B50)/B50</f>
        <v>0.41740558253098942</v>
      </c>
    </row>
    <row r="51" spans="1:9" x14ac:dyDescent="0.2">
      <c r="A51" s="577" t="s">
        <v>1419</v>
      </c>
      <c r="B51" s="572">
        <v>54.49</v>
      </c>
      <c r="C51" s="572">
        <v>218.56</v>
      </c>
      <c r="D51" s="572">
        <v>53.96</v>
      </c>
      <c r="E51" s="572">
        <v>221.68017492711368</v>
      </c>
      <c r="F51" s="572">
        <v>278.07463556851314</v>
      </c>
      <c r="G51" s="572">
        <v>336.63294460641401</v>
      </c>
      <c r="H51" s="572">
        <v>489.40495626822155</v>
      </c>
      <c r="I51" s="429">
        <f>(H51-B51)/B51</f>
        <v>7.9815554462877873</v>
      </c>
    </row>
    <row r="52" spans="1:9" x14ac:dyDescent="0.2">
      <c r="A52" s="577" t="s">
        <v>910</v>
      </c>
      <c r="B52" s="572">
        <v>1874.18</v>
      </c>
      <c r="C52" s="572">
        <v>1654.43</v>
      </c>
      <c r="D52" s="572">
        <v>347.07</v>
      </c>
      <c r="E52" s="572">
        <v>1527.0781341107872</v>
      </c>
      <c r="F52" s="572">
        <v>2053.9720116618078</v>
      </c>
      <c r="G52" s="572">
        <v>3242.8674927113698</v>
      </c>
      <c r="H52" s="572">
        <v>3156.0651603498541</v>
      </c>
      <c r="I52" s="429">
        <f t="shared" si="4"/>
        <v>0.68397120892862695</v>
      </c>
    </row>
    <row r="53" spans="1:9" x14ac:dyDescent="0.2">
      <c r="A53" s="577" t="s">
        <v>9</v>
      </c>
      <c r="B53" s="572">
        <v>1494.3</v>
      </c>
      <c r="C53" s="572">
        <v>2466.4</v>
      </c>
      <c r="D53" s="572">
        <v>734.19</v>
      </c>
      <c r="E53" s="572">
        <v>2394.625364431487</v>
      </c>
      <c r="F53" s="572">
        <v>3982.7358600583088</v>
      </c>
      <c r="G53" s="572">
        <v>5594.7555393585999</v>
      </c>
      <c r="H53" s="572">
        <v>5574.541690962099</v>
      </c>
      <c r="I53" s="429">
        <f t="shared" si="4"/>
        <v>2.7305371685485502</v>
      </c>
    </row>
    <row r="54" spans="1:9" x14ac:dyDescent="0.2">
      <c r="A54" s="577" t="s">
        <v>1077</v>
      </c>
      <c r="B54" s="572">
        <v>2059.81</v>
      </c>
      <c r="C54" s="572">
        <v>3171.05</v>
      </c>
      <c r="D54" s="572">
        <v>620.58000000000004</v>
      </c>
      <c r="E54" s="572">
        <v>2410.9674927113701</v>
      </c>
      <c r="F54" s="572">
        <v>2661.4951895043728</v>
      </c>
      <c r="G54" s="572">
        <v>2893.0969387755099</v>
      </c>
      <c r="H54" s="572">
        <v>3321.1115160349855</v>
      </c>
      <c r="I54" s="429">
        <f t="shared" si="4"/>
        <v>0.61233876718483038</v>
      </c>
    </row>
    <row r="55" spans="1:9" x14ac:dyDescent="0.2">
      <c r="A55" s="577" t="s">
        <v>1439</v>
      </c>
      <c r="B55" s="572">
        <v>4047.23</v>
      </c>
      <c r="C55" s="572">
        <v>4677.09</v>
      </c>
      <c r="D55" s="572">
        <v>1548.89</v>
      </c>
      <c r="E55" s="572">
        <v>1461.4387755102041</v>
      </c>
      <c r="F55" s="572">
        <v>1492.3604956268221</v>
      </c>
      <c r="G55" s="572">
        <v>1518.4332361516035</v>
      </c>
      <c r="H55" s="572">
        <v>1611.6548104956266</v>
      </c>
      <c r="I55" s="429">
        <f t="shared" si="4"/>
        <v>-0.60178818340059081</v>
      </c>
    </row>
    <row r="56" spans="1:9" x14ac:dyDescent="0.2">
      <c r="A56" s="577" t="s">
        <v>1744</v>
      </c>
      <c r="B56" s="572">
        <v>4935.84</v>
      </c>
      <c r="C56" s="572">
        <v>5670.32</v>
      </c>
      <c r="D56" s="572">
        <v>4150.3900000000003</v>
      </c>
      <c r="E56" s="572">
        <v>2833.3650145772594</v>
      </c>
      <c r="F56" s="572">
        <v>3026.1430029154517</v>
      </c>
      <c r="G56" s="572">
        <v>3244.108017492711</v>
      </c>
      <c r="H56" s="572">
        <v>3636.443294460641</v>
      </c>
      <c r="I56" s="429">
        <f t="shared" si="4"/>
        <v>-0.26325746084544049</v>
      </c>
    </row>
    <row r="57" spans="1:9" x14ac:dyDescent="0.2">
      <c r="A57" s="577" t="s">
        <v>1418</v>
      </c>
      <c r="B57" s="572">
        <v>512.76</v>
      </c>
      <c r="C57" s="572">
        <v>612.89</v>
      </c>
      <c r="D57" s="572">
        <v>50.65</v>
      </c>
      <c r="E57" s="572">
        <v>114.67594752186588</v>
      </c>
      <c r="F57" s="572">
        <v>228.00670553935856</v>
      </c>
      <c r="G57" s="572">
        <v>346.53790087463557</v>
      </c>
      <c r="H57" s="572">
        <v>356.7709912536443</v>
      </c>
      <c r="I57" s="429">
        <f t="shared" si="4"/>
        <v>-0.30421446436218835</v>
      </c>
    </row>
    <row r="58" spans="1:9" s="65" customFormat="1" x14ac:dyDescent="0.2">
      <c r="A58" s="577" t="s">
        <v>1072</v>
      </c>
      <c r="B58" s="572">
        <v>330.7</v>
      </c>
      <c r="C58" s="572">
        <v>452.91</v>
      </c>
      <c r="D58" s="572">
        <v>105.93</v>
      </c>
      <c r="E58" s="572">
        <v>248.65612244897957</v>
      </c>
      <c r="F58" s="572">
        <v>291.57886297376092</v>
      </c>
      <c r="G58" s="572">
        <v>339.9798833819242</v>
      </c>
      <c r="H58" s="572">
        <v>388.74067055393584</v>
      </c>
      <c r="I58" s="429">
        <f t="shared" si="4"/>
        <v>0.17550852904123332</v>
      </c>
    </row>
    <row r="59" spans="1:9" s="65" customFormat="1" x14ac:dyDescent="0.2">
      <c r="A59" s="577" t="s">
        <v>919</v>
      </c>
      <c r="B59" s="572">
        <v>694.03</v>
      </c>
      <c r="C59" s="572">
        <v>848.44</v>
      </c>
      <c r="D59" s="572">
        <v>128.74</v>
      </c>
      <c r="E59" s="572">
        <v>1359.4737609329445</v>
      </c>
      <c r="F59" s="572">
        <v>1635.3714285714284</v>
      </c>
      <c r="G59" s="572">
        <v>2069.6825072886295</v>
      </c>
      <c r="H59" s="572">
        <v>2139.8775510204082</v>
      </c>
      <c r="I59" s="429">
        <f t="shared" si="4"/>
        <v>2.0832637652845096</v>
      </c>
    </row>
    <row r="60" spans="1:9" s="65" customFormat="1" x14ac:dyDescent="0.2">
      <c r="A60" s="577" t="s">
        <v>1073</v>
      </c>
      <c r="B60" s="572">
        <v>790.1</v>
      </c>
      <c r="C60" s="572">
        <v>1006.81</v>
      </c>
      <c r="D60" s="572">
        <v>429.29</v>
      </c>
      <c r="E60" s="572">
        <v>1604.211807580175</v>
      </c>
      <c r="F60" s="572">
        <v>1232.3912536443149</v>
      </c>
      <c r="G60" s="572">
        <v>2082.1642857142856</v>
      </c>
      <c r="H60" s="572">
        <v>2301.4865889212829</v>
      </c>
      <c r="I60" s="429">
        <f t="shared" si="4"/>
        <v>1.9129054409837778</v>
      </c>
    </row>
    <row r="61" spans="1:9" x14ac:dyDescent="0.2">
      <c r="A61" s="57" t="s">
        <v>566</v>
      </c>
      <c r="B61" s="55">
        <f>SUM(B49:B60)</f>
        <v>18642.919999999998</v>
      </c>
      <c r="C61" s="55">
        <f>SUM(C49:C60)</f>
        <v>23789.62</v>
      </c>
      <c r="D61" s="55">
        <f>SUM(D49:D60)</f>
        <v>9047.0500000000011</v>
      </c>
      <c r="E61" s="55">
        <f t="shared" ref="E61" si="5">SUM(E49:E60)</f>
        <v>16323.936588921282</v>
      </c>
      <c r="F61" s="55">
        <f t="shared" ref="F61:H61" si="6">SUM(F49:F60)</f>
        <v>19131.308892128276</v>
      </c>
      <c r="G61" s="55">
        <f t="shared" si="6"/>
        <v>24199.945043731779</v>
      </c>
      <c r="H61" s="55">
        <f t="shared" si="6"/>
        <v>25725.907871720112</v>
      </c>
      <c r="I61" s="1525">
        <f>(H61-B61)/B61</f>
        <v>0.37992910293667054</v>
      </c>
    </row>
    <row r="62" spans="1:9" ht="4.5" customHeight="1" x14ac:dyDescent="0.2">
      <c r="A62" s="58"/>
      <c r="B62" s="92"/>
      <c r="C62" s="92"/>
      <c r="D62" s="92"/>
      <c r="E62" s="92"/>
      <c r="F62" s="92"/>
      <c r="G62" s="92"/>
      <c r="H62" s="92"/>
      <c r="I62" s="114"/>
    </row>
    <row r="63" spans="1:9" x14ac:dyDescent="0.2">
      <c r="A63" s="20" t="s">
        <v>1048</v>
      </c>
      <c r="B63" s="20"/>
      <c r="C63" s="20"/>
      <c r="D63" s="20"/>
      <c r="E63" s="20"/>
      <c r="F63" s="20"/>
      <c r="G63" s="20"/>
      <c r="H63" s="20"/>
      <c r="I63" s="20"/>
    </row>
    <row r="64" spans="1:9" x14ac:dyDescent="0.2">
      <c r="A64" s="22"/>
      <c r="B64" s="22"/>
      <c r="C64" s="22"/>
      <c r="D64" s="22"/>
      <c r="E64" s="22"/>
      <c r="F64" s="22"/>
      <c r="G64" s="22"/>
      <c r="H64" s="22"/>
      <c r="I64" s="22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  <ignoredErrors>
    <ignoredError sqref="F19:H19 F61:G61 H61 F40:G40 B40:E40 H40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86"/>
  <sheetViews>
    <sheetView showGridLines="0" topLeftCell="A16" workbookViewId="0">
      <selection activeCell="E80" sqref="E80"/>
    </sheetView>
  </sheetViews>
  <sheetFormatPr baseColWidth="10" defaultColWidth="9.140625" defaultRowHeight="12.75" x14ac:dyDescent="0.2"/>
  <cols>
    <col min="1" max="1" width="76" customWidth="1"/>
    <col min="2" max="2" width="11" customWidth="1"/>
    <col min="5" max="5" width="34.5703125" customWidth="1"/>
    <col min="6" max="6" width="76.85546875" bestFit="1" customWidth="1"/>
  </cols>
  <sheetData>
    <row r="1" spans="1:7" ht="19.5" customHeight="1" x14ac:dyDescent="0.25">
      <c r="A1" s="1665" t="s">
        <v>495</v>
      </c>
      <c r="B1" s="1665"/>
    </row>
    <row r="2" spans="1:7" ht="15.75" x14ac:dyDescent="0.25">
      <c r="A2" s="1634" t="s">
        <v>1810</v>
      </c>
      <c r="B2" s="1634"/>
    </row>
    <row r="3" spans="1:7" ht="15.75" x14ac:dyDescent="0.25">
      <c r="A3" s="1665" t="s">
        <v>1004</v>
      </c>
      <c r="B3" s="1665"/>
    </row>
    <row r="4" spans="1:7" x14ac:dyDescent="0.2">
      <c r="A4" s="236"/>
      <c r="B4" s="237"/>
    </row>
    <row r="5" spans="1:7" x14ac:dyDescent="0.2">
      <c r="A5" s="348" t="s">
        <v>373</v>
      </c>
      <c r="B5" s="366">
        <f>SUM(B6:B18)</f>
        <v>68414.400579999987</v>
      </c>
      <c r="F5" s="1526"/>
      <c r="G5" s="1527"/>
    </row>
    <row r="6" spans="1:7" x14ac:dyDescent="0.2">
      <c r="A6" s="133" t="s">
        <v>496</v>
      </c>
      <c r="B6" s="770">
        <v>1405.1850300000001</v>
      </c>
      <c r="F6" s="133"/>
      <c r="G6" s="1527"/>
    </row>
    <row r="7" spans="1:7" ht="24" x14ac:dyDescent="0.2">
      <c r="A7" s="133" t="s">
        <v>497</v>
      </c>
      <c r="B7" s="770">
        <v>5691.8707700000004</v>
      </c>
      <c r="F7" s="133"/>
      <c r="G7" s="1527"/>
    </row>
    <row r="8" spans="1:7" x14ac:dyDescent="0.2">
      <c r="A8" s="133" t="s">
        <v>498</v>
      </c>
      <c r="B8" s="770">
        <v>0</v>
      </c>
      <c r="F8" s="133"/>
      <c r="G8" s="1527"/>
    </row>
    <row r="9" spans="1:7" ht="24" x14ac:dyDescent="0.2">
      <c r="A9" s="133" t="s">
        <v>499</v>
      </c>
      <c r="B9" s="770">
        <v>15274.88997</v>
      </c>
      <c r="F9" s="133"/>
      <c r="G9" s="1527"/>
    </row>
    <row r="10" spans="1:7" x14ac:dyDescent="0.2">
      <c r="A10" s="133" t="s">
        <v>500</v>
      </c>
      <c r="B10" s="770">
        <v>1062.0611899999999</v>
      </c>
      <c r="F10" s="133"/>
      <c r="G10" s="1527"/>
    </row>
    <row r="11" spans="1:7" x14ac:dyDescent="0.2">
      <c r="A11" s="133" t="s">
        <v>501</v>
      </c>
      <c r="B11" s="770">
        <v>82.898880000000005</v>
      </c>
      <c r="F11" s="133"/>
      <c r="G11" s="1527"/>
    </row>
    <row r="12" spans="1:7" x14ac:dyDescent="0.2">
      <c r="A12" s="133" t="s">
        <v>502</v>
      </c>
      <c r="B12" s="770">
        <v>887.94375000000002</v>
      </c>
      <c r="F12" s="133"/>
      <c r="G12" s="1527"/>
    </row>
    <row r="13" spans="1:7" x14ac:dyDescent="0.2">
      <c r="A13" s="133" t="s">
        <v>503</v>
      </c>
      <c r="B13" s="770">
        <v>0</v>
      </c>
      <c r="F13" s="133"/>
      <c r="G13" s="1527"/>
    </row>
    <row r="14" spans="1:7" x14ac:dyDescent="0.2">
      <c r="A14" s="133" t="s">
        <v>504</v>
      </c>
      <c r="B14" s="770">
        <v>22211.728729999999</v>
      </c>
      <c r="F14" s="133"/>
      <c r="G14" s="1527"/>
    </row>
    <row r="15" spans="1:7" x14ac:dyDescent="0.2">
      <c r="A15" s="133" t="s">
        <v>505</v>
      </c>
      <c r="B15" s="770">
        <v>0</v>
      </c>
      <c r="F15" s="133"/>
      <c r="G15" s="1527"/>
    </row>
    <row r="16" spans="1:7" x14ac:dyDescent="0.2">
      <c r="A16" s="133" t="s">
        <v>506</v>
      </c>
      <c r="B16" s="770">
        <v>18889.585009999999</v>
      </c>
      <c r="F16" s="133"/>
      <c r="G16" s="1527"/>
    </row>
    <row r="17" spans="1:7" x14ac:dyDescent="0.2">
      <c r="A17" s="133" t="s">
        <v>507</v>
      </c>
      <c r="B17" s="770">
        <v>663.97853999999995</v>
      </c>
      <c r="F17" s="133"/>
      <c r="G17" s="1527"/>
    </row>
    <row r="18" spans="1:7" x14ac:dyDescent="0.2">
      <c r="A18" s="133" t="s">
        <v>508</v>
      </c>
      <c r="B18" s="770">
        <v>2244.2587100000001</v>
      </c>
      <c r="F18" s="133"/>
      <c r="G18" s="1527"/>
    </row>
    <row r="19" spans="1:7" x14ac:dyDescent="0.2">
      <c r="A19" s="134" t="s">
        <v>422</v>
      </c>
      <c r="B19" s="427">
        <v>0</v>
      </c>
      <c r="F19" s="134"/>
      <c r="G19" s="1528"/>
    </row>
    <row r="20" spans="1:7" x14ac:dyDescent="0.2">
      <c r="A20" s="135" t="s">
        <v>422</v>
      </c>
      <c r="B20" s="504">
        <v>0</v>
      </c>
      <c r="F20" s="135"/>
      <c r="G20" s="1528"/>
    </row>
    <row r="21" spans="1:7" x14ac:dyDescent="0.2">
      <c r="A21" s="136" t="s">
        <v>510</v>
      </c>
      <c r="B21" s="425">
        <f>B20</f>
        <v>0</v>
      </c>
      <c r="F21" s="136"/>
      <c r="G21" s="1527"/>
    </row>
    <row r="22" spans="1:7" x14ac:dyDescent="0.2">
      <c r="A22" s="133" t="s">
        <v>511</v>
      </c>
      <c r="B22" s="505">
        <v>88257.72911</v>
      </c>
      <c r="F22" s="133"/>
      <c r="G22" s="1527"/>
    </row>
    <row r="23" spans="1:7" x14ac:dyDescent="0.2">
      <c r="A23" s="136" t="s">
        <v>512</v>
      </c>
      <c r="B23" s="425">
        <f>B22</f>
        <v>88257.72911</v>
      </c>
      <c r="F23" s="136"/>
      <c r="G23" s="1528"/>
    </row>
    <row r="24" spans="1:7" x14ac:dyDescent="0.2">
      <c r="A24" s="136"/>
      <c r="B24" s="427"/>
    </row>
    <row r="25" spans="1:7" x14ac:dyDescent="0.2">
      <c r="A25" s="348" t="s">
        <v>391</v>
      </c>
      <c r="B25" s="366">
        <f>SUM(B26:B34)</f>
        <v>8368.6714700000011</v>
      </c>
    </row>
    <row r="26" spans="1:7" x14ac:dyDescent="0.2">
      <c r="A26" s="133" t="s">
        <v>513</v>
      </c>
      <c r="B26" s="770">
        <v>0</v>
      </c>
    </row>
    <row r="27" spans="1:7" x14ac:dyDescent="0.2">
      <c r="A27" s="133" t="s">
        <v>514</v>
      </c>
      <c r="B27" s="770">
        <v>0</v>
      </c>
    </row>
    <row r="28" spans="1:7" x14ac:dyDescent="0.2">
      <c r="A28" s="133" t="s">
        <v>515</v>
      </c>
      <c r="B28" s="770">
        <v>2621.22336</v>
      </c>
    </row>
    <row r="29" spans="1:7" x14ac:dyDescent="0.2">
      <c r="A29" s="133" t="s">
        <v>516</v>
      </c>
      <c r="B29" s="770">
        <v>401.50310999999999</v>
      </c>
    </row>
    <row r="30" spans="1:7" x14ac:dyDescent="0.2">
      <c r="A30" s="133" t="s">
        <v>517</v>
      </c>
      <c r="B30" s="770">
        <v>2785.97237</v>
      </c>
    </row>
    <row r="31" spans="1:7" x14ac:dyDescent="0.2">
      <c r="A31" s="133" t="s">
        <v>518</v>
      </c>
      <c r="B31" s="770">
        <v>2559.9726300000002</v>
      </c>
    </row>
    <row r="32" spans="1:7" x14ac:dyDescent="0.2">
      <c r="A32" s="133" t="s">
        <v>519</v>
      </c>
      <c r="B32" s="770">
        <v>0</v>
      </c>
    </row>
    <row r="33" spans="1:6" x14ac:dyDescent="0.2">
      <c r="A33" s="133" t="s">
        <v>520</v>
      </c>
      <c r="B33" s="770">
        <v>0</v>
      </c>
    </row>
    <row r="34" spans="1:6" x14ac:dyDescent="0.2">
      <c r="A34" s="133" t="s">
        <v>521</v>
      </c>
      <c r="B34" s="770">
        <v>0</v>
      </c>
    </row>
    <row r="35" spans="1:6" ht="409.6" hidden="1" customHeight="1" x14ac:dyDescent="0.2">
      <c r="A35" s="133"/>
      <c r="B35" s="769">
        <v>0</v>
      </c>
    </row>
    <row r="36" spans="1:6" ht="409.6" hidden="1" customHeight="1" x14ac:dyDescent="0.2">
      <c r="A36" s="133"/>
      <c r="B36" s="349"/>
    </row>
    <row r="37" spans="1:6" ht="409.6" hidden="1" customHeight="1" x14ac:dyDescent="0.2">
      <c r="A37" s="133"/>
      <c r="B37" s="349"/>
    </row>
    <row r="38" spans="1:6" ht="409.6" hidden="1" customHeight="1" x14ac:dyDescent="0.2">
      <c r="A38" s="133"/>
      <c r="B38" s="349"/>
    </row>
    <row r="39" spans="1:6" ht="409.6" hidden="1" customHeight="1" x14ac:dyDescent="0.2">
      <c r="A39" s="133"/>
      <c r="B39" s="349"/>
    </row>
    <row r="40" spans="1:6" ht="409.6" hidden="1" customHeight="1" x14ac:dyDescent="0.2">
      <c r="A40" s="133"/>
      <c r="B40" s="349"/>
    </row>
    <row r="41" spans="1:6" x14ac:dyDescent="0.2">
      <c r="A41" s="136"/>
      <c r="B41" s="349"/>
    </row>
    <row r="42" spans="1:6" x14ac:dyDescent="0.2">
      <c r="A42" s="348" t="s">
        <v>523</v>
      </c>
      <c r="B42" s="366">
        <f>SUM(B43:B49)</f>
        <v>60045.72911</v>
      </c>
      <c r="C42" s="117"/>
    </row>
    <row r="43" spans="1:6" x14ac:dyDescent="0.2">
      <c r="A43" s="133" t="s">
        <v>524</v>
      </c>
      <c r="B43" s="770">
        <v>4172.3999999999996</v>
      </c>
      <c r="C43" s="117"/>
      <c r="E43" s="133"/>
      <c r="F43" s="1527"/>
    </row>
    <row r="44" spans="1:6" x14ac:dyDescent="0.2">
      <c r="A44" s="133" t="s">
        <v>525</v>
      </c>
      <c r="B44" s="770">
        <v>1.0909500000000001</v>
      </c>
      <c r="E44" s="133"/>
      <c r="F44" s="1527"/>
    </row>
    <row r="45" spans="1:6" x14ac:dyDescent="0.2">
      <c r="A45" s="133" t="s">
        <v>665</v>
      </c>
      <c r="B45" s="770">
        <v>0</v>
      </c>
      <c r="E45" s="133"/>
      <c r="F45" s="1527"/>
    </row>
    <row r="46" spans="1:6" x14ac:dyDescent="0.2">
      <c r="A46" s="133" t="s">
        <v>526</v>
      </c>
      <c r="B46" s="770">
        <v>3573.7786299999998</v>
      </c>
      <c r="E46" s="133"/>
      <c r="F46" s="1527"/>
    </row>
    <row r="47" spans="1:6" x14ac:dyDescent="0.2">
      <c r="A47" s="133" t="s">
        <v>666</v>
      </c>
      <c r="B47" s="770">
        <v>50986.643069999998</v>
      </c>
      <c r="E47" s="133"/>
      <c r="F47" s="1527"/>
    </row>
    <row r="48" spans="1:6" x14ac:dyDescent="0.2">
      <c r="A48" s="133" t="s">
        <v>667</v>
      </c>
      <c r="B48" s="770">
        <v>916.21290999999997</v>
      </c>
      <c r="E48" s="133"/>
      <c r="F48" s="1527"/>
    </row>
    <row r="49" spans="1:2" x14ac:dyDescent="0.2">
      <c r="A49" s="133" t="s">
        <v>668</v>
      </c>
      <c r="B49" s="770">
        <v>395.60354999999998</v>
      </c>
    </row>
    <row r="50" spans="1:2" x14ac:dyDescent="0.2">
      <c r="A50" s="136" t="s">
        <v>420</v>
      </c>
      <c r="B50" s="431">
        <f>B42+B25</f>
        <v>68414.400580000001</v>
      </c>
    </row>
    <row r="51" spans="1:2" x14ac:dyDescent="0.2">
      <c r="A51" s="136" t="s">
        <v>529</v>
      </c>
      <c r="B51" s="369"/>
    </row>
    <row r="52" spans="1:2" x14ac:dyDescent="0.2">
      <c r="A52" s="133" t="s">
        <v>530</v>
      </c>
      <c r="B52" s="369">
        <v>0</v>
      </c>
    </row>
    <row r="53" spans="1:2" ht="409.6" hidden="1" customHeight="1" x14ac:dyDescent="0.2">
      <c r="A53" s="133"/>
      <c r="B53" s="369">
        <v>0</v>
      </c>
    </row>
    <row r="54" spans="1:2" x14ac:dyDescent="0.2">
      <c r="A54" s="136" t="s">
        <v>531</v>
      </c>
      <c r="B54" s="430">
        <v>0</v>
      </c>
    </row>
    <row r="55" spans="1:2" x14ac:dyDescent="0.2">
      <c r="A55" s="136" t="s">
        <v>532</v>
      </c>
      <c r="B55" s="425">
        <f>B54</f>
        <v>0</v>
      </c>
    </row>
    <row r="56" spans="1:2" x14ac:dyDescent="0.2">
      <c r="A56" s="133" t="s">
        <v>533</v>
      </c>
      <c r="B56" s="505">
        <v>88257.72911</v>
      </c>
    </row>
    <row r="57" spans="1:2" ht="409.6" hidden="1" customHeight="1" x14ac:dyDescent="0.2">
      <c r="A57" s="135"/>
      <c r="B57" s="367">
        <v>50731.184849999998</v>
      </c>
    </row>
    <row r="58" spans="1:2" x14ac:dyDescent="0.2">
      <c r="A58" s="134" t="s">
        <v>534</v>
      </c>
      <c r="B58" s="368">
        <f>B56</f>
        <v>88257.72911</v>
      </c>
    </row>
    <row r="59" spans="1:2" x14ac:dyDescent="0.2">
      <c r="A59" s="137"/>
      <c r="B59" s="173"/>
    </row>
    <row r="60" spans="1:2" x14ac:dyDescent="0.2">
      <c r="A60" s="133" t="s">
        <v>1186</v>
      </c>
      <c r="B60" s="64"/>
    </row>
    <row r="61" spans="1:2" x14ac:dyDescent="0.2">
      <c r="A61" s="138"/>
      <c r="B61" s="22"/>
    </row>
    <row r="62" spans="1:2" x14ac:dyDescent="0.2">
      <c r="A62" s="138"/>
      <c r="B62" s="22"/>
    </row>
    <row r="63" spans="1:2" ht="15.75" x14ac:dyDescent="0.25">
      <c r="A63" s="1665" t="s">
        <v>535</v>
      </c>
      <c r="B63" s="1665"/>
    </row>
    <row r="64" spans="1:2" ht="15.75" x14ac:dyDescent="0.25">
      <c r="A64" s="1634" t="s">
        <v>1810</v>
      </c>
      <c r="B64" s="1634"/>
    </row>
    <row r="65" spans="1:2" ht="15.75" x14ac:dyDescent="0.25">
      <c r="A65" s="1665" t="s">
        <v>1004</v>
      </c>
      <c r="B65" s="1665"/>
    </row>
    <row r="66" spans="1:2" x14ac:dyDescent="0.2">
      <c r="A66" s="351" t="s">
        <v>424</v>
      </c>
      <c r="B66" s="365">
        <v>17738.03543</v>
      </c>
    </row>
    <row r="67" spans="1:2" x14ac:dyDescent="0.2">
      <c r="A67" s="351" t="s">
        <v>539</v>
      </c>
      <c r="B67" s="365">
        <v>321.93101999999999</v>
      </c>
    </row>
    <row r="68" spans="1:2" x14ac:dyDescent="0.2">
      <c r="A68" s="348" t="s">
        <v>660</v>
      </c>
      <c r="B68" s="366">
        <f>B66-B67</f>
        <v>17416.10441</v>
      </c>
    </row>
    <row r="69" spans="1:2" x14ac:dyDescent="0.2">
      <c r="A69" s="351" t="s">
        <v>536</v>
      </c>
      <c r="B69" s="365">
        <v>5658.4140399999997</v>
      </c>
    </row>
    <row r="70" spans="1:2" x14ac:dyDescent="0.2">
      <c r="A70" s="351" t="s">
        <v>540</v>
      </c>
      <c r="B70" s="365">
        <v>7.9904999999999999</v>
      </c>
    </row>
    <row r="71" spans="1:2" x14ac:dyDescent="0.2">
      <c r="A71" s="348" t="s">
        <v>661</v>
      </c>
      <c r="B71" s="366">
        <f>B68+B69-B70</f>
        <v>23066.52795</v>
      </c>
    </row>
    <row r="72" spans="1:2" x14ac:dyDescent="0.2">
      <c r="A72" s="351" t="s">
        <v>537</v>
      </c>
      <c r="B72" s="578">
        <v>0.24224999999999999</v>
      </c>
    </row>
    <row r="73" spans="1:2" x14ac:dyDescent="0.2">
      <c r="A73" s="351" t="s">
        <v>669</v>
      </c>
      <c r="B73" s="578">
        <v>0.55981000000000003</v>
      </c>
    </row>
    <row r="74" spans="1:2" x14ac:dyDescent="0.2">
      <c r="A74" s="348" t="s">
        <v>670</v>
      </c>
      <c r="B74" s="366">
        <f>B71+B72-B73</f>
        <v>23066.21039</v>
      </c>
    </row>
    <row r="75" spans="1:2" x14ac:dyDescent="0.2">
      <c r="A75" s="351" t="s">
        <v>671</v>
      </c>
      <c r="B75" s="579">
        <v>14438.978649999999</v>
      </c>
    </row>
    <row r="76" spans="1:2" x14ac:dyDescent="0.2">
      <c r="A76" s="348" t="s">
        <v>662</v>
      </c>
      <c r="B76" s="366">
        <f>B74-B75</f>
        <v>8627.2317400000011</v>
      </c>
    </row>
    <row r="77" spans="1:2" x14ac:dyDescent="0.2">
      <c r="A77" s="351" t="s">
        <v>429</v>
      </c>
      <c r="B77" s="580">
        <v>429.31574000000001</v>
      </c>
    </row>
    <row r="78" spans="1:2" x14ac:dyDescent="0.2">
      <c r="A78" s="351" t="s">
        <v>541</v>
      </c>
      <c r="B78" s="580">
        <v>152.08509000000001</v>
      </c>
    </row>
    <row r="79" spans="1:2" x14ac:dyDescent="0.2">
      <c r="A79" s="348" t="s">
        <v>672</v>
      </c>
      <c r="B79" s="366">
        <f>B76+B77-B78</f>
        <v>8904.4623900000006</v>
      </c>
    </row>
    <row r="80" spans="1:2" ht="24" x14ac:dyDescent="0.2">
      <c r="A80" s="351" t="s">
        <v>538</v>
      </c>
      <c r="B80" s="581">
        <v>38.381259999999997</v>
      </c>
    </row>
    <row r="81" spans="1:3" ht="24" x14ac:dyDescent="0.2">
      <c r="A81" s="351" t="s">
        <v>542</v>
      </c>
      <c r="B81" s="581">
        <v>19.33887</v>
      </c>
    </row>
    <row r="82" spans="1:3" x14ac:dyDescent="0.2">
      <c r="A82" s="348" t="s">
        <v>673</v>
      </c>
      <c r="B82" s="366">
        <f>B79+B80-B81</f>
        <v>8923.5047800000011</v>
      </c>
    </row>
    <row r="83" spans="1:3" x14ac:dyDescent="0.2">
      <c r="A83" s="351" t="s">
        <v>1241</v>
      </c>
      <c r="B83" s="365">
        <f>SUM(A83)</f>
        <v>0</v>
      </c>
    </row>
    <row r="84" spans="1:3" x14ac:dyDescent="0.2">
      <c r="A84" s="348" t="s">
        <v>1342</v>
      </c>
      <c r="B84" s="366">
        <f>B82-B83</f>
        <v>8923.5047800000011</v>
      </c>
    </row>
    <row r="85" spans="1:3" ht="5.25" customHeight="1" x14ac:dyDescent="0.2">
      <c r="A85" s="350"/>
      <c r="B85" s="350"/>
      <c r="C85" s="352"/>
    </row>
    <row r="86" spans="1:3" x14ac:dyDescent="0.2">
      <c r="A86" s="238" t="s">
        <v>1186</v>
      </c>
      <c r="B86" s="64"/>
    </row>
  </sheetData>
  <mergeCells count="6">
    <mergeCell ref="A1:B1"/>
    <mergeCell ref="A65:B65"/>
    <mergeCell ref="A2:B2"/>
    <mergeCell ref="A3:B3"/>
    <mergeCell ref="A63:B63"/>
    <mergeCell ref="A64:B64"/>
  </mergeCells>
  <conditionalFormatting sqref="A84">
    <cfRule type="cellIs" dxfId="16" priority="4" stopIfTrue="1" operator="equal">
      <formula>0</formula>
    </cfRule>
  </conditionalFormatting>
  <conditionalFormatting sqref="A42">
    <cfRule type="cellIs" dxfId="15" priority="1" stopIfTrue="1" operator="equal">
      <formula>0</formula>
    </cfRule>
  </conditionalFormatting>
  <conditionalFormatting sqref="A68">
    <cfRule type="cellIs" dxfId="14" priority="10" stopIfTrue="1" operator="equal">
      <formula>0</formula>
    </cfRule>
  </conditionalFormatting>
  <conditionalFormatting sqref="A71">
    <cfRule type="cellIs" dxfId="13" priority="9" stopIfTrue="1" operator="equal">
      <formula>0</formula>
    </cfRule>
  </conditionalFormatting>
  <conditionalFormatting sqref="A74">
    <cfRule type="cellIs" dxfId="12" priority="8" stopIfTrue="1" operator="equal">
      <formula>0</formula>
    </cfRule>
  </conditionalFormatting>
  <conditionalFormatting sqref="A76">
    <cfRule type="cellIs" dxfId="11" priority="7" stopIfTrue="1" operator="equal">
      <formula>0</formula>
    </cfRule>
  </conditionalFormatting>
  <conditionalFormatting sqref="A79">
    <cfRule type="cellIs" dxfId="10" priority="6" stopIfTrue="1" operator="equal">
      <formula>0</formula>
    </cfRule>
  </conditionalFormatting>
  <conditionalFormatting sqref="A82">
    <cfRule type="cellIs" dxfId="9" priority="5" stopIfTrue="1" operator="equal">
      <formula>0</formula>
    </cfRule>
  </conditionalFormatting>
  <conditionalFormatting sqref="A5">
    <cfRule type="cellIs" dxfId="8" priority="3" stopIfTrue="1" operator="equal">
      <formula>0</formula>
    </cfRule>
  </conditionalFormatting>
  <conditionalFormatting sqref="A25">
    <cfRule type="cellIs" dxfId="7" priority="2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B25 B5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A87"/>
  <sheetViews>
    <sheetView showGridLines="0" topLeftCell="C1" zoomScale="85" zoomScaleNormal="85" workbookViewId="0">
      <selection activeCell="P50" sqref="P50"/>
    </sheetView>
  </sheetViews>
  <sheetFormatPr baseColWidth="10" defaultColWidth="9.140625" defaultRowHeight="15" x14ac:dyDescent="0.25"/>
  <cols>
    <col min="1" max="1" width="8.140625" style="106" bestFit="1" customWidth="1"/>
    <col min="2" max="2" width="58.7109375" style="106" customWidth="1"/>
    <col min="3" max="3" width="16.85546875" style="106" customWidth="1"/>
    <col min="4" max="4" width="17.85546875" style="106" customWidth="1"/>
    <col min="5" max="5" width="17" style="106" customWidth="1"/>
    <col min="6" max="6" width="17.28515625" style="106" customWidth="1"/>
    <col min="7" max="7" width="16.5703125" style="106" customWidth="1"/>
    <col min="8" max="8" width="16" style="106" customWidth="1"/>
    <col min="9" max="9" width="16.85546875" style="106" customWidth="1"/>
    <col min="10" max="10" width="15.28515625" style="106" bestFit="1" customWidth="1"/>
    <col min="11" max="11" width="14.7109375" style="106" customWidth="1"/>
    <col min="12" max="12" width="16.28515625" style="106" bestFit="1" customWidth="1"/>
    <col min="13" max="13" width="15.85546875" style="106" bestFit="1" customWidth="1"/>
    <col min="14" max="15" width="14.7109375" style="106" customWidth="1"/>
    <col min="16" max="16" width="18.140625" style="106" bestFit="1" customWidth="1"/>
    <col min="17" max="17" width="12.5703125" style="106" bestFit="1" customWidth="1"/>
    <col min="18" max="26" width="9.140625" style="106"/>
    <col min="27" max="27" width="44.28515625" style="106" customWidth="1"/>
    <col min="28" max="16384" width="9.140625" style="106"/>
  </cols>
  <sheetData>
    <row r="1" spans="1:27" ht="18" x14ac:dyDescent="0.25">
      <c r="A1" s="1818" t="s">
        <v>1005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8"/>
      <c r="P1" s="1818"/>
    </row>
    <row r="2" spans="1:27" ht="18" x14ac:dyDescent="0.25">
      <c r="A2" s="1818" t="s">
        <v>649</v>
      </c>
      <c r="B2" s="1818"/>
      <c r="C2" s="1818"/>
      <c r="D2" s="1818"/>
      <c r="E2" s="1818"/>
      <c r="F2" s="1818"/>
      <c r="G2" s="1818"/>
      <c r="H2" s="1818"/>
      <c r="I2" s="1818"/>
      <c r="J2" s="1818"/>
      <c r="K2" s="1818"/>
      <c r="L2" s="1818"/>
      <c r="M2" s="1818"/>
      <c r="N2" s="1818"/>
      <c r="O2" s="1818"/>
      <c r="P2" s="1818"/>
    </row>
    <row r="3" spans="1:27" ht="15.75" x14ac:dyDescent="0.25">
      <c r="A3" s="1829" t="s">
        <v>1810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  <c r="N3" s="1829"/>
      <c r="O3" s="1829"/>
      <c r="P3" s="1829"/>
    </row>
    <row r="4" spans="1:27" ht="15.75" x14ac:dyDescent="0.25">
      <c r="A4" s="1820" t="s">
        <v>813</v>
      </c>
      <c r="B4" s="1820"/>
      <c r="C4" s="1820"/>
      <c r="D4" s="1820"/>
      <c r="E4" s="1820"/>
      <c r="F4" s="1820"/>
      <c r="G4" s="1820"/>
      <c r="H4" s="1820"/>
      <c r="I4" s="1820"/>
      <c r="J4" s="1820"/>
      <c r="K4" s="1820"/>
      <c r="L4" s="1820"/>
      <c r="M4" s="1820"/>
      <c r="N4" s="1820"/>
      <c r="O4" s="1820"/>
      <c r="P4" s="1820"/>
    </row>
    <row r="5" spans="1:27" ht="1.5" customHeight="1" x14ac:dyDescent="0.25">
      <c r="A5" s="85"/>
      <c r="B5" s="8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95"/>
    </row>
    <row r="6" spans="1:27" ht="14.25" customHeight="1" x14ac:dyDescent="0.25">
      <c r="A6" s="96"/>
      <c r="B6" s="96"/>
      <c r="C6" s="507" t="s">
        <v>990</v>
      </c>
      <c r="D6" s="507" t="s">
        <v>76</v>
      </c>
      <c r="E6" s="507" t="s">
        <v>77</v>
      </c>
      <c r="F6" s="507" t="s">
        <v>78</v>
      </c>
      <c r="G6" s="507" t="s">
        <v>79</v>
      </c>
      <c r="H6" s="507" t="s">
        <v>80</v>
      </c>
      <c r="I6" s="507" t="s">
        <v>164</v>
      </c>
      <c r="J6" s="507" t="s">
        <v>81</v>
      </c>
      <c r="K6" s="507" t="s">
        <v>160</v>
      </c>
      <c r="L6" s="507" t="s">
        <v>82</v>
      </c>
      <c r="M6" s="507" t="s">
        <v>83</v>
      </c>
      <c r="N6" s="507" t="s">
        <v>758</v>
      </c>
      <c r="O6" s="507" t="s">
        <v>759</v>
      </c>
      <c r="P6" s="97" t="s">
        <v>443</v>
      </c>
    </row>
    <row r="7" spans="1:27" ht="6" customHeight="1" x14ac:dyDescent="0.25">
      <c r="A7" s="144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1:27" x14ac:dyDescent="0.25">
      <c r="A8" s="98"/>
      <c r="B8" s="99" t="s">
        <v>373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88"/>
      <c r="N8" s="88"/>
      <c r="O8" s="88"/>
      <c r="P8" s="88"/>
    </row>
    <row r="9" spans="1:27" x14ac:dyDescent="0.25">
      <c r="A9" s="782">
        <v>1010000</v>
      </c>
      <c r="B9" s="782" t="s">
        <v>496</v>
      </c>
      <c r="C9" s="783">
        <v>1680940</v>
      </c>
      <c r="D9" s="783">
        <v>2925783</v>
      </c>
      <c r="E9" s="783">
        <v>146913</v>
      </c>
      <c r="F9" s="193">
        <v>2788650</v>
      </c>
      <c r="G9" s="193">
        <v>5163162</v>
      </c>
      <c r="H9" s="193">
        <v>2059944</v>
      </c>
      <c r="I9" s="193">
        <v>2398121</v>
      </c>
      <c r="J9" s="193">
        <v>6467316</v>
      </c>
      <c r="K9" s="193">
        <v>2328657</v>
      </c>
      <c r="L9" s="193">
        <v>16291225</v>
      </c>
      <c r="M9" s="193">
        <v>1333417</v>
      </c>
      <c r="N9" s="193">
        <v>6233594</v>
      </c>
      <c r="O9" s="193">
        <v>8355736</v>
      </c>
      <c r="P9" s="771">
        <f>SUM(C9:O9)</f>
        <v>58173458</v>
      </c>
      <c r="Q9" s="1534"/>
      <c r="AA9" s="782"/>
    </row>
    <row r="10" spans="1:27" ht="24" customHeight="1" x14ac:dyDescent="0.25">
      <c r="A10" s="782">
        <v>1020000</v>
      </c>
      <c r="B10" s="782" t="s">
        <v>1383</v>
      </c>
      <c r="C10" s="783">
        <v>0</v>
      </c>
      <c r="D10" s="783">
        <v>3171716</v>
      </c>
      <c r="E10" s="783">
        <v>0</v>
      </c>
      <c r="F10" s="193">
        <v>0</v>
      </c>
      <c r="G10" s="193">
        <v>417456</v>
      </c>
      <c r="H10" s="193">
        <v>3573672</v>
      </c>
      <c r="I10" s="193">
        <v>0</v>
      </c>
      <c r="J10" s="193">
        <v>19623696</v>
      </c>
      <c r="K10" s="193">
        <v>257488</v>
      </c>
      <c r="L10" s="193">
        <v>2943450</v>
      </c>
      <c r="M10" s="193">
        <v>8218431</v>
      </c>
      <c r="N10" s="193"/>
      <c r="O10" s="193"/>
      <c r="P10" s="771">
        <f t="shared" ref="P10:P34" si="0">SUM(C10:O10)</f>
        <v>38205909</v>
      </c>
      <c r="Q10" s="1534"/>
      <c r="AA10" s="782"/>
    </row>
    <row r="11" spans="1:27" ht="28.5" customHeight="1" x14ac:dyDescent="0.25">
      <c r="A11" s="782">
        <v>1030000</v>
      </c>
      <c r="B11" s="782" t="s">
        <v>1384</v>
      </c>
      <c r="C11" s="783"/>
      <c r="D11" s="783">
        <v>18105000</v>
      </c>
      <c r="E11" s="783">
        <v>0</v>
      </c>
      <c r="F11" s="193"/>
      <c r="G11" s="193">
        <v>73604146</v>
      </c>
      <c r="H11" s="193">
        <v>0</v>
      </c>
      <c r="I11" s="193"/>
      <c r="J11" s="193">
        <v>13266800</v>
      </c>
      <c r="K11" s="193">
        <v>3417088</v>
      </c>
      <c r="L11" s="193">
        <v>290046639</v>
      </c>
      <c r="M11" s="193">
        <v>240858772</v>
      </c>
      <c r="N11" s="193"/>
      <c r="O11" s="193"/>
      <c r="P11" s="771">
        <f t="shared" si="0"/>
        <v>639298445</v>
      </c>
      <c r="Q11" s="1534"/>
      <c r="AA11" s="782"/>
    </row>
    <row r="12" spans="1:27" ht="24" x14ac:dyDescent="0.25">
      <c r="A12" s="782">
        <v>1040000</v>
      </c>
      <c r="B12" s="782" t="s">
        <v>1385</v>
      </c>
      <c r="C12" s="783"/>
      <c r="D12" s="783"/>
      <c r="E12" s="783">
        <v>18271708</v>
      </c>
      <c r="F12" s="193">
        <v>12815834</v>
      </c>
      <c r="G12" s="193">
        <v>21394843</v>
      </c>
      <c r="H12" s="193">
        <v>17283162</v>
      </c>
      <c r="I12" s="193">
        <v>171755</v>
      </c>
      <c r="J12" s="193">
        <v>3210</v>
      </c>
      <c r="K12" s="193"/>
      <c r="L12" s="193">
        <v>653509</v>
      </c>
      <c r="M12" s="193">
        <v>28743352</v>
      </c>
      <c r="N12" s="193"/>
      <c r="O12" s="193"/>
      <c r="P12" s="771">
        <f t="shared" si="0"/>
        <v>99337373</v>
      </c>
      <c r="Q12" s="1534"/>
      <c r="AA12" s="782"/>
    </row>
    <row r="13" spans="1:27" x14ac:dyDescent="0.25">
      <c r="A13" s="782">
        <v>1070000</v>
      </c>
      <c r="B13" s="782" t="s">
        <v>2007</v>
      </c>
      <c r="C13" s="783">
        <v>0</v>
      </c>
      <c r="G13" s="193"/>
      <c r="H13" s="193"/>
      <c r="I13" s="193"/>
      <c r="J13" s="193"/>
      <c r="K13" s="193">
        <v>1618719.9000000001</v>
      </c>
      <c r="L13" s="193"/>
      <c r="M13" s="193"/>
      <c r="N13" s="193"/>
      <c r="O13" s="193"/>
      <c r="P13" s="771">
        <f t="shared" si="0"/>
        <v>1618719.9000000001</v>
      </c>
      <c r="Q13" s="1534"/>
      <c r="AA13" s="782"/>
    </row>
    <row r="14" spans="1:27" x14ac:dyDescent="0.25">
      <c r="A14" s="782">
        <v>1080000</v>
      </c>
      <c r="B14" s="782" t="s">
        <v>1386</v>
      </c>
      <c r="C14" s="783">
        <v>111857</v>
      </c>
      <c r="D14" s="783">
        <v>153866</v>
      </c>
      <c r="E14" s="783">
        <v>23887</v>
      </c>
      <c r="F14" s="193">
        <v>385399</v>
      </c>
      <c r="G14" s="193">
        <v>1309274</v>
      </c>
      <c r="H14" s="193">
        <v>0</v>
      </c>
      <c r="I14" s="193">
        <v>1418508</v>
      </c>
      <c r="J14" s="193">
        <v>0</v>
      </c>
      <c r="K14" s="193">
        <v>3958419</v>
      </c>
      <c r="L14" s="193">
        <v>2726765</v>
      </c>
      <c r="M14" s="193">
        <v>1320422</v>
      </c>
      <c r="N14" s="193">
        <v>2000</v>
      </c>
      <c r="O14" s="193">
        <v>0</v>
      </c>
      <c r="P14" s="771">
        <f t="shared" si="0"/>
        <v>11410397</v>
      </c>
      <c r="Q14" s="1534"/>
      <c r="AA14" s="782"/>
    </row>
    <row r="15" spans="1:27" x14ac:dyDescent="0.25">
      <c r="A15" s="782">
        <v>1090000</v>
      </c>
      <c r="B15" s="782" t="s">
        <v>501</v>
      </c>
      <c r="C15" s="783">
        <v>57036</v>
      </c>
      <c r="D15" s="783">
        <v>661680</v>
      </c>
      <c r="E15" s="783">
        <v>312186</v>
      </c>
      <c r="F15" s="193">
        <v>659271</v>
      </c>
      <c r="G15" s="193">
        <v>0</v>
      </c>
      <c r="H15" s="193">
        <v>790122</v>
      </c>
      <c r="I15" s="193">
        <v>599993</v>
      </c>
      <c r="J15" s="193">
        <v>609398</v>
      </c>
      <c r="K15" s="193">
        <v>436104</v>
      </c>
      <c r="L15" s="193">
        <v>347295</v>
      </c>
      <c r="M15" s="193">
        <v>682474</v>
      </c>
      <c r="N15" s="193">
        <v>22304</v>
      </c>
      <c r="O15" s="193">
        <v>98875</v>
      </c>
      <c r="P15" s="771">
        <f t="shared" si="0"/>
        <v>5276738</v>
      </c>
      <c r="Q15" s="1534"/>
      <c r="AA15" s="782"/>
    </row>
    <row r="16" spans="1:27" x14ac:dyDescent="0.25">
      <c r="A16" s="782">
        <v>1100000</v>
      </c>
      <c r="B16" s="782" t="s">
        <v>502</v>
      </c>
      <c r="C16" s="783">
        <v>160545</v>
      </c>
      <c r="D16" s="783">
        <v>148426</v>
      </c>
      <c r="E16" s="783">
        <v>193244</v>
      </c>
      <c r="F16" s="193">
        <v>1133689</v>
      </c>
      <c r="G16" s="193">
        <v>1182661</v>
      </c>
      <c r="H16" s="193">
        <v>897411</v>
      </c>
      <c r="I16" s="193">
        <v>231756</v>
      </c>
      <c r="J16" s="193">
        <v>20880</v>
      </c>
      <c r="K16" s="193">
        <v>166667</v>
      </c>
      <c r="L16" s="193">
        <v>758848</v>
      </c>
      <c r="M16" s="193">
        <v>195029</v>
      </c>
      <c r="N16" s="193">
        <v>154795</v>
      </c>
      <c r="O16" s="193">
        <v>23527</v>
      </c>
      <c r="P16" s="771">
        <f t="shared" si="0"/>
        <v>5267478</v>
      </c>
      <c r="Q16" s="1534"/>
      <c r="AA16" s="782"/>
    </row>
    <row r="17" spans="1:27" x14ac:dyDescent="0.25">
      <c r="A17" s="782">
        <v>1110000</v>
      </c>
      <c r="B17" s="782" t="s">
        <v>503</v>
      </c>
      <c r="C17" s="783">
        <v>5812610</v>
      </c>
      <c r="D17" s="783"/>
      <c r="E17" s="783"/>
      <c r="F17" s="193">
        <v>1904864</v>
      </c>
      <c r="G17" s="193">
        <v>2219</v>
      </c>
      <c r="H17" s="193"/>
      <c r="I17" s="193">
        <v>3829120</v>
      </c>
      <c r="J17" s="193"/>
      <c r="K17" s="193">
        <v>1006458</v>
      </c>
      <c r="L17" s="193">
        <v>2474173</v>
      </c>
      <c r="M17" s="193">
        <v>0</v>
      </c>
      <c r="N17" s="193"/>
      <c r="O17" s="193"/>
      <c r="P17" s="771">
        <f t="shared" si="0"/>
        <v>15029444</v>
      </c>
      <c r="Q17" s="1534"/>
      <c r="AA17" s="782"/>
    </row>
    <row r="18" spans="1:27" x14ac:dyDescent="0.25">
      <c r="A18" s="782">
        <v>1200000</v>
      </c>
      <c r="B18" s="782" t="s">
        <v>663</v>
      </c>
      <c r="C18" s="783"/>
      <c r="D18" s="783">
        <v>25406</v>
      </c>
      <c r="E18" s="783"/>
      <c r="F18" s="193"/>
      <c r="G18" s="193">
        <v>1204222</v>
      </c>
      <c r="H18" s="193">
        <v>310982</v>
      </c>
      <c r="I18" s="193"/>
      <c r="J18" s="193">
        <v>944445</v>
      </c>
      <c r="K18" s="193">
        <v>2170825</v>
      </c>
      <c r="L18" s="193"/>
      <c r="M18" s="193">
        <v>81302</v>
      </c>
      <c r="N18" s="193"/>
      <c r="O18" s="193"/>
      <c r="P18" s="771">
        <f t="shared" si="0"/>
        <v>4737182</v>
      </c>
      <c r="Q18" s="1534"/>
      <c r="AA18" s="782"/>
    </row>
    <row r="19" spans="1:27" x14ac:dyDescent="0.25">
      <c r="A19" s="782">
        <v>1250000</v>
      </c>
      <c r="B19" s="782" t="s">
        <v>664</v>
      </c>
      <c r="C19" s="783">
        <v>36255</v>
      </c>
      <c r="D19" s="783">
        <v>77544</v>
      </c>
      <c r="E19" s="783"/>
      <c r="F19" s="193"/>
      <c r="G19" s="193">
        <v>3372</v>
      </c>
      <c r="H19" s="193">
        <v>43962</v>
      </c>
      <c r="I19" s="193">
        <v>7083</v>
      </c>
      <c r="J19" s="193">
        <v>0</v>
      </c>
      <c r="K19" s="193"/>
      <c r="L19" s="193">
        <v>2551</v>
      </c>
      <c r="M19" s="193">
        <v>5415</v>
      </c>
      <c r="N19" s="193"/>
      <c r="O19" s="193"/>
      <c r="P19" s="771">
        <f t="shared" si="0"/>
        <v>176182</v>
      </c>
      <c r="Q19" s="1534"/>
      <c r="AA19" s="782"/>
    </row>
    <row r="20" spans="1:27" x14ac:dyDescent="0.25">
      <c r="A20" s="782">
        <v>1260000</v>
      </c>
      <c r="B20" s="782" t="s">
        <v>506</v>
      </c>
      <c r="C20" s="783">
        <v>88055</v>
      </c>
      <c r="D20" s="783">
        <v>2142734</v>
      </c>
      <c r="E20" s="783">
        <v>178609</v>
      </c>
      <c r="F20" s="193">
        <v>3297808</v>
      </c>
      <c r="G20" s="193">
        <v>2424232</v>
      </c>
      <c r="H20" s="193">
        <v>357329</v>
      </c>
      <c r="I20" s="193">
        <v>63350</v>
      </c>
      <c r="J20" s="193">
        <v>237781</v>
      </c>
      <c r="K20" s="193">
        <v>40139</v>
      </c>
      <c r="L20" s="193">
        <v>385093</v>
      </c>
      <c r="M20" s="193">
        <v>4183475</v>
      </c>
      <c r="N20" s="193">
        <v>227223</v>
      </c>
      <c r="O20" s="193">
        <v>91036</v>
      </c>
      <c r="P20" s="771">
        <f t="shared" si="0"/>
        <v>13716864</v>
      </c>
      <c r="Q20" s="1534"/>
      <c r="AA20" s="782"/>
    </row>
    <row r="21" spans="1:27" x14ac:dyDescent="0.25">
      <c r="A21" s="782">
        <v>1270000</v>
      </c>
      <c r="B21" s="782" t="s">
        <v>507</v>
      </c>
      <c r="C21" s="783">
        <v>35907</v>
      </c>
      <c r="D21" s="783">
        <v>73868</v>
      </c>
      <c r="E21" s="783">
        <v>185723</v>
      </c>
      <c r="F21" s="193">
        <v>76033</v>
      </c>
      <c r="G21" s="193">
        <v>749945</v>
      </c>
      <c r="H21" s="193">
        <v>169345</v>
      </c>
      <c r="I21" s="193">
        <v>72996</v>
      </c>
      <c r="J21" s="193">
        <v>86218</v>
      </c>
      <c r="K21" s="193">
        <v>61524</v>
      </c>
      <c r="L21" s="193">
        <v>7</v>
      </c>
      <c r="M21" s="193">
        <v>89887</v>
      </c>
      <c r="N21" s="193">
        <v>90249</v>
      </c>
      <c r="O21" s="193">
        <v>87210</v>
      </c>
      <c r="P21" s="771">
        <f t="shared" si="0"/>
        <v>1778912</v>
      </c>
      <c r="Q21" s="1534"/>
      <c r="AA21" s="782"/>
    </row>
    <row r="22" spans="1:27" x14ac:dyDescent="0.25">
      <c r="A22" s="782">
        <v>1300000</v>
      </c>
      <c r="B22" s="782" t="s">
        <v>508</v>
      </c>
      <c r="C22" s="783">
        <v>3000</v>
      </c>
      <c r="D22" s="783">
        <v>34551</v>
      </c>
      <c r="E22" s="783">
        <v>333764</v>
      </c>
      <c r="F22" s="193">
        <v>8229</v>
      </c>
      <c r="G22" s="193">
        <v>565593</v>
      </c>
      <c r="H22" s="193">
        <v>370848</v>
      </c>
      <c r="I22" s="193">
        <v>8872</v>
      </c>
      <c r="J22" s="193">
        <v>138608</v>
      </c>
      <c r="K22" s="193">
        <v>92</v>
      </c>
      <c r="L22" s="193">
        <v>701312</v>
      </c>
      <c r="M22" s="193">
        <v>0</v>
      </c>
      <c r="N22" s="193">
        <v>0</v>
      </c>
      <c r="O22" s="193">
        <v>0</v>
      </c>
      <c r="P22" s="771">
        <f t="shared" si="0"/>
        <v>2164869</v>
      </c>
      <c r="Q22" s="1534"/>
      <c r="AA22" s="782"/>
    </row>
    <row r="23" spans="1:27" x14ac:dyDescent="0.25">
      <c r="A23" s="784"/>
      <c r="B23" s="785" t="s">
        <v>509</v>
      </c>
      <c r="C23" s="366">
        <f>SUM(C9:C22)</f>
        <v>7986205</v>
      </c>
      <c r="D23" s="366">
        <f t="shared" ref="D23:L23" si="1">SUM(D9:D22)</f>
        <v>27520574</v>
      </c>
      <c r="E23" s="366">
        <f t="shared" si="1"/>
        <v>19646034</v>
      </c>
      <c r="F23" s="366">
        <f t="shared" si="1"/>
        <v>23069777</v>
      </c>
      <c r="G23" s="366">
        <f t="shared" si="1"/>
        <v>108021125</v>
      </c>
      <c r="H23" s="366">
        <f t="shared" si="1"/>
        <v>25856777</v>
      </c>
      <c r="I23" s="366">
        <f t="shared" si="1"/>
        <v>8801554</v>
      </c>
      <c r="J23" s="366">
        <f t="shared" si="1"/>
        <v>41398352</v>
      </c>
      <c r="K23" s="366">
        <f t="shared" si="1"/>
        <v>15462180.9</v>
      </c>
      <c r="L23" s="366">
        <f t="shared" si="1"/>
        <v>317330867</v>
      </c>
      <c r="M23" s="366">
        <f>SUM(M9:M22)</f>
        <v>285711976</v>
      </c>
      <c r="N23" s="366">
        <f t="shared" ref="N23" si="2">SUM(N9:N22)</f>
        <v>6730165</v>
      </c>
      <c r="O23" s="366">
        <f t="shared" ref="O23" si="3">SUM(O9:O22)</f>
        <v>8656384</v>
      </c>
      <c r="P23" s="772">
        <f>SUM(C23:O23)</f>
        <v>896191970.89999998</v>
      </c>
      <c r="Q23" s="1534"/>
    </row>
    <row r="24" spans="1:27" x14ac:dyDescent="0.25">
      <c r="A24" s="782">
        <v>6000000</v>
      </c>
      <c r="B24" s="782" t="s">
        <v>422</v>
      </c>
      <c r="C24" s="773">
        <v>259727492</v>
      </c>
      <c r="D24" s="773">
        <v>1516243698</v>
      </c>
      <c r="E24" s="773">
        <v>1698312653</v>
      </c>
      <c r="F24" s="774">
        <v>3681464585</v>
      </c>
      <c r="G24" s="774">
        <v>2535168534</v>
      </c>
      <c r="H24" s="774">
        <v>2282779941</v>
      </c>
      <c r="I24" s="774">
        <v>1459116361</v>
      </c>
      <c r="J24" s="774">
        <v>2853024252</v>
      </c>
      <c r="K24" s="774">
        <v>931427744</v>
      </c>
      <c r="L24" s="774">
        <v>2940916267</v>
      </c>
      <c r="M24" s="774">
        <v>10162594748</v>
      </c>
      <c r="N24" s="774">
        <v>613716130</v>
      </c>
      <c r="O24" s="774"/>
      <c r="P24" s="771">
        <f>SUM(C24:O24)</f>
        <v>30934492405</v>
      </c>
    </row>
    <row r="25" spans="1:27" x14ac:dyDescent="0.25">
      <c r="A25" s="782">
        <v>8000000</v>
      </c>
      <c r="B25" s="782" t="s">
        <v>544</v>
      </c>
      <c r="C25" s="773">
        <v>5759000</v>
      </c>
      <c r="D25" s="773">
        <v>40508225</v>
      </c>
      <c r="E25" s="773">
        <v>1603981408</v>
      </c>
      <c r="F25" s="774">
        <v>21225057</v>
      </c>
      <c r="G25" s="774">
        <v>228304911</v>
      </c>
      <c r="H25" s="774">
        <v>107300697</v>
      </c>
      <c r="I25" s="774">
        <v>3985660</v>
      </c>
      <c r="J25" s="774">
        <v>27538376</v>
      </c>
      <c r="K25" s="774">
        <v>5012279</v>
      </c>
      <c r="L25" s="774">
        <v>9622000</v>
      </c>
      <c r="M25" s="774">
        <v>16138100</v>
      </c>
      <c r="N25" s="774">
        <v>177696000</v>
      </c>
      <c r="O25" s="774"/>
      <c r="P25" s="771">
        <f>SUM(C25:O25)</f>
        <v>2247071713</v>
      </c>
    </row>
    <row r="26" spans="1:27" x14ac:dyDescent="0.25">
      <c r="A26" s="784"/>
      <c r="B26" s="785" t="s">
        <v>391</v>
      </c>
      <c r="C26" s="775"/>
      <c r="D26" s="775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</row>
    <row r="27" spans="1:27" s="140" customFormat="1" x14ac:dyDescent="0.25">
      <c r="A27" s="782">
        <v>2020000</v>
      </c>
      <c r="B27" s="782" t="s">
        <v>1188</v>
      </c>
      <c r="C27" s="773"/>
      <c r="D27" s="773">
        <v>18118014</v>
      </c>
      <c r="E27" s="773">
        <v>0</v>
      </c>
      <c r="F27" s="774"/>
      <c r="G27" s="774">
        <v>73638500</v>
      </c>
      <c r="H27" s="774">
        <v>0</v>
      </c>
      <c r="I27" s="774"/>
      <c r="J27" s="774">
        <v>13274564</v>
      </c>
      <c r="K27" s="774"/>
      <c r="L27" s="774">
        <v>287748229</v>
      </c>
      <c r="M27" s="774">
        <v>241201129</v>
      </c>
      <c r="N27" s="774"/>
      <c r="O27" s="774"/>
      <c r="P27" s="771">
        <f>SUM(C27:O27)</f>
        <v>633980436</v>
      </c>
    </row>
    <row r="28" spans="1:27" s="140" customFormat="1" ht="24.75" customHeight="1" x14ac:dyDescent="0.25">
      <c r="A28" s="782">
        <v>2030000</v>
      </c>
      <c r="B28" s="782" t="s">
        <v>1189</v>
      </c>
      <c r="C28" s="773"/>
      <c r="D28" s="773"/>
      <c r="E28" s="773"/>
      <c r="F28" s="774"/>
      <c r="G28" s="774"/>
      <c r="H28" s="774"/>
      <c r="I28" s="774"/>
      <c r="J28" s="774"/>
      <c r="K28" s="774">
        <v>3414406</v>
      </c>
      <c r="L28" s="774">
        <v>2114568</v>
      </c>
      <c r="M28" s="774"/>
      <c r="N28" s="774"/>
      <c r="O28" s="774"/>
      <c r="P28" s="771">
        <f t="shared" si="0"/>
        <v>5528974</v>
      </c>
    </row>
    <row r="29" spans="1:27" s="140" customFormat="1" x14ac:dyDescent="0.25">
      <c r="A29" s="782">
        <v>2040000</v>
      </c>
      <c r="B29" s="782" t="s">
        <v>1190</v>
      </c>
      <c r="C29" s="773">
        <v>97862</v>
      </c>
      <c r="D29" s="773">
        <v>159401</v>
      </c>
      <c r="E29" s="773">
        <v>170064</v>
      </c>
      <c r="F29" s="774">
        <v>134015</v>
      </c>
      <c r="G29" s="774">
        <v>1073431</v>
      </c>
      <c r="H29" s="774">
        <v>306839</v>
      </c>
      <c r="I29" s="774">
        <v>58979</v>
      </c>
      <c r="J29" s="774">
        <v>60010</v>
      </c>
      <c r="K29" s="774">
        <v>391938</v>
      </c>
      <c r="L29" s="774">
        <v>164099</v>
      </c>
      <c r="M29" s="774">
        <v>332561</v>
      </c>
      <c r="N29" s="774">
        <v>39551</v>
      </c>
      <c r="O29" s="774">
        <v>21810</v>
      </c>
      <c r="P29" s="771">
        <f>SUM(C29:O29)</f>
        <v>3010560</v>
      </c>
    </row>
    <row r="30" spans="1:27" s="140" customFormat="1" x14ac:dyDescent="0.25">
      <c r="A30" s="782">
        <v>2050000</v>
      </c>
      <c r="B30" s="782" t="s">
        <v>515</v>
      </c>
      <c r="C30" s="773">
        <v>52910</v>
      </c>
      <c r="D30" s="773">
        <v>235226</v>
      </c>
      <c r="E30" s="773">
        <v>219258</v>
      </c>
      <c r="F30" s="774">
        <v>983426</v>
      </c>
      <c r="G30" s="774">
        <v>634827</v>
      </c>
      <c r="H30" s="774">
        <v>1860230</v>
      </c>
      <c r="I30" s="774">
        <v>1379358</v>
      </c>
      <c r="J30" s="774">
        <v>846810</v>
      </c>
      <c r="K30" s="774">
        <v>84418</v>
      </c>
      <c r="L30" s="774">
        <v>252631</v>
      </c>
      <c r="M30" s="774">
        <v>520567</v>
      </c>
      <c r="N30" s="774">
        <v>90763</v>
      </c>
      <c r="O30" s="774">
        <v>277</v>
      </c>
      <c r="P30" s="771">
        <f t="shared" si="0"/>
        <v>7160701</v>
      </c>
    </row>
    <row r="31" spans="1:27" s="140" customFormat="1" x14ac:dyDescent="0.25">
      <c r="A31" s="786">
        <v>2060000</v>
      </c>
      <c r="B31" s="782" t="s">
        <v>1191</v>
      </c>
      <c r="C31" s="773">
        <v>341386</v>
      </c>
      <c r="D31" s="773">
        <v>1977756</v>
      </c>
      <c r="E31" s="773">
        <v>2130507</v>
      </c>
      <c r="F31" s="774">
        <v>2190960</v>
      </c>
      <c r="G31" s="774">
        <v>4342263</v>
      </c>
      <c r="H31" s="774">
        <v>2951505</v>
      </c>
      <c r="I31" s="774">
        <v>640065</v>
      </c>
      <c r="J31" s="774">
        <v>4932766</v>
      </c>
      <c r="K31" s="774">
        <v>649798</v>
      </c>
      <c r="L31" s="774">
        <v>2344272</v>
      </c>
      <c r="M31" s="774">
        <v>3502895</v>
      </c>
      <c r="N31" s="774">
        <v>1074100</v>
      </c>
      <c r="O31" s="774">
        <v>125016</v>
      </c>
      <c r="P31" s="771">
        <f>SUM(C31:O31)</f>
        <v>27203289</v>
      </c>
    </row>
    <row r="32" spans="1:27" s="140" customFormat="1" x14ac:dyDescent="0.25">
      <c r="A32" s="786">
        <v>2070000</v>
      </c>
      <c r="B32" s="782" t="s">
        <v>517</v>
      </c>
      <c r="C32" s="773"/>
      <c r="D32" s="773"/>
      <c r="E32" s="773"/>
      <c r="F32" s="774"/>
      <c r="G32" s="774"/>
      <c r="H32" s="774"/>
      <c r="I32" s="774">
        <v>0</v>
      </c>
      <c r="J32" s="774"/>
      <c r="K32" s="774">
        <v>0</v>
      </c>
      <c r="L32" s="774"/>
      <c r="M32" s="774"/>
      <c r="N32" s="774"/>
      <c r="O32" s="774"/>
      <c r="P32" s="771">
        <f t="shared" si="0"/>
        <v>0</v>
      </c>
    </row>
    <row r="33" spans="1:17" s="140" customFormat="1" x14ac:dyDescent="0.25">
      <c r="A33" s="782">
        <v>2060000</v>
      </c>
      <c r="B33" s="782" t="s">
        <v>518</v>
      </c>
      <c r="C33" s="773"/>
      <c r="D33" s="773"/>
      <c r="E33" s="773"/>
      <c r="F33" s="774">
        <v>0</v>
      </c>
      <c r="G33" s="774">
        <v>0</v>
      </c>
      <c r="H33" s="774">
        <v>42</v>
      </c>
      <c r="I33" s="774"/>
      <c r="J33" s="774">
        <v>0</v>
      </c>
      <c r="K33" s="774">
        <v>0</v>
      </c>
      <c r="L33" s="774"/>
      <c r="M33" s="774">
        <v>6822</v>
      </c>
      <c r="N33" s="774"/>
      <c r="O33" s="774">
        <v>0</v>
      </c>
      <c r="P33" s="771">
        <f t="shared" si="0"/>
        <v>6864</v>
      </c>
    </row>
    <row r="34" spans="1:17" s="140" customFormat="1" x14ac:dyDescent="0.25">
      <c r="A34" s="782">
        <v>2080000</v>
      </c>
      <c r="B34" s="782" t="s">
        <v>1192</v>
      </c>
      <c r="C34" s="773"/>
      <c r="D34" s="773">
        <v>20580</v>
      </c>
      <c r="E34" s="773"/>
      <c r="F34" s="774"/>
      <c r="G34" s="774"/>
      <c r="H34" s="774">
        <v>7307</v>
      </c>
      <c r="I34" s="774"/>
      <c r="J34" s="774"/>
      <c r="K34" s="774"/>
      <c r="L34" s="774"/>
      <c r="M34" s="774">
        <v>1164</v>
      </c>
      <c r="N34" s="774"/>
      <c r="O34" s="774"/>
      <c r="P34" s="771">
        <f t="shared" si="0"/>
        <v>29051</v>
      </c>
    </row>
    <row r="35" spans="1:17" s="140" customFormat="1" x14ac:dyDescent="0.25">
      <c r="A35" s="782">
        <v>2110000</v>
      </c>
      <c r="B35" s="782" t="s">
        <v>1795</v>
      </c>
      <c r="C35" s="773"/>
      <c r="D35" s="777">
        <v>4047</v>
      </c>
      <c r="E35" s="773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1"/>
    </row>
    <row r="36" spans="1:17" s="140" customFormat="1" x14ac:dyDescent="0.25">
      <c r="A36" s="782">
        <v>2120000</v>
      </c>
      <c r="B36" s="782" t="s">
        <v>521</v>
      </c>
      <c r="C36" s="773"/>
      <c r="D36" s="773"/>
      <c r="E36" s="773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1">
        <f>SUM(C36:O36)</f>
        <v>0</v>
      </c>
    </row>
    <row r="37" spans="1:17" s="140" customFormat="1" x14ac:dyDescent="0.25">
      <c r="A37" s="784"/>
      <c r="B37" s="785" t="s">
        <v>522</v>
      </c>
      <c r="C37" s="772">
        <f t="shared" ref="C37:O37" si="4">SUM(C27:C36)</f>
        <v>492158</v>
      </c>
      <c r="D37" s="772">
        <f t="shared" si="4"/>
        <v>20515024</v>
      </c>
      <c r="E37" s="772">
        <f t="shared" si="4"/>
        <v>2519829</v>
      </c>
      <c r="F37" s="772">
        <f t="shared" si="4"/>
        <v>3308401</v>
      </c>
      <c r="G37" s="772">
        <f t="shared" si="4"/>
        <v>79689021</v>
      </c>
      <c r="H37" s="772">
        <f t="shared" si="4"/>
        <v>5125923</v>
      </c>
      <c r="I37" s="772">
        <f t="shared" si="4"/>
        <v>2078402</v>
      </c>
      <c r="J37" s="772">
        <f t="shared" si="4"/>
        <v>19114150</v>
      </c>
      <c r="K37" s="772">
        <f t="shared" si="4"/>
        <v>4540560</v>
      </c>
      <c r="L37" s="772">
        <f t="shared" si="4"/>
        <v>292623799</v>
      </c>
      <c r="M37" s="772">
        <f t="shared" si="4"/>
        <v>245565138</v>
      </c>
      <c r="N37" s="772">
        <f t="shared" si="4"/>
        <v>1204414</v>
      </c>
      <c r="O37" s="772">
        <f t="shared" si="4"/>
        <v>147103</v>
      </c>
      <c r="P37" s="772">
        <f>SUM(C37:O37)</f>
        <v>676923922</v>
      </c>
    </row>
    <row r="38" spans="1:17" s="140" customFormat="1" x14ac:dyDescent="0.25">
      <c r="A38" s="787"/>
      <c r="B38" s="788"/>
      <c r="C38" s="778"/>
      <c r="D38" s="778"/>
      <c r="E38" s="779"/>
      <c r="F38" s="779"/>
      <c r="G38" s="779"/>
      <c r="H38" s="779"/>
      <c r="I38" s="779"/>
      <c r="J38" s="779"/>
      <c r="K38" s="779"/>
      <c r="L38" s="779"/>
      <c r="M38" s="779"/>
      <c r="N38" s="779"/>
      <c r="O38" s="779"/>
      <c r="P38" s="779"/>
    </row>
    <row r="39" spans="1:17" s="140" customFormat="1" x14ac:dyDescent="0.25">
      <c r="A39" s="784"/>
      <c r="B39" s="785" t="s">
        <v>523</v>
      </c>
      <c r="C39" s="775"/>
      <c r="D39" s="775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80"/>
    </row>
    <row r="40" spans="1:17" s="140" customFormat="1" x14ac:dyDescent="0.25">
      <c r="A40" s="782">
        <v>3010000</v>
      </c>
      <c r="B40" s="782" t="s">
        <v>524</v>
      </c>
      <c r="C40" s="781">
        <v>9457000</v>
      </c>
      <c r="D40" s="781">
        <v>2857000</v>
      </c>
      <c r="E40" s="781">
        <v>9311200</v>
      </c>
      <c r="F40" s="774">
        <v>4798700</v>
      </c>
      <c r="G40" s="774">
        <v>22602100</v>
      </c>
      <c r="H40" s="774">
        <v>10500000</v>
      </c>
      <c r="I40" s="774">
        <v>2745300</v>
      </c>
      <c r="J40" s="774">
        <v>3360000</v>
      </c>
      <c r="K40" s="774">
        <v>9236700</v>
      </c>
      <c r="L40" s="774">
        <v>11856000</v>
      </c>
      <c r="M40" s="774">
        <v>19315000</v>
      </c>
      <c r="N40" s="774">
        <v>3480000</v>
      </c>
      <c r="O40" s="774">
        <v>10205400</v>
      </c>
      <c r="P40" s="771">
        <f>SUM(C40:O40)</f>
        <v>119724400</v>
      </c>
    </row>
    <row r="41" spans="1:17" s="140" customFormat="1" x14ac:dyDescent="0.25">
      <c r="A41" s="782">
        <v>3020000</v>
      </c>
      <c r="B41" s="782" t="s">
        <v>525</v>
      </c>
      <c r="C41" s="781">
        <v>0</v>
      </c>
      <c r="D41" s="781">
        <v>78</v>
      </c>
      <c r="E41" s="781">
        <v>1029000</v>
      </c>
      <c r="F41" s="774"/>
      <c r="G41" s="774">
        <v>0</v>
      </c>
      <c r="H41" s="774">
        <v>0</v>
      </c>
      <c r="I41" s="774"/>
      <c r="J41" s="774"/>
      <c r="K41" s="774">
        <v>0</v>
      </c>
      <c r="L41" s="774">
        <v>8144000</v>
      </c>
      <c r="M41" s="774"/>
      <c r="N41" s="774"/>
      <c r="O41" s="774">
        <v>276800</v>
      </c>
      <c r="P41" s="771">
        <f>SUM(C41:O41)</f>
        <v>9449878</v>
      </c>
    </row>
    <row r="42" spans="1:17" s="140" customFormat="1" x14ac:dyDescent="0.25">
      <c r="A42" s="782">
        <v>3030000</v>
      </c>
      <c r="B42" s="782" t="s">
        <v>665</v>
      </c>
      <c r="C42" s="781"/>
      <c r="D42" s="781"/>
      <c r="E42" s="781"/>
      <c r="F42" s="774">
        <v>90665</v>
      </c>
      <c r="G42" s="774"/>
      <c r="H42" s="774"/>
      <c r="I42" s="774"/>
      <c r="J42" s="774"/>
      <c r="K42" s="774"/>
      <c r="L42" s="774"/>
      <c r="M42" s="774"/>
      <c r="N42" s="774"/>
      <c r="O42" s="774"/>
      <c r="P42" s="771">
        <f t="shared" ref="P42:P46" si="5">SUM(C42:O42)</f>
        <v>90665</v>
      </c>
    </row>
    <row r="43" spans="1:17" s="140" customFormat="1" x14ac:dyDescent="0.25">
      <c r="A43" s="782">
        <v>3040000</v>
      </c>
      <c r="B43" s="782" t="s">
        <v>526</v>
      </c>
      <c r="C43" s="781"/>
      <c r="D43" s="781">
        <v>1557876</v>
      </c>
      <c r="E43" s="781">
        <v>1440600</v>
      </c>
      <c r="F43" s="774">
        <v>755427</v>
      </c>
      <c r="G43" s="774">
        <v>2500000</v>
      </c>
      <c r="H43" s="774">
        <v>2000000</v>
      </c>
      <c r="I43" s="774">
        <v>486301</v>
      </c>
      <c r="J43" s="774">
        <v>1953991</v>
      </c>
      <c r="K43" s="774">
        <v>226828</v>
      </c>
      <c r="L43" s="774">
        <v>724860</v>
      </c>
      <c r="M43" s="774">
        <v>2226471</v>
      </c>
      <c r="N43" s="774">
        <v>87821</v>
      </c>
      <c r="O43" s="774"/>
      <c r="P43" s="771">
        <f>SUM(C43:O43)</f>
        <v>13960175</v>
      </c>
    </row>
    <row r="44" spans="1:17" s="140" customFormat="1" x14ac:dyDescent="0.25">
      <c r="A44" s="782">
        <v>3050000</v>
      </c>
      <c r="B44" s="782" t="s">
        <v>666</v>
      </c>
      <c r="C44" s="781">
        <v>-2035812</v>
      </c>
      <c r="D44" s="781">
        <v>2532016</v>
      </c>
      <c r="E44" s="781">
        <v>5345404</v>
      </c>
      <c r="F44" s="774">
        <v>14116582</v>
      </c>
      <c r="G44" s="774">
        <v>3230005</v>
      </c>
      <c r="H44" s="774">
        <v>8230853</v>
      </c>
      <c r="I44" s="774">
        <v>3491552</v>
      </c>
      <c r="J44" s="774">
        <v>16227839</v>
      </c>
      <c r="K44" s="774">
        <v>1458094</v>
      </c>
      <c r="L44" s="774">
        <v>3982206</v>
      </c>
      <c r="M44" s="774">
        <v>18160227</v>
      </c>
      <c r="N44" s="774">
        <v>1957930</v>
      </c>
      <c r="O44" s="774">
        <v>-1972919</v>
      </c>
      <c r="P44" s="771">
        <f t="shared" si="5"/>
        <v>74723977</v>
      </c>
    </row>
    <row r="45" spans="1:17" s="140" customFormat="1" x14ac:dyDescent="0.25">
      <c r="A45" s="782">
        <v>3060000</v>
      </c>
      <c r="B45" s="782" t="s">
        <v>667</v>
      </c>
      <c r="C45" s="781">
        <v>72859</v>
      </c>
      <c r="D45" s="781"/>
      <c r="E45" s="781"/>
      <c r="F45" s="774"/>
      <c r="G45" s="774"/>
      <c r="H45" s="774"/>
      <c r="I45" s="774"/>
      <c r="J45" s="774">
        <v>468433</v>
      </c>
      <c r="K45" s="774"/>
      <c r="L45" s="774"/>
      <c r="M45" s="774">
        <v>429191</v>
      </c>
      <c r="N45" s="774"/>
      <c r="O45" s="774"/>
      <c r="P45" s="771">
        <f t="shared" si="5"/>
        <v>970483</v>
      </c>
    </row>
    <row r="46" spans="1:17" s="140" customFormat="1" x14ac:dyDescent="0.25">
      <c r="A46" s="782">
        <v>3070000</v>
      </c>
      <c r="B46" s="782" t="s">
        <v>668</v>
      </c>
      <c r="C46" s="781"/>
      <c r="D46" s="781">
        <v>58580</v>
      </c>
      <c r="E46" s="781"/>
      <c r="F46" s="774"/>
      <c r="G46" s="774"/>
      <c r="H46" s="774"/>
      <c r="I46" s="774"/>
      <c r="J46" s="774">
        <v>273939</v>
      </c>
      <c r="K46" s="774"/>
      <c r="L46" s="774"/>
      <c r="M46" s="774">
        <v>15948</v>
      </c>
      <c r="N46" s="774"/>
      <c r="O46" s="774"/>
      <c r="P46" s="771">
        <f t="shared" si="5"/>
        <v>348467</v>
      </c>
    </row>
    <row r="47" spans="1:17" s="140" customFormat="1" x14ac:dyDescent="0.25">
      <c r="A47" s="784"/>
      <c r="B47" s="785" t="s">
        <v>527</v>
      </c>
      <c r="C47" s="772">
        <f>SUM(C40:C46)</f>
        <v>7494047</v>
      </c>
      <c r="D47" s="772">
        <f t="shared" ref="D47:L47" si="6">SUM(D40:D46)</f>
        <v>7005550</v>
      </c>
      <c r="E47" s="772">
        <f t="shared" si="6"/>
        <v>17126204</v>
      </c>
      <c r="F47" s="772">
        <f t="shared" si="6"/>
        <v>19761374</v>
      </c>
      <c r="G47" s="772">
        <f t="shared" si="6"/>
        <v>28332105</v>
      </c>
      <c r="H47" s="772">
        <f t="shared" si="6"/>
        <v>20730853</v>
      </c>
      <c r="I47" s="772">
        <f t="shared" si="6"/>
        <v>6723153</v>
      </c>
      <c r="J47" s="772">
        <f t="shared" si="6"/>
        <v>22284202</v>
      </c>
      <c r="K47" s="772">
        <f t="shared" si="6"/>
        <v>10921622</v>
      </c>
      <c r="L47" s="772">
        <f t="shared" si="6"/>
        <v>24707066</v>
      </c>
      <c r="M47" s="772">
        <f>SUM(M40:M46)</f>
        <v>40146837</v>
      </c>
      <c r="N47" s="772">
        <f t="shared" ref="N47:O47" si="7">SUM(N40:N46)</f>
        <v>5525751</v>
      </c>
      <c r="O47" s="772">
        <f t="shared" si="7"/>
        <v>8509281</v>
      </c>
      <c r="P47" s="780">
        <f>SUM(C47:O47)</f>
        <v>219268045</v>
      </c>
    </row>
    <row r="48" spans="1:17" s="140" customFormat="1" ht="2.25" customHeight="1" x14ac:dyDescent="0.25">
      <c r="A48" s="787"/>
      <c r="B48" s="788"/>
      <c r="C48" s="778"/>
      <c r="D48" s="778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206"/>
    </row>
    <row r="49" spans="1:17" s="140" customFormat="1" x14ac:dyDescent="0.25">
      <c r="A49" s="784"/>
      <c r="B49" s="785" t="s">
        <v>528</v>
      </c>
      <c r="C49" s="772">
        <f>C47+C37</f>
        <v>7986205</v>
      </c>
      <c r="D49" s="772">
        <f>D47+D37</f>
        <v>27520574</v>
      </c>
      <c r="E49" s="772">
        <f t="shared" ref="E49:O49" si="8">E47+E37</f>
        <v>19646033</v>
      </c>
      <c r="F49" s="772">
        <f t="shared" si="8"/>
        <v>23069775</v>
      </c>
      <c r="G49" s="772">
        <f t="shared" si="8"/>
        <v>108021126</v>
      </c>
      <c r="H49" s="772">
        <f t="shared" si="8"/>
        <v>25856776</v>
      </c>
      <c r="I49" s="772">
        <f t="shared" si="8"/>
        <v>8801555</v>
      </c>
      <c r="J49" s="772">
        <f t="shared" si="8"/>
        <v>41398352</v>
      </c>
      <c r="K49" s="772">
        <f t="shared" si="8"/>
        <v>15462182</v>
      </c>
      <c r="L49" s="772">
        <f t="shared" si="8"/>
        <v>317330865</v>
      </c>
      <c r="M49" s="772">
        <f>M47+M37</f>
        <v>285711975</v>
      </c>
      <c r="N49" s="772">
        <f t="shared" si="8"/>
        <v>6730165</v>
      </c>
      <c r="O49" s="772">
        <f t="shared" si="8"/>
        <v>8656384</v>
      </c>
      <c r="P49" s="780">
        <f>P47+P37</f>
        <v>896191967</v>
      </c>
    </row>
    <row r="50" spans="1:17" s="140" customFormat="1" x14ac:dyDescent="0.25">
      <c r="A50" s="782">
        <v>7000000</v>
      </c>
      <c r="B50" s="782" t="s">
        <v>529</v>
      </c>
      <c r="C50" s="773">
        <v>259727492</v>
      </c>
      <c r="D50" s="773">
        <v>1516243698</v>
      </c>
      <c r="E50" s="773">
        <v>1698312653</v>
      </c>
      <c r="F50" s="774">
        <v>3681464585</v>
      </c>
      <c r="G50" s="774">
        <v>2535168534</v>
      </c>
      <c r="H50" s="774">
        <v>2282779941</v>
      </c>
      <c r="I50" s="774">
        <v>1459116361</v>
      </c>
      <c r="J50" s="774">
        <v>2853024252</v>
      </c>
      <c r="K50" s="774">
        <v>931427744</v>
      </c>
      <c r="L50" s="774">
        <v>2940916267</v>
      </c>
      <c r="M50" s="774">
        <v>10162594748</v>
      </c>
      <c r="N50" s="774">
        <v>613716130</v>
      </c>
      <c r="O50" s="774"/>
      <c r="P50" s="771">
        <f>SUM(C50:O50)</f>
        <v>30934492405</v>
      </c>
    </row>
    <row r="51" spans="1:17" s="140" customFormat="1" x14ac:dyDescent="0.25">
      <c r="A51" s="782">
        <v>9000000</v>
      </c>
      <c r="B51" s="782" t="s">
        <v>532</v>
      </c>
      <c r="C51" s="773">
        <v>5759000</v>
      </c>
      <c r="D51" s="773">
        <v>40508225</v>
      </c>
      <c r="E51" s="773">
        <v>1603981408</v>
      </c>
      <c r="F51" s="774">
        <v>21225057</v>
      </c>
      <c r="G51" s="774">
        <v>228304911</v>
      </c>
      <c r="H51" s="774">
        <v>107300697</v>
      </c>
      <c r="I51" s="774">
        <v>3985660</v>
      </c>
      <c r="J51" s="774">
        <v>27538376</v>
      </c>
      <c r="K51" s="774">
        <v>5012279</v>
      </c>
      <c r="L51" s="774">
        <v>9622000</v>
      </c>
      <c r="M51" s="774">
        <v>16138100</v>
      </c>
      <c r="N51" s="774">
        <v>177696000</v>
      </c>
      <c r="O51" s="774"/>
      <c r="P51" s="771">
        <f>SUM(C51:O51)</f>
        <v>2247071713</v>
      </c>
    </row>
    <row r="52" spans="1:17" s="140" customFormat="1" ht="3" customHeight="1" x14ac:dyDescent="0.25">
      <c r="A52" s="147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17" s="140" customFormat="1" x14ac:dyDescent="0.25">
      <c r="A53" s="415" t="s">
        <v>1058</v>
      </c>
      <c r="B53" s="415" t="s">
        <v>1058</v>
      </c>
      <c r="C53" s="416"/>
      <c r="D53" s="416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</row>
    <row r="54" spans="1:17" s="140" customFormat="1" x14ac:dyDescent="0.25">
      <c r="A54" s="86"/>
      <c r="B54" s="87"/>
      <c r="C54" s="1533">
        <f>C49-C23</f>
        <v>0</v>
      </c>
      <c r="D54" s="1533"/>
      <c r="E54" s="1533"/>
      <c r="F54" s="1533"/>
      <c r="G54" s="1533"/>
      <c r="H54" s="1533"/>
      <c r="I54" s="1533"/>
      <c r="J54" s="1533"/>
      <c r="K54" s="1533"/>
      <c r="L54" s="1533"/>
      <c r="M54" s="1533"/>
      <c r="N54" s="1533"/>
      <c r="O54" s="1533"/>
      <c r="P54" s="1533"/>
    </row>
    <row r="55" spans="1:17" s="140" customFormat="1" x14ac:dyDescent="0.25">
      <c r="A55" s="86"/>
      <c r="B55" s="87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1:17" ht="21.75" customHeight="1" x14ac:dyDescent="0.25">
      <c r="A56" s="1818" t="s">
        <v>1005</v>
      </c>
      <c r="B56" s="1818"/>
      <c r="C56" s="1818"/>
      <c r="D56" s="1818"/>
      <c r="E56" s="1818"/>
      <c r="F56" s="1818"/>
      <c r="G56" s="1818"/>
      <c r="H56" s="1818"/>
      <c r="I56" s="1818"/>
      <c r="J56" s="1818"/>
      <c r="K56" s="1818"/>
      <c r="L56" s="1818"/>
      <c r="M56" s="1818"/>
      <c r="N56" s="1818"/>
      <c r="O56" s="1818"/>
      <c r="P56" s="1818"/>
    </row>
    <row r="57" spans="1:17" ht="18" x14ac:dyDescent="0.25">
      <c r="A57" s="1818" t="s">
        <v>650</v>
      </c>
      <c r="B57" s="1818"/>
      <c r="C57" s="1818"/>
      <c r="D57" s="1818"/>
      <c r="E57" s="1818"/>
      <c r="F57" s="1818"/>
      <c r="G57" s="1818"/>
      <c r="H57" s="1818"/>
      <c r="I57" s="1818"/>
      <c r="J57" s="1818"/>
      <c r="K57" s="1818"/>
      <c r="L57" s="1818"/>
      <c r="M57" s="1818"/>
      <c r="N57" s="1818"/>
      <c r="O57" s="1818"/>
      <c r="P57" s="1818"/>
    </row>
    <row r="58" spans="1:17" ht="15.75" x14ac:dyDescent="0.25">
      <c r="A58" s="1829" t="s">
        <v>1810</v>
      </c>
      <c r="B58" s="1829"/>
      <c r="C58" s="1829"/>
      <c r="D58" s="1829"/>
      <c r="E58" s="1829"/>
      <c r="F58" s="1829"/>
      <c r="G58" s="1829"/>
      <c r="H58" s="1829"/>
      <c r="I58" s="1829"/>
      <c r="J58" s="1829"/>
      <c r="K58" s="1829"/>
      <c r="L58" s="1829"/>
      <c r="M58" s="1829"/>
      <c r="N58" s="1829"/>
      <c r="O58" s="1829"/>
      <c r="P58" s="1829"/>
    </row>
    <row r="59" spans="1:17" ht="15.75" x14ac:dyDescent="0.25">
      <c r="A59" s="1820" t="s">
        <v>813</v>
      </c>
      <c r="B59" s="1820"/>
      <c r="C59" s="1820"/>
      <c r="D59" s="1820"/>
      <c r="E59" s="1820"/>
      <c r="F59" s="1820"/>
      <c r="G59" s="1820"/>
      <c r="H59" s="1820"/>
      <c r="I59" s="1820"/>
      <c r="J59" s="1820"/>
      <c r="K59" s="1820"/>
      <c r="L59" s="1820"/>
      <c r="M59" s="1820"/>
      <c r="N59" s="1820"/>
      <c r="O59" s="1820"/>
      <c r="P59" s="1820"/>
    </row>
    <row r="60" spans="1:17" ht="1.5" customHeight="1" x14ac:dyDescent="0.25">
      <c r="A60" s="102"/>
      <c r="B60" s="102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40"/>
    </row>
    <row r="61" spans="1:17" ht="14.25" customHeight="1" x14ac:dyDescent="0.25">
      <c r="A61" s="141"/>
      <c r="B61" s="141"/>
      <c r="C61" s="506" t="s">
        <v>990</v>
      </c>
      <c r="D61" s="142" t="s">
        <v>76</v>
      </c>
      <c r="E61" s="142" t="s">
        <v>77</v>
      </c>
      <c r="F61" s="142" t="s">
        <v>78</v>
      </c>
      <c r="G61" s="142" t="s">
        <v>79</v>
      </c>
      <c r="H61" s="142" t="s">
        <v>80</v>
      </c>
      <c r="I61" s="142" t="s">
        <v>164</v>
      </c>
      <c r="J61" s="142" t="s">
        <v>81</v>
      </c>
      <c r="K61" s="142" t="s">
        <v>160</v>
      </c>
      <c r="L61" s="142" t="s">
        <v>82</v>
      </c>
      <c r="M61" s="142" t="s">
        <v>83</v>
      </c>
      <c r="N61" s="142" t="s">
        <v>758</v>
      </c>
      <c r="O61" s="142" t="s">
        <v>759</v>
      </c>
      <c r="P61" s="97" t="s">
        <v>443</v>
      </c>
    </row>
    <row r="62" spans="1:17" ht="3.75" customHeight="1" x14ac:dyDescent="0.25">
      <c r="A62" s="144"/>
      <c r="B62" s="14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6"/>
    </row>
    <row r="63" spans="1:17" ht="15.95" customHeight="1" x14ac:dyDescent="0.25">
      <c r="A63" s="782">
        <v>5100000</v>
      </c>
      <c r="B63" s="782" t="s">
        <v>424</v>
      </c>
      <c r="C63" s="789">
        <v>2701197</v>
      </c>
      <c r="D63" s="790">
        <v>7806237</v>
      </c>
      <c r="E63" s="790">
        <v>12149169</v>
      </c>
      <c r="F63" s="774">
        <v>10286564</v>
      </c>
      <c r="G63" s="774">
        <v>21824873</v>
      </c>
      <c r="H63" s="774">
        <v>16569562</v>
      </c>
      <c r="I63" s="774">
        <v>9669583</v>
      </c>
      <c r="J63" s="774">
        <v>21324653</v>
      </c>
      <c r="K63" s="774">
        <v>5474994</v>
      </c>
      <c r="L63" s="774">
        <v>11496386</v>
      </c>
      <c r="M63" s="774">
        <v>16777871</v>
      </c>
      <c r="N63" s="774">
        <v>4284143</v>
      </c>
      <c r="O63" s="774"/>
      <c r="P63" s="193">
        <f t="shared" ref="P63:P68" si="9">SUM(C63:O63)</f>
        <v>140365232</v>
      </c>
      <c r="Q63" s="191"/>
    </row>
    <row r="64" spans="1:17" ht="15.95" customHeight="1" x14ac:dyDescent="0.25">
      <c r="A64" s="782">
        <v>4100000</v>
      </c>
      <c r="B64" s="782" t="s">
        <v>539</v>
      </c>
      <c r="C64" s="789">
        <v>1893</v>
      </c>
      <c r="D64" s="790">
        <v>319219</v>
      </c>
      <c r="E64" s="790">
        <v>785691</v>
      </c>
      <c r="F64" s="774">
        <v>202051</v>
      </c>
      <c r="G64" s="774">
        <v>1051723</v>
      </c>
      <c r="H64" s="774">
        <v>425804</v>
      </c>
      <c r="I64" s="774">
        <v>18515</v>
      </c>
      <c r="J64" s="774">
        <v>1606757</v>
      </c>
      <c r="K64" s="774">
        <v>192606</v>
      </c>
      <c r="L64" s="774">
        <v>154377</v>
      </c>
      <c r="M64" s="774">
        <v>1723914</v>
      </c>
      <c r="N64" s="774">
        <v>72929</v>
      </c>
      <c r="O64" s="774"/>
      <c r="P64" s="193">
        <f t="shared" si="9"/>
        <v>6555479</v>
      </c>
    </row>
    <row r="65" spans="1:17" ht="15.95" customHeight="1" x14ac:dyDescent="0.25">
      <c r="A65" s="784"/>
      <c r="B65" s="785" t="s">
        <v>660</v>
      </c>
      <c r="C65" s="772">
        <f>C63-C64</f>
        <v>2699304</v>
      </c>
      <c r="D65" s="772">
        <f t="shared" ref="D65:O65" si="10">D63-D64</f>
        <v>7487018</v>
      </c>
      <c r="E65" s="772">
        <f t="shared" si="10"/>
        <v>11363478</v>
      </c>
      <c r="F65" s="772">
        <f t="shared" si="10"/>
        <v>10084513</v>
      </c>
      <c r="G65" s="772">
        <f t="shared" si="10"/>
        <v>20773150</v>
      </c>
      <c r="H65" s="772">
        <f t="shared" si="10"/>
        <v>16143758</v>
      </c>
      <c r="I65" s="772">
        <f t="shared" si="10"/>
        <v>9651068</v>
      </c>
      <c r="J65" s="772">
        <f t="shared" si="10"/>
        <v>19717896</v>
      </c>
      <c r="K65" s="772">
        <f t="shared" si="10"/>
        <v>5282388</v>
      </c>
      <c r="L65" s="772">
        <f t="shared" si="10"/>
        <v>11342009</v>
      </c>
      <c r="M65" s="772">
        <f t="shared" si="10"/>
        <v>15053957</v>
      </c>
      <c r="N65" s="772">
        <f t="shared" si="10"/>
        <v>4211214</v>
      </c>
      <c r="O65" s="772">
        <f t="shared" si="10"/>
        <v>0</v>
      </c>
      <c r="P65" s="432">
        <f t="shared" si="9"/>
        <v>133809753</v>
      </c>
    </row>
    <row r="66" spans="1:17" ht="15.95" customHeight="1" x14ac:dyDescent="0.25">
      <c r="A66" s="782">
        <v>5200000</v>
      </c>
      <c r="B66" s="782" t="s">
        <v>536</v>
      </c>
      <c r="C66" s="791">
        <v>91208</v>
      </c>
      <c r="D66" s="792">
        <v>659695</v>
      </c>
      <c r="E66" s="792">
        <v>803868</v>
      </c>
      <c r="F66" s="774">
        <v>143041</v>
      </c>
      <c r="G66" s="774">
        <v>12841130</v>
      </c>
      <c r="H66" s="774">
        <v>1370022</v>
      </c>
      <c r="I66" s="774">
        <v>21796</v>
      </c>
      <c r="J66" s="774">
        <v>16895606</v>
      </c>
      <c r="K66" s="774">
        <v>740138</v>
      </c>
      <c r="L66" s="774">
        <v>3466657</v>
      </c>
      <c r="M66" s="774">
        <v>4256494</v>
      </c>
      <c r="N66" s="774">
        <v>187837</v>
      </c>
      <c r="O66" s="774">
        <v>52119</v>
      </c>
      <c r="P66" s="193">
        <f t="shared" si="9"/>
        <v>41529611</v>
      </c>
      <c r="Q66" s="191"/>
    </row>
    <row r="67" spans="1:17" ht="15.95" customHeight="1" x14ac:dyDescent="0.25">
      <c r="A67" s="782">
        <v>4200000</v>
      </c>
      <c r="B67" s="782" t="s">
        <v>540</v>
      </c>
      <c r="C67" s="791">
        <v>29092</v>
      </c>
      <c r="D67" s="792">
        <v>574931</v>
      </c>
      <c r="E67" s="792">
        <v>137901</v>
      </c>
      <c r="F67" s="774">
        <v>4433</v>
      </c>
      <c r="G67" s="774">
        <v>7047210</v>
      </c>
      <c r="H67" s="774">
        <v>138368</v>
      </c>
      <c r="I67" s="774">
        <v>5430</v>
      </c>
      <c r="J67" s="774">
        <v>10844584</v>
      </c>
      <c r="K67" s="774">
        <v>32409</v>
      </c>
      <c r="L67" s="774">
        <v>2880816</v>
      </c>
      <c r="M67" s="774">
        <v>5654625</v>
      </c>
      <c r="N67" s="774"/>
      <c r="O67" s="774"/>
      <c r="P67" s="193">
        <f t="shared" si="9"/>
        <v>27349799</v>
      </c>
    </row>
    <row r="68" spans="1:17" ht="15.95" customHeight="1" x14ac:dyDescent="0.25">
      <c r="A68" s="784"/>
      <c r="B68" s="785" t="s">
        <v>661</v>
      </c>
      <c r="C68" s="772">
        <f>C65+C66-C67</f>
        <v>2761420</v>
      </c>
      <c r="D68" s="772">
        <f t="shared" ref="D68:O68" si="11">D65+D66-D67</f>
        <v>7571782</v>
      </c>
      <c r="E68" s="772">
        <f t="shared" si="11"/>
        <v>12029445</v>
      </c>
      <c r="F68" s="772">
        <f t="shared" si="11"/>
        <v>10223121</v>
      </c>
      <c r="G68" s="772">
        <f t="shared" si="11"/>
        <v>26567070</v>
      </c>
      <c r="H68" s="772">
        <f t="shared" si="11"/>
        <v>17375412</v>
      </c>
      <c r="I68" s="772">
        <f t="shared" si="11"/>
        <v>9667434</v>
      </c>
      <c r="J68" s="772">
        <f t="shared" si="11"/>
        <v>25768918</v>
      </c>
      <c r="K68" s="772">
        <f t="shared" si="11"/>
        <v>5990117</v>
      </c>
      <c r="L68" s="772">
        <f t="shared" si="11"/>
        <v>11927850</v>
      </c>
      <c r="M68" s="772">
        <f t="shared" si="11"/>
        <v>13655826</v>
      </c>
      <c r="N68" s="772">
        <f t="shared" si="11"/>
        <v>4399051</v>
      </c>
      <c r="O68" s="772">
        <f t="shared" si="11"/>
        <v>52119</v>
      </c>
      <c r="P68" s="432">
        <f t="shared" si="9"/>
        <v>147989565</v>
      </c>
    </row>
    <row r="69" spans="1:17" s="140" customFormat="1" ht="15.95" customHeight="1" x14ac:dyDescent="0.25">
      <c r="A69" s="782">
        <v>5300000</v>
      </c>
      <c r="B69" s="782" t="s">
        <v>537</v>
      </c>
      <c r="C69" s="793"/>
      <c r="D69" s="793"/>
      <c r="E69" s="793"/>
      <c r="F69" s="774"/>
      <c r="G69" s="774"/>
      <c r="H69" s="774"/>
      <c r="I69" s="774"/>
      <c r="J69" s="774"/>
      <c r="K69" s="774">
        <v>2605</v>
      </c>
      <c r="L69" s="774"/>
      <c r="M69" s="774"/>
      <c r="N69" s="774"/>
      <c r="O69" s="774"/>
      <c r="P69" s="193">
        <f t="shared" ref="P69:P80" si="12">SUM(C69:O69)</f>
        <v>2605</v>
      </c>
    </row>
    <row r="70" spans="1:17" s="140" customFormat="1" ht="15.95" customHeight="1" x14ac:dyDescent="0.25">
      <c r="A70" s="782">
        <v>4300000</v>
      </c>
      <c r="B70" s="782" t="s">
        <v>669</v>
      </c>
      <c r="C70" s="793"/>
      <c r="D70" s="793"/>
      <c r="E70" s="793"/>
      <c r="F70" s="774">
        <v>117593</v>
      </c>
      <c r="G70" s="774">
        <v>113872</v>
      </c>
      <c r="H70" s="774"/>
      <c r="I70" s="774"/>
      <c r="J70" s="774"/>
      <c r="K70" s="774">
        <v>8890</v>
      </c>
      <c r="L70" s="774">
        <v>0</v>
      </c>
      <c r="M70" s="774"/>
      <c r="N70" s="774"/>
      <c r="O70" s="774">
        <v>25725</v>
      </c>
      <c r="P70" s="193">
        <f t="shared" si="12"/>
        <v>266080</v>
      </c>
    </row>
    <row r="71" spans="1:17" s="140" customFormat="1" ht="15.95" customHeight="1" x14ac:dyDescent="0.25">
      <c r="A71" s="784"/>
      <c r="B71" s="785" t="s">
        <v>670</v>
      </c>
      <c r="C71" s="772">
        <f>C68+C69-C70</f>
        <v>2761420</v>
      </c>
      <c r="D71" s="772">
        <f t="shared" ref="D71:O71" si="13">D68+D69-D70</f>
        <v>7571782</v>
      </c>
      <c r="E71" s="772">
        <f t="shared" si="13"/>
        <v>12029445</v>
      </c>
      <c r="F71" s="772">
        <f t="shared" si="13"/>
        <v>10105528</v>
      </c>
      <c r="G71" s="772">
        <f t="shared" si="13"/>
        <v>26453198</v>
      </c>
      <c r="H71" s="772">
        <f t="shared" si="13"/>
        <v>17375412</v>
      </c>
      <c r="I71" s="772">
        <f t="shared" si="13"/>
        <v>9667434</v>
      </c>
      <c r="J71" s="772">
        <f t="shared" si="13"/>
        <v>25768918</v>
      </c>
      <c r="K71" s="772">
        <f t="shared" si="13"/>
        <v>5983832</v>
      </c>
      <c r="L71" s="772">
        <f t="shared" si="13"/>
        <v>11927850</v>
      </c>
      <c r="M71" s="772">
        <f t="shared" si="13"/>
        <v>13655826</v>
      </c>
      <c r="N71" s="772">
        <f t="shared" si="13"/>
        <v>4399051</v>
      </c>
      <c r="O71" s="772">
        <f t="shared" si="13"/>
        <v>26394</v>
      </c>
      <c r="P71" s="432">
        <f t="shared" si="12"/>
        <v>147726090</v>
      </c>
    </row>
    <row r="72" spans="1:17" s="140" customFormat="1" ht="15.95" customHeight="1" x14ac:dyDescent="0.25">
      <c r="A72" s="782">
        <v>4400000</v>
      </c>
      <c r="B72" s="782" t="s">
        <v>671</v>
      </c>
      <c r="C72" s="794">
        <v>3382813</v>
      </c>
      <c r="D72" s="795">
        <v>6945605</v>
      </c>
      <c r="E72" s="795">
        <v>5396811</v>
      </c>
      <c r="F72" s="774">
        <v>7450383</v>
      </c>
      <c r="G72" s="774">
        <v>21875343</v>
      </c>
      <c r="H72" s="774">
        <v>9343931</v>
      </c>
      <c r="I72" s="774">
        <v>6362123</v>
      </c>
      <c r="J72" s="774">
        <v>6798231</v>
      </c>
      <c r="K72" s="774">
        <v>4535816</v>
      </c>
      <c r="L72" s="774">
        <v>7103457</v>
      </c>
      <c r="M72" s="774">
        <v>10294161</v>
      </c>
      <c r="N72" s="774">
        <v>2947271</v>
      </c>
      <c r="O72" s="774">
        <v>1121563</v>
      </c>
      <c r="P72" s="193">
        <f t="shared" si="12"/>
        <v>93557508</v>
      </c>
    </row>
    <row r="73" spans="1:17" s="140" customFormat="1" ht="15.95" customHeight="1" x14ac:dyDescent="0.25">
      <c r="A73" s="784"/>
      <c r="B73" s="785" t="s">
        <v>662</v>
      </c>
      <c r="C73" s="772">
        <f>C71-C72</f>
        <v>-621393</v>
      </c>
      <c r="D73" s="772">
        <f>D71-D72</f>
        <v>626177</v>
      </c>
      <c r="E73" s="772">
        <f t="shared" ref="E73:O73" si="14">E71-E72</f>
        <v>6632634</v>
      </c>
      <c r="F73" s="772">
        <f t="shared" si="14"/>
        <v>2655145</v>
      </c>
      <c r="G73" s="772">
        <f t="shared" si="14"/>
        <v>4577855</v>
      </c>
      <c r="H73" s="772">
        <f t="shared" si="14"/>
        <v>8031481</v>
      </c>
      <c r="I73" s="772">
        <f t="shared" si="14"/>
        <v>3305311</v>
      </c>
      <c r="J73" s="772">
        <f t="shared" si="14"/>
        <v>18970687</v>
      </c>
      <c r="K73" s="772">
        <f t="shared" si="14"/>
        <v>1448016</v>
      </c>
      <c r="L73" s="772">
        <f t="shared" si="14"/>
        <v>4824393</v>
      </c>
      <c r="M73" s="772">
        <f t="shared" si="14"/>
        <v>3361665</v>
      </c>
      <c r="N73" s="772">
        <f t="shared" si="14"/>
        <v>1451780</v>
      </c>
      <c r="O73" s="772">
        <f t="shared" si="14"/>
        <v>-1095169</v>
      </c>
      <c r="P73" s="432">
        <f t="shared" si="12"/>
        <v>54168582</v>
      </c>
    </row>
    <row r="74" spans="1:17" s="140" customFormat="1" ht="15.95" customHeight="1" x14ac:dyDescent="0.25">
      <c r="A74" s="782">
        <v>5500000</v>
      </c>
      <c r="B74" s="782" t="s">
        <v>429</v>
      </c>
      <c r="C74" s="796">
        <v>4908</v>
      </c>
      <c r="D74" s="797">
        <v>96146</v>
      </c>
      <c r="E74" s="797">
        <v>3203</v>
      </c>
      <c r="F74" s="774">
        <v>9399</v>
      </c>
      <c r="G74" s="774">
        <v>483063</v>
      </c>
      <c r="H74" s="774">
        <v>7795</v>
      </c>
      <c r="I74" s="774">
        <v>24374</v>
      </c>
      <c r="J74" s="774">
        <v>98585</v>
      </c>
      <c r="K74" s="774">
        <v>19025</v>
      </c>
      <c r="L74" s="774">
        <v>402269</v>
      </c>
      <c r="M74" s="774">
        <v>449839</v>
      </c>
      <c r="N74" s="774">
        <v>268</v>
      </c>
      <c r="O74" s="774">
        <v>191</v>
      </c>
      <c r="P74" s="193">
        <f t="shared" si="12"/>
        <v>1599065</v>
      </c>
    </row>
    <row r="75" spans="1:17" s="140" customFormat="1" ht="15.95" customHeight="1" x14ac:dyDescent="0.25">
      <c r="A75" s="782">
        <v>4500000</v>
      </c>
      <c r="B75" s="782" t="s">
        <v>541</v>
      </c>
      <c r="C75" s="796">
        <v>9602</v>
      </c>
      <c r="D75" s="797">
        <v>86013</v>
      </c>
      <c r="E75" s="797">
        <v>88293</v>
      </c>
      <c r="F75" s="774">
        <v>2478</v>
      </c>
      <c r="G75" s="774">
        <v>384043</v>
      </c>
      <c r="H75" s="774">
        <v>191502</v>
      </c>
      <c r="I75" s="774">
        <v>10125</v>
      </c>
      <c r="J75" s="774">
        <v>186061</v>
      </c>
      <c r="K75" s="774">
        <v>8966</v>
      </c>
      <c r="L75" s="774"/>
      <c r="M75" s="774">
        <v>185437</v>
      </c>
      <c r="N75" s="774">
        <v>3289</v>
      </c>
      <c r="O75" s="774">
        <v>4397</v>
      </c>
      <c r="P75" s="193">
        <f t="shared" si="12"/>
        <v>1160206</v>
      </c>
    </row>
    <row r="76" spans="1:17" s="140" customFormat="1" ht="15.95" customHeight="1" x14ac:dyDescent="0.25">
      <c r="A76" s="784"/>
      <c r="B76" s="785" t="s">
        <v>672</v>
      </c>
      <c r="C76" s="772">
        <f>C73+C74-C75</f>
        <v>-626087</v>
      </c>
      <c r="D76" s="772">
        <f t="shared" ref="D76:O76" si="15">D73+D74-D75</f>
        <v>636310</v>
      </c>
      <c r="E76" s="772">
        <f t="shared" si="15"/>
        <v>6547544</v>
      </c>
      <c r="F76" s="772">
        <f t="shared" si="15"/>
        <v>2662066</v>
      </c>
      <c r="G76" s="772">
        <f t="shared" si="15"/>
        <v>4676875</v>
      </c>
      <c r="H76" s="772">
        <f t="shared" si="15"/>
        <v>7847774</v>
      </c>
      <c r="I76" s="772">
        <f t="shared" si="15"/>
        <v>3319560</v>
      </c>
      <c r="J76" s="772">
        <f t="shared" si="15"/>
        <v>18883211</v>
      </c>
      <c r="K76" s="772">
        <f t="shared" si="15"/>
        <v>1458075</v>
      </c>
      <c r="L76" s="772">
        <f t="shared" si="15"/>
        <v>5226662</v>
      </c>
      <c r="M76" s="772">
        <f t="shared" si="15"/>
        <v>3626067</v>
      </c>
      <c r="N76" s="772">
        <f t="shared" si="15"/>
        <v>1448759</v>
      </c>
      <c r="O76" s="772">
        <f t="shared" si="15"/>
        <v>-1099375</v>
      </c>
      <c r="P76" s="432">
        <f t="shared" si="12"/>
        <v>54607441</v>
      </c>
    </row>
    <row r="77" spans="1:17" s="140" customFormat="1" ht="24" x14ac:dyDescent="0.25">
      <c r="A77" s="782">
        <v>5890000</v>
      </c>
      <c r="B77" s="782" t="s">
        <v>538</v>
      </c>
      <c r="C77" s="799">
        <v>14</v>
      </c>
      <c r="D77" s="799">
        <v>8435</v>
      </c>
      <c r="E77" s="799">
        <v>1</v>
      </c>
      <c r="F77" s="774">
        <v>156</v>
      </c>
      <c r="G77" s="774">
        <v>53526</v>
      </c>
      <c r="H77" s="774">
        <v>225826</v>
      </c>
      <c r="I77" s="774">
        <v>2877</v>
      </c>
      <c r="J77" s="774">
        <v>3008</v>
      </c>
      <c r="K77" s="774">
        <v>20</v>
      </c>
      <c r="L77" s="774">
        <v>2</v>
      </c>
      <c r="M77" s="774">
        <v>1980</v>
      </c>
      <c r="N77" s="774">
        <v>0</v>
      </c>
      <c r="O77" s="774">
        <v>1687</v>
      </c>
      <c r="P77" s="193">
        <f t="shared" si="12"/>
        <v>297532</v>
      </c>
    </row>
    <row r="78" spans="1:17" s="140" customFormat="1" ht="24" x14ac:dyDescent="0.25">
      <c r="A78" s="782">
        <v>4890000</v>
      </c>
      <c r="B78" s="782" t="s">
        <v>542</v>
      </c>
      <c r="C78" s="798">
        <v>126</v>
      </c>
      <c r="D78" s="799">
        <v>2306</v>
      </c>
      <c r="E78" s="799">
        <v>1</v>
      </c>
      <c r="F78" s="774">
        <v>3985</v>
      </c>
      <c r="G78" s="774">
        <v>1520258</v>
      </c>
      <c r="H78" s="774">
        <v>249671</v>
      </c>
      <c r="I78" s="774">
        <v>200</v>
      </c>
      <c r="J78" s="774">
        <v>0</v>
      </c>
      <c r="K78" s="774">
        <v>1</v>
      </c>
      <c r="L78" s="774">
        <v>863</v>
      </c>
      <c r="M78" s="774">
        <v>581</v>
      </c>
      <c r="N78" s="774">
        <v>8</v>
      </c>
      <c r="O78" s="774"/>
      <c r="P78" s="193">
        <f t="shared" si="12"/>
        <v>1778000</v>
      </c>
    </row>
    <row r="79" spans="1:17" s="140" customFormat="1" ht="15.95" customHeight="1" x14ac:dyDescent="0.25">
      <c r="A79" s="784"/>
      <c r="B79" s="785" t="s">
        <v>673</v>
      </c>
      <c r="C79" s="772">
        <f>C76+C77-C78</f>
        <v>-626199</v>
      </c>
      <c r="D79" s="772">
        <f t="shared" ref="D79:O79" si="16">D76+D77-D78</f>
        <v>642439</v>
      </c>
      <c r="E79" s="772">
        <f t="shared" si="16"/>
        <v>6547544</v>
      </c>
      <c r="F79" s="772">
        <f t="shared" si="16"/>
        <v>2658237</v>
      </c>
      <c r="G79" s="772">
        <f t="shared" si="16"/>
        <v>3210143</v>
      </c>
      <c r="H79" s="772">
        <f t="shared" si="16"/>
        <v>7823929</v>
      </c>
      <c r="I79" s="772">
        <f t="shared" si="16"/>
        <v>3322237</v>
      </c>
      <c r="J79" s="772">
        <f t="shared" si="16"/>
        <v>18886219</v>
      </c>
      <c r="K79" s="772">
        <f t="shared" si="16"/>
        <v>1458094</v>
      </c>
      <c r="L79" s="772">
        <f t="shared" si="16"/>
        <v>5225801</v>
      </c>
      <c r="M79" s="772">
        <f t="shared" si="16"/>
        <v>3627466</v>
      </c>
      <c r="N79" s="772">
        <f t="shared" si="16"/>
        <v>1448751</v>
      </c>
      <c r="O79" s="772">
        <f t="shared" si="16"/>
        <v>-1097688</v>
      </c>
      <c r="P79" s="432">
        <f t="shared" si="12"/>
        <v>53126973</v>
      </c>
    </row>
    <row r="80" spans="1:17" s="140" customFormat="1" ht="15.95" customHeight="1" x14ac:dyDescent="0.25">
      <c r="A80" s="782">
        <v>4600000</v>
      </c>
      <c r="B80" s="782" t="s">
        <v>1241</v>
      </c>
      <c r="C80" s="773"/>
      <c r="D80" s="800">
        <v>68420</v>
      </c>
      <c r="E80" s="800">
        <v>1202418</v>
      </c>
      <c r="F80" s="774">
        <v>732305</v>
      </c>
      <c r="G80" s="774"/>
      <c r="H80" s="774">
        <v>1318631</v>
      </c>
      <c r="I80" s="774"/>
      <c r="J80" s="774">
        <v>2658379</v>
      </c>
      <c r="K80" s="774"/>
      <c r="L80" s="774">
        <v>1257340</v>
      </c>
      <c r="M80" s="774">
        <v>1361898</v>
      </c>
      <c r="N80" s="774"/>
      <c r="O80" s="774"/>
      <c r="P80" s="193">
        <f t="shared" si="12"/>
        <v>8599391</v>
      </c>
    </row>
    <row r="81" spans="1:16" s="140" customFormat="1" ht="15.95" customHeight="1" x14ac:dyDescent="0.25">
      <c r="A81" s="784"/>
      <c r="B81" s="801" t="s">
        <v>1149</v>
      </c>
      <c r="C81" s="772">
        <f>C79-C80</f>
        <v>-626199</v>
      </c>
      <c r="D81" s="772">
        <f>D79-D80</f>
        <v>574019</v>
      </c>
      <c r="E81" s="772">
        <f t="shared" ref="E81:O81" si="17">E79-E80</f>
        <v>5345126</v>
      </c>
      <c r="F81" s="772">
        <f t="shared" si="17"/>
        <v>1925932</v>
      </c>
      <c r="G81" s="772">
        <f t="shared" si="17"/>
        <v>3210143</v>
      </c>
      <c r="H81" s="772">
        <f t="shared" si="17"/>
        <v>6505298</v>
      </c>
      <c r="I81" s="772">
        <f t="shared" si="17"/>
        <v>3322237</v>
      </c>
      <c r="J81" s="772">
        <f t="shared" si="17"/>
        <v>16227840</v>
      </c>
      <c r="K81" s="772">
        <f t="shared" si="17"/>
        <v>1458094</v>
      </c>
      <c r="L81" s="772">
        <f t="shared" si="17"/>
        <v>3968461</v>
      </c>
      <c r="M81" s="772">
        <f t="shared" si="17"/>
        <v>2265568</v>
      </c>
      <c r="N81" s="772">
        <f t="shared" si="17"/>
        <v>1448751</v>
      </c>
      <c r="O81" s="772">
        <f t="shared" si="17"/>
        <v>-1097688</v>
      </c>
      <c r="P81" s="432">
        <f>SUM(C81:O81)</f>
        <v>44527582</v>
      </c>
    </row>
    <row r="82" spans="1:16" s="140" customFormat="1" ht="3.75" customHeight="1" x14ac:dyDescent="0.25">
      <c r="A82" s="147"/>
      <c r="B82" s="147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1:16" s="140" customFormat="1" x14ac:dyDescent="0.25">
      <c r="A83" s="415"/>
      <c r="B83" s="415" t="s">
        <v>1058</v>
      </c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</row>
    <row r="84" spans="1:16" s="140" customFormat="1" x14ac:dyDescent="0.25">
      <c r="A84" s="86"/>
      <c r="B84" s="87"/>
      <c r="C84" s="86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86"/>
    </row>
    <row r="85" spans="1:16" x14ac:dyDescent="0.25">
      <c r="C85" s="1535"/>
      <c r="D85" s="1535"/>
      <c r="E85" s="1535"/>
      <c r="F85" s="1535"/>
      <c r="G85" s="1535"/>
      <c r="H85" s="1535"/>
      <c r="I85" s="1535"/>
      <c r="J85" s="1535"/>
      <c r="K85" s="1535"/>
      <c r="L85" s="1535"/>
      <c r="M85" s="1535"/>
      <c r="N85" s="1535"/>
      <c r="O85" s="1535"/>
      <c r="P85" s="140"/>
    </row>
    <row r="86" spans="1:16" x14ac:dyDescent="0.25"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</row>
    <row r="87" spans="1:16" x14ac:dyDescent="0.25"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</row>
  </sheetData>
  <mergeCells count="8">
    <mergeCell ref="A57:P57"/>
    <mergeCell ref="A58:P58"/>
    <mergeCell ref="A59:P59"/>
    <mergeCell ref="A1:P1"/>
    <mergeCell ref="A2:P2"/>
    <mergeCell ref="A3:P3"/>
    <mergeCell ref="A4:P4"/>
    <mergeCell ref="A56:P56"/>
  </mergeCells>
  <conditionalFormatting sqref="P8 A68:B68 A84:C84 A65:B65 A71:B71 A73:B73 A76:B76 A79:B79 A8:B8 A26:B26 A37:B39 A23:B23 A47:B49 P84 A54:P55">
    <cfRule type="cellIs" dxfId="6" priority="10" stopIfTrue="1" operator="equal">
      <formula>0</formula>
    </cfRule>
  </conditionalFormatting>
  <conditionalFormatting sqref="O8">
    <cfRule type="cellIs" dxfId="5" priority="9" stopIfTrue="1" operator="equal">
      <formula>0</formula>
    </cfRule>
  </conditionalFormatting>
  <conditionalFormatting sqref="A81">
    <cfRule type="cellIs" dxfId="4" priority="8" stopIfTrue="1" operator="equal">
      <formula>0</formula>
    </cfRule>
  </conditionalFormatting>
  <conditionalFormatting sqref="B81">
    <cfRule type="cellIs" dxfId="3" priority="7" stopIfTrue="1" operator="equal">
      <formula>0</formula>
    </cfRule>
  </conditionalFormatting>
  <conditionalFormatting sqref="M8">
    <cfRule type="cellIs" dxfId="2" priority="6" stopIfTrue="1" operator="equal">
      <formula>0</formula>
    </cfRule>
  </conditionalFormatting>
  <conditionalFormatting sqref="N8">
    <cfRule type="cellIs" dxfId="1" priority="5" stopIfTrue="1" operator="equal">
      <formula>0</formula>
    </cfRule>
  </conditionalFormatting>
  <conditionalFormatting sqref="C8:L8">
    <cfRule type="cellIs" dxfId="0" priority="4" stopIfTrue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14999847407452621"/>
  </sheetPr>
  <dimension ref="A1:G96"/>
  <sheetViews>
    <sheetView showGridLines="0" zoomScaleNormal="100" workbookViewId="0">
      <selection activeCell="E80" sqref="E80"/>
    </sheetView>
  </sheetViews>
  <sheetFormatPr baseColWidth="10" defaultColWidth="9.140625" defaultRowHeight="12.75" x14ac:dyDescent="0.2"/>
  <cols>
    <col min="1" max="1" width="73.5703125" customWidth="1"/>
    <col min="2" max="2" width="18.85546875" bestFit="1" customWidth="1"/>
    <col min="3" max="3" width="18" bestFit="1" customWidth="1"/>
    <col min="4" max="4" width="21.85546875" bestFit="1" customWidth="1"/>
    <col min="5" max="5" width="18" bestFit="1" customWidth="1"/>
    <col min="6" max="6" width="16.7109375" bestFit="1" customWidth="1"/>
    <col min="7" max="7" width="11.140625" customWidth="1"/>
  </cols>
  <sheetData>
    <row r="1" spans="1:3" x14ac:dyDescent="0.2">
      <c r="A1" s="1830" t="s">
        <v>651</v>
      </c>
      <c r="B1" s="1830"/>
      <c r="C1" s="1830"/>
    </row>
    <row r="2" spans="1:3" x14ac:dyDescent="0.2">
      <c r="A2" s="1831" t="s">
        <v>652</v>
      </c>
      <c r="B2" s="1831"/>
      <c r="C2" s="1831"/>
    </row>
    <row r="3" spans="1:3" x14ac:dyDescent="0.2">
      <c r="A3" s="1830" t="s">
        <v>1982</v>
      </c>
      <c r="B3" s="1830"/>
      <c r="C3" s="1830"/>
    </row>
    <row r="4" spans="1:3" x14ac:dyDescent="0.2">
      <c r="A4" s="1830" t="s">
        <v>546</v>
      </c>
      <c r="B4" s="1830"/>
      <c r="C4" s="1830"/>
    </row>
    <row r="5" spans="1:3" ht="3.75" customHeight="1" x14ac:dyDescent="0.25">
      <c r="A5" s="75"/>
      <c r="B5" s="76"/>
      <c r="C5" s="76"/>
    </row>
    <row r="6" spans="1:3" ht="15" x14ac:dyDescent="0.2">
      <c r="A6" s="298"/>
      <c r="B6" s="576"/>
      <c r="C6" s="576"/>
    </row>
    <row r="7" spans="1:3" x14ac:dyDescent="0.2">
      <c r="A7" s="1531" t="s">
        <v>1074</v>
      </c>
      <c r="B7" s="1532">
        <v>13578195.581631999</v>
      </c>
      <c r="C7" s="562">
        <f>B7/$B$49</f>
        <v>1.6120790924043751E-2</v>
      </c>
    </row>
    <row r="8" spans="1:3" x14ac:dyDescent="0.2">
      <c r="A8" s="1531" t="s">
        <v>175</v>
      </c>
      <c r="B8" s="1532">
        <v>76859252.983963996</v>
      </c>
      <c r="C8" s="562">
        <f t="shared" ref="C8:C48" si="0">B8/$B$49</f>
        <v>9.1251590867403518E-2</v>
      </c>
    </row>
    <row r="9" spans="1:3" x14ac:dyDescent="0.2">
      <c r="A9" s="1531" t="s">
        <v>1799</v>
      </c>
      <c r="B9" s="1532">
        <v>25590234.583089001</v>
      </c>
      <c r="C9" s="562">
        <f t="shared" si="0"/>
        <v>3.0382153426134994E-2</v>
      </c>
    </row>
    <row r="10" spans="1:3" x14ac:dyDescent="0.2">
      <c r="A10" s="1531" t="s">
        <v>1</v>
      </c>
      <c r="B10" s="1532">
        <v>49098575.521865003</v>
      </c>
      <c r="C10" s="562">
        <f t="shared" si="0"/>
        <v>5.8292566629919218E-2</v>
      </c>
    </row>
    <row r="11" spans="1:3" x14ac:dyDescent="0.2">
      <c r="A11" s="1531" t="s">
        <v>654</v>
      </c>
      <c r="B11" s="1532">
        <v>25743338.313409999</v>
      </c>
      <c r="C11" s="562">
        <f t="shared" si="0"/>
        <v>3.0563926711941452E-2</v>
      </c>
    </row>
    <row r="12" spans="1:3" s="733" customFormat="1" x14ac:dyDescent="0.2">
      <c r="A12" s="1531" t="s">
        <v>177</v>
      </c>
      <c r="B12" s="1532">
        <v>34453766.699708</v>
      </c>
      <c r="C12" s="562">
        <f t="shared" si="0"/>
        <v>4.0905432991635834E-2</v>
      </c>
    </row>
    <row r="13" spans="1:3" s="733" customFormat="1" x14ac:dyDescent="0.2">
      <c r="A13" s="1531" t="s">
        <v>1420</v>
      </c>
      <c r="B13" s="1532">
        <v>22012621.915451001</v>
      </c>
      <c r="C13" s="562">
        <f t="shared" si="0"/>
        <v>2.6134612176970676E-2</v>
      </c>
    </row>
    <row r="14" spans="1:3" s="733" customFormat="1" x14ac:dyDescent="0.2">
      <c r="A14" s="1531" t="s">
        <v>10</v>
      </c>
      <c r="B14" s="1532">
        <v>84241802.897958994</v>
      </c>
      <c r="C14" s="562">
        <f t="shared" si="0"/>
        <v>0.10001656578136231</v>
      </c>
    </row>
    <row r="15" spans="1:3" s="733" customFormat="1" x14ac:dyDescent="0.2">
      <c r="A15" s="1531" t="s">
        <v>3</v>
      </c>
      <c r="B15" s="1532">
        <v>48198450.983964004</v>
      </c>
      <c r="C15" s="562">
        <f t="shared" si="0"/>
        <v>5.7223888586959447E-2</v>
      </c>
    </row>
    <row r="16" spans="1:3" s="733" customFormat="1" x14ac:dyDescent="0.2">
      <c r="A16" s="1531" t="s">
        <v>94</v>
      </c>
      <c r="B16" s="1532">
        <v>100707232.817783</v>
      </c>
      <c r="C16" s="562">
        <f t="shared" si="0"/>
        <v>0.11956524230588132</v>
      </c>
    </row>
    <row r="17" spans="1:3" s="733" customFormat="1" x14ac:dyDescent="0.2">
      <c r="A17" s="1531" t="s">
        <v>12</v>
      </c>
      <c r="B17" s="1532">
        <v>81411626.584546998</v>
      </c>
      <c r="C17" s="562">
        <f t="shared" si="0"/>
        <v>9.6656422649500598E-2</v>
      </c>
    </row>
    <row r="18" spans="1:3" x14ac:dyDescent="0.2">
      <c r="A18" s="1531" t="s">
        <v>228</v>
      </c>
      <c r="B18" s="1532">
        <v>1167763.186588</v>
      </c>
      <c r="C18" s="562">
        <f t="shared" si="0"/>
        <v>1.3864335703962206E-3</v>
      </c>
    </row>
    <row r="19" spans="1:3" x14ac:dyDescent="0.2">
      <c r="A19" s="1531" t="s">
        <v>235</v>
      </c>
      <c r="B19" s="1532">
        <v>235850.51020399999</v>
      </c>
      <c r="C19" s="562">
        <f t="shared" si="0"/>
        <v>2.8001487690095173E-4</v>
      </c>
    </row>
    <row r="20" spans="1:3" x14ac:dyDescent="0.2">
      <c r="A20" s="1531" t="s">
        <v>1112</v>
      </c>
      <c r="B20" s="1532">
        <v>5584418.8644310003</v>
      </c>
      <c r="C20" s="562">
        <f t="shared" si="0"/>
        <v>6.6301334668916008E-3</v>
      </c>
    </row>
    <row r="21" spans="1:3" x14ac:dyDescent="0.2">
      <c r="A21" s="1531" t="s">
        <v>1421</v>
      </c>
      <c r="B21" s="1532">
        <v>1583066.049562</v>
      </c>
      <c r="C21" s="562">
        <f t="shared" si="0"/>
        <v>1.8795042868924071E-3</v>
      </c>
    </row>
    <row r="22" spans="1:3" x14ac:dyDescent="0.2">
      <c r="A22" s="1531" t="s">
        <v>255</v>
      </c>
      <c r="B22" s="1532">
        <v>1681857.6793</v>
      </c>
      <c r="C22" s="562">
        <f t="shared" si="0"/>
        <v>1.9967952184066239E-3</v>
      </c>
    </row>
    <row r="23" spans="1:3" x14ac:dyDescent="0.2">
      <c r="A23" s="1531" t="s">
        <v>2005</v>
      </c>
      <c r="B23" s="1532">
        <v>22231851.18513</v>
      </c>
      <c r="C23" s="562">
        <f t="shared" si="0"/>
        <v>2.6394893390308535E-2</v>
      </c>
    </row>
    <row r="24" spans="1:3" x14ac:dyDescent="0.2">
      <c r="A24" s="1531" t="s">
        <v>284</v>
      </c>
      <c r="B24" s="1532">
        <v>3340581.3411070001</v>
      </c>
      <c r="C24" s="562">
        <f t="shared" si="0"/>
        <v>3.9661244412768221E-3</v>
      </c>
    </row>
    <row r="25" spans="1:3" s="481" customFormat="1" x14ac:dyDescent="0.2">
      <c r="A25" s="1531" t="s">
        <v>1169</v>
      </c>
      <c r="B25" s="1532">
        <v>6023373.8396500004</v>
      </c>
      <c r="C25" s="562">
        <f t="shared" si="0"/>
        <v>7.1512852899031079E-3</v>
      </c>
    </row>
    <row r="26" spans="1:3" s="481" customFormat="1" x14ac:dyDescent="0.2">
      <c r="A26" s="1531" t="s">
        <v>1800</v>
      </c>
      <c r="B26" s="1532">
        <v>12987533.567055</v>
      </c>
      <c r="C26" s="562">
        <f t="shared" si="0"/>
        <v>1.5419524044617506E-2</v>
      </c>
    </row>
    <row r="27" spans="1:3" s="481" customFormat="1" x14ac:dyDescent="0.2">
      <c r="A27" s="1531" t="s">
        <v>2006</v>
      </c>
      <c r="B27" s="1532">
        <v>127420098.281341</v>
      </c>
      <c r="C27" s="562">
        <f t="shared" si="0"/>
        <v>0.15128024571197962</v>
      </c>
    </row>
    <row r="28" spans="1:3" s="481" customFormat="1" x14ac:dyDescent="0.2">
      <c r="A28" s="1531" t="s">
        <v>178</v>
      </c>
      <c r="B28" s="1532">
        <v>45053471.125363998</v>
      </c>
      <c r="C28" s="562">
        <f t="shared" si="0"/>
        <v>5.3489993132588204E-2</v>
      </c>
    </row>
    <row r="29" spans="1:3" s="481" customFormat="1" x14ac:dyDescent="0.2">
      <c r="A29" s="1531" t="s">
        <v>142</v>
      </c>
      <c r="B29" s="1532">
        <v>1918995.4810490001</v>
      </c>
      <c r="C29" s="562">
        <f t="shared" si="0"/>
        <v>2.2783384396100623E-3</v>
      </c>
    </row>
    <row r="30" spans="1:3" x14ac:dyDescent="0.2">
      <c r="A30" s="1531" t="s">
        <v>960</v>
      </c>
      <c r="B30" s="1532">
        <v>666632.45043700002</v>
      </c>
      <c r="C30" s="562">
        <f t="shared" si="0"/>
        <v>7.9146321704302392E-4</v>
      </c>
    </row>
    <row r="31" spans="1:3" x14ac:dyDescent="0.2">
      <c r="A31" s="1531" t="s">
        <v>1407</v>
      </c>
      <c r="B31" s="1532">
        <v>306625.36443100002</v>
      </c>
      <c r="C31" s="562">
        <f t="shared" si="0"/>
        <v>3.6404273029382565E-4</v>
      </c>
    </row>
    <row r="32" spans="1:3" x14ac:dyDescent="0.2">
      <c r="A32" s="1531" t="s">
        <v>1871</v>
      </c>
      <c r="B32" s="1532">
        <v>732300.87463500001</v>
      </c>
      <c r="C32" s="562">
        <f t="shared" si="0"/>
        <v>8.6942843196741626E-4</v>
      </c>
    </row>
    <row r="33" spans="1:3" x14ac:dyDescent="0.2">
      <c r="A33" s="1531" t="s">
        <v>1720</v>
      </c>
      <c r="B33" s="1532">
        <v>1400781.4256549999</v>
      </c>
      <c r="C33" s="562">
        <f t="shared" si="0"/>
        <v>1.6630858170739381E-3</v>
      </c>
    </row>
    <row r="34" spans="1:3" s="419" customFormat="1" x14ac:dyDescent="0.2">
      <c r="A34" s="1531" t="s">
        <v>969</v>
      </c>
      <c r="B34" s="1532">
        <v>1114828.3381920001</v>
      </c>
      <c r="C34" s="562">
        <f t="shared" si="0"/>
        <v>1.3235863666969127E-3</v>
      </c>
    </row>
    <row r="35" spans="1:3" s="419" customFormat="1" x14ac:dyDescent="0.2">
      <c r="A35" s="1531" t="s">
        <v>1801</v>
      </c>
      <c r="B35" s="1532">
        <v>2038678.950437</v>
      </c>
      <c r="C35" s="562">
        <f t="shared" si="0"/>
        <v>2.4204333281001161E-3</v>
      </c>
    </row>
    <row r="36" spans="1:3" s="419" customFormat="1" x14ac:dyDescent="0.2">
      <c r="A36" s="1531" t="s">
        <v>1802</v>
      </c>
      <c r="B36" s="1532">
        <v>1286001.1370260001</v>
      </c>
      <c r="C36" s="562">
        <f t="shared" si="0"/>
        <v>1.5268122581857029E-3</v>
      </c>
    </row>
    <row r="37" spans="1:3" s="419" customFormat="1" x14ac:dyDescent="0.2">
      <c r="A37" s="1531" t="s">
        <v>1803</v>
      </c>
      <c r="B37" s="1532">
        <v>1279885.9475209999</v>
      </c>
      <c r="C37" s="562">
        <f t="shared" si="0"/>
        <v>1.5195519642181915E-3</v>
      </c>
    </row>
    <row r="38" spans="1:3" x14ac:dyDescent="0.2">
      <c r="A38" s="1531" t="s">
        <v>1971</v>
      </c>
      <c r="B38" s="1532">
        <v>526096.93877500005</v>
      </c>
      <c r="C38" s="562">
        <f t="shared" si="0"/>
        <v>6.2461162124104977E-4</v>
      </c>
    </row>
    <row r="39" spans="1:3" x14ac:dyDescent="0.2">
      <c r="A39" s="1531" t="s">
        <v>780</v>
      </c>
      <c r="B39" s="1532">
        <v>43880.466472</v>
      </c>
      <c r="C39" s="562">
        <f t="shared" si="0"/>
        <v>5.2097336600567724E-5</v>
      </c>
    </row>
    <row r="40" spans="1:3" s="1445" customFormat="1" x14ac:dyDescent="0.2">
      <c r="A40" s="1531" t="s">
        <v>976</v>
      </c>
      <c r="B40" s="1532">
        <v>370194.44897899998</v>
      </c>
      <c r="C40" s="562">
        <f t="shared" si="0"/>
        <v>4.3951549212511428E-4</v>
      </c>
    </row>
    <row r="41" spans="1:3" s="1445" customFormat="1" x14ac:dyDescent="0.2">
      <c r="A41" s="1531" t="s">
        <v>1018</v>
      </c>
      <c r="B41" s="1532">
        <v>9097891.5247809999</v>
      </c>
      <c r="C41" s="562">
        <f t="shared" si="0"/>
        <v>1.0801524122912657E-2</v>
      </c>
    </row>
    <row r="42" spans="1:3" s="1445" customFormat="1" x14ac:dyDescent="0.2">
      <c r="A42" s="1531" t="s">
        <v>802</v>
      </c>
      <c r="B42" s="1532">
        <v>1087773.790087</v>
      </c>
      <c r="C42" s="562">
        <f t="shared" si="0"/>
        <v>1.2914656986064352E-3</v>
      </c>
    </row>
    <row r="43" spans="1:3" s="1445" customFormat="1" x14ac:dyDescent="0.2">
      <c r="A43" s="1531" t="s">
        <v>1280</v>
      </c>
      <c r="B43" s="1532">
        <v>1124311.7244889999</v>
      </c>
      <c r="C43" s="562">
        <f t="shared" si="0"/>
        <v>1.3348455717088574E-3</v>
      </c>
    </row>
    <row r="44" spans="1:3" s="1445" customFormat="1" x14ac:dyDescent="0.2">
      <c r="A44" s="1531" t="s">
        <v>341</v>
      </c>
      <c r="B44" s="1532">
        <v>15363315.255101999</v>
      </c>
      <c r="C44" s="562">
        <f t="shared" si="0"/>
        <v>1.8240184539888859E-2</v>
      </c>
    </row>
    <row r="45" spans="1:3" s="1445" customFormat="1" x14ac:dyDescent="0.2">
      <c r="A45" s="1531" t="s">
        <v>655</v>
      </c>
      <c r="B45" s="1532">
        <v>6693858.4883380001</v>
      </c>
      <c r="C45" s="562">
        <f t="shared" si="0"/>
        <v>7.9473220515109445E-3</v>
      </c>
    </row>
    <row r="46" spans="1:3" s="1445" customFormat="1" x14ac:dyDescent="0.2">
      <c r="A46" s="1531" t="s">
        <v>165</v>
      </c>
      <c r="B46" s="1532">
        <v>3250679.897959</v>
      </c>
      <c r="C46" s="562">
        <f t="shared" si="0"/>
        <v>3.8593884350051756E-3</v>
      </c>
    </row>
    <row r="47" spans="1:3" x14ac:dyDescent="0.2">
      <c r="A47" s="1531" t="s">
        <v>1286</v>
      </c>
      <c r="B47" s="1532">
        <v>736898.68804599997</v>
      </c>
      <c r="C47" s="562">
        <f t="shared" si="0"/>
        <v>8.7488721242619542E-4</v>
      </c>
    </row>
    <row r="48" spans="1:3" x14ac:dyDescent="0.2">
      <c r="A48" s="1531" t="s">
        <v>1121</v>
      </c>
      <c r="B48" s="1532">
        <v>4033903.2594750002</v>
      </c>
      <c r="C48" s="562">
        <f t="shared" si="0"/>
        <v>4.7892748828706295E-3</v>
      </c>
    </row>
    <row r="49" spans="1:7" x14ac:dyDescent="0.2">
      <c r="A49" s="563"/>
      <c r="B49" s="564">
        <f>SUM(B7:B48)</f>
        <v>842278498.96498966</v>
      </c>
      <c r="C49" s="575">
        <f>SUM(C7:C48)</f>
        <v>1.0000000000000007</v>
      </c>
    </row>
    <row r="50" spans="1:7" ht="6.75" customHeight="1" x14ac:dyDescent="0.2">
      <c r="A50" s="79"/>
      <c r="B50" s="80"/>
      <c r="C50" s="81"/>
    </row>
    <row r="51" spans="1:7" ht="15" x14ac:dyDescent="0.25">
      <c r="A51" s="71" t="s">
        <v>1059</v>
      </c>
      <c r="B51" s="82"/>
      <c r="C51" s="82"/>
    </row>
    <row r="52" spans="1:7" ht="15" x14ac:dyDescent="0.25">
      <c r="A52" s="71"/>
      <c r="B52" s="82"/>
      <c r="C52" s="82"/>
    </row>
    <row r="53" spans="1:7" x14ac:dyDescent="0.2">
      <c r="A53" s="1830" t="s">
        <v>651</v>
      </c>
      <c r="B53" s="1830"/>
      <c r="C53" s="1830"/>
    </row>
    <row r="54" spans="1:7" x14ac:dyDescent="0.2">
      <c r="A54" s="1830" t="s">
        <v>794</v>
      </c>
      <c r="B54" s="1830"/>
      <c r="C54" s="1830"/>
    </row>
    <row r="55" spans="1:7" x14ac:dyDescent="0.2">
      <c r="A55" s="1830" t="s">
        <v>1982</v>
      </c>
      <c r="B55" s="1830"/>
      <c r="C55" s="1830"/>
    </row>
    <row r="56" spans="1:7" x14ac:dyDescent="0.2">
      <c r="A56" s="1830" t="s">
        <v>546</v>
      </c>
      <c r="B56" s="1830"/>
      <c r="C56" s="1830"/>
    </row>
    <row r="57" spans="1:7" ht="3.75" customHeight="1" x14ac:dyDescent="0.2">
      <c r="A57" s="83"/>
      <c r="B57" s="83"/>
      <c r="C57" s="83"/>
    </row>
    <row r="58" spans="1:7" ht="24" customHeight="1" x14ac:dyDescent="0.2">
      <c r="A58" s="77" t="s">
        <v>656</v>
      </c>
      <c r="B58" s="207" t="s">
        <v>907</v>
      </c>
      <c r="C58" s="78" t="s">
        <v>906</v>
      </c>
    </row>
    <row r="59" spans="1:7" s="733" customFormat="1" x14ac:dyDescent="0.2">
      <c r="A59" s="194" t="s">
        <v>447</v>
      </c>
      <c r="B59" s="802">
        <v>54474933.804659002</v>
      </c>
      <c r="C59" s="803">
        <f>B59/$B$67</f>
        <v>6.4675678972690123E-2</v>
      </c>
      <c r="E59" s="1529"/>
    </row>
    <row r="60" spans="1:7" s="733" customFormat="1" x14ac:dyDescent="0.2">
      <c r="A60" s="194" t="s">
        <v>448</v>
      </c>
      <c r="B60" s="802">
        <v>40914799.234690003</v>
      </c>
      <c r="C60" s="803">
        <f t="shared" ref="C60:C66" si="1">B60/$B$67</f>
        <v>4.8576331088787131E-2</v>
      </c>
      <c r="E60" s="1530"/>
    </row>
    <row r="61" spans="1:7" s="733" customFormat="1" x14ac:dyDescent="0.2">
      <c r="A61" s="194" t="s">
        <v>1804</v>
      </c>
      <c r="B61" s="802">
        <v>736898.68804599997</v>
      </c>
      <c r="C61" s="803">
        <f t="shared" si="1"/>
        <v>8.748872124261951E-4</v>
      </c>
      <c r="E61" s="1530"/>
    </row>
    <row r="62" spans="1:7" s="733" customFormat="1" x14ac:dyDescent="0.2">
      <c r="A62" s="194" t="s">
        <v>454</v>
      </c>
      <c r="B62" s="802">
        <v>1583066.049562</v>
      </c>
      <c r="C62" s="803">
        <f t="shared" si="1"/>
        <v>1.8795042868924063E-3</v>
      </c>
      <c r="E62" s="1530"/>
    </row>
    <row r="63" spans="1:7" x14ac:dyDescent="0.2">
      <c r="A63" s="194" t="s">
        <v>455</v>
      </c>
      <c r="B63" s="802">
        <v>6693858.4883380001</v>
      </c>
      <c r="C63" s="803">
        <f t="shared" si="1"/>
        <v>7.9473220515109411E-3</v>
      </c>
      <c r="D63" s="518"/>
      <c r="E63" s="1530"/>
      <c r="F63" s="519"/>
      <c r="G63" s="520"/>
    </row>
    <row r="64" spans="1:7" x14ac:dyDescent="0.2">
      <c r="A64" s="194" t="s">
        <v>456</v>
      </c>
      <c r="B64" s="802">
        <v>728673253.80757201</v>
      </c>
      <c r="C64" s="803">
        <f t="shared" si="1"/>
        <v>0.86512151824245953</v>
      </c>
      <c r="D64" s="518"/>
      <c r="E64" s="1530"/>
      <c r="F64" s="519"/>
      <c r="G64" s="520"/>
    </row>
    <row r="65" spans="1:7" x14ac:dyDescent="0.2">
      <c r="A65" s="194" t="s">
        <v>1422</v>
      </c>
      <c r="B65" s="802">
        <v>102415</v>
      </c>
      <c r="C65" s="803">
        <f t="shared" si="1"/>
        <v>1.2159279873088267E-4</v>
      </c>
      <c r="D65" s="518"/>
      <c r="E65" s="1530"/>
      <c r="F65" s="519"/>
      <c r="G65" s="520"/>
    </row>
    <row r="66" spans="1:7" x14ac:dyDescent="0.2">
      <c r="A66" s="194" t="s">
        <v>460</v>
      </c>
      <c r="B66" s="802">
        <v>9099273.8921230007</v>
      </c>
      <c r="C66" s="803">
        <f t="shared" si="1"/>
        <v>1.0803165346502832E-2</v>
      </c>
      <c r="D66" s="518"/>
      <c r="E66" s="1530"/>
      <c r="F66" s="519"/>
      <c r="G66" s="520"/>
    </row>
    <row r="67" spans="1:7" ht="15" x14ac:dyDescent="0.25">
      <c r="A67" s="522" t="s">
        <v>443</v>
      </c>
      <c r="B67" s="564">
        <f>SUM(B59:B66)</f>
        <v>842278498.96499002</v>
      </c>
      <c r="C67" s="575">
        <f>SUM(C59:C66)</f>
        <v>1.0000000000000002</v>
      </c>
      <c r="D67" s="521"/>
      <c r="E67" s="521"/>
      <c r="F67" s="521"/>
      <c r="G67" s="521"/>
    </row>
    <row r="68" spans="1:7" ht="6.75" customHeight="1" x14ac:dyDescent="0.2">
      <c r="A68" s="79"/>
      <c r="B68" s="80"/>
      <c r="C68" s="81"/>
    </row>
    <row r="69" spans="1:7" ht="15" x14ac:dyDescent="0.25">
      <c r="A69" s="71" t="s">
        <v>1059</v>
      </c>
      <c r="B69" s="76"/>
      <c r="C69" s="76"/>
    </row>
    <row r="70" spans="1:7" ht="15" x14ac:dyDescent="0.25">
      <c r="A70" s="71"/>
      <c r="B70" s="76"/>
      <c r="C70" s="76"/>
    </row>
    <row r="71" spans="1:7" x14ac:dyDescent="0.2">
      <c r="A71" s="1830" t="s">
        <v>651</v>
      </c>
      <c r="B71" s="1830"/>
      <c r="C71" s="1830"/>
    </row>
    <row r="72" spans="1:7" x14ac:dyDescent="0.2">
      <c r="A72" s="1832" t="s">
        <v>1242</v>
      </c>
      <c r="B72" s="1832"/>
      <c r="C72" s="1832"/>
    </row>
    <row r="73" spans="1:7" x14ac:dyDescent="0.2">
      <c r="A73" s="1830" t="s">
        <v>1978</v>
      </c>
      <c r="B73" s="1830"/>
      <c r="C73" s="1830"/>
    </row>
    <row r="74" spans="1:7" x14ac:dyDescent="0.2">
      <c r="A74" s="1830" t="s">
        <v>546</v>
      </c>
      <c r="B74" s="1830"/>
      <c r="C74" s="1830"/>
    </row>
    <row r="75" spans="1:7" ht="3.75" customHeight="1" x14ac:dyDescent="0.2">
      <c r="A75" s="75"/>
    </row>
    <row r="76" spans="1:7" x14ac:dyDescent="0.2">
      <c r="A76" s="174"/>
      <c r="B76" s="207" t="s">
        <v>659</v>
      </c>
      <c r="C76" s="78" t="s">
        <v>908</v>
      </c>
    </row>
    <row r="77" spans="1:7" x14ac:dyDescent="0.2">
      <c r="A77" s="194" t="s">
        <v>991</v>
      </c>
      <c r="B77" s="561">
        <v>877359741.967906</v>
      </c>
      <c r="C77" s="561">
        <v>1457613304.2259474</v>
      </c>
      <c r="D77" s="182"/>
    </row>
    <row r="78" spans="1:7" x14ac:dyDescent="0.2">
      <c r="A78" s="194" t="s">
        <v>992</v>
      </c>
      <c r="B78" s="561">
        <v>894444760.88627303</v>
      </c>
      <c r="C78" s="561">
        <v>1392129714.4679301</v>
      </c>
    </row>
    <row r="79" spans="1:7" s="733" customFormat="1" x14ac:dyDescent="0.2">
      <c r="A79" s="194" t="s">
        <v>993</v>
      </c>
      <c r="B79" s="561">
        <v>900308016.13262188</v>
      </c>
      <c r="C79" s="561">
        <v>1378884061.3804665</v>
      </c>
      <c r="D79" s="117"/>
    </row>
    <row r="80" spans="1:7" s="1445" customFormat="1" x14ac:dyDescent="0.2">
      <c r="A80" s="194" t="s">
        <v>1796</v>
      </c>
      <c r="B80" s="561">
        <v>960412958.80172229</v>
      </c>
      <c r="C80" s="561">
        <v>1435887223</v>
      </c>
      <c r="D80" s="117"/>
      <c r="E80" s="11"/>
    </row>
    <row r="81" spans="1:6" s="1445" customFormat="1" x14ac:dyDescent="0.2">
      <c r="A81" s="194" t="s">
        <v>1797</v>
      </c>
      <c r="B81" s="561">
        <v>932047519.95332897</v>
      </c>
      <c r="C81" s="561">
        <v>1394736885</v>
      </c>
      <c r="D81" s="117"/>
      <c r="E81" s="11"/>
    </row>
    <row r="82" spans="1:6" s="1445" customFormat="1" x14ac:dyDescent="0.2">
      <c r="A82" s="194" t="s">
        <v>1798</v>
      </c>
      <c r="B82" s="804">
        <v>954288756.32650316</v>
      </c>
      <c r="C82" s="561">
        <v>1380263255</v>
      </c>
      <c r="D82" s="1536"/>
      <c r="E82" s="11"/>
    </row>
    <row r="83" spans="1:6" s="733" customFormat="1" x14ac:dyDescent="0.2">
      <c r="A83" s="194" t="s">
        <v>2002</v>
      </c>
      <c r="B83" s="804">
        <v>947200017.07869363</v>
      </c>
      <c r="C83" s="561">
        <v>1365078200.6400001</v>
      </c>
      <c r="D83" s="1536"/>
      <c r="E83" s="1536"/>
    </row>
    <row r="84" spans="1:6" s="733" customFormat="1" x14ac:dyDescent="0.2">
      <c r="A84" s="194" t="s">
        <v>2003</v>
      </c>
      <c r="B84" s="804">
        <v>889655017.02038288</v>
      </c>
      <c r="C84" s="561">
        <v>1334263867.55</v>
      </c>
      <c r="D84" s="1536"/>
      <c r="E84" s="1536"/>
    </row>
    <row r="85" spans="1:6" x14ac:dyDescent="0.2">
      <c r="A85" s="194" t="s">
        <v>2004</v>
      </c>
      <c r="B85" s="182">
        <v>842278498.96499002</v>
      </c>
      <c r="C85" s="561">
        <v>1288454440.1600001</v>
      </c>
      <c r="D85" s="1536"/>
      <c r="E85" s="1536"/>
    </row>
    <row r="86" spans="1:6" ht="7.5" customHeight="1" x14ac:dyDescent="0.2">
      <c r="A86" s="359"/>
      <c r="B86" s="359"/>
      <c r="C86" s="359"/>
      <c r="D86" s="117"/>
    </row>
    <row r="87" spans="1:6" x14ac:dyDescent="0.2">
      <c r="D87" s="117"/>
      <c r="E87" s="182"/>
      <c r="F87" s="182"/>
    </row>
    <row r="88" spans="1:6" x14ac:dyDescent="0.2">
      <c r="C88" s="370"/>
      <c r="D88" s="117"/>
      <c r="E88" s="182"/>
      <c r="F88" s="182"/>
    </row>
    <row r="89" spans="1:6" x14ac:dyDescent="0.2">
      <c r="A89" s="33"/>
      <c r="B89" s="433"/>
      <c r="D89" s="117"/>
      <c r="E89" s="182"/>
      <c r="F89" s="182"/>
    </row>
    <row r="90" spans="1:6" x14ac:dyDescent="0.2">
      <c r="A90" s="194"/>
      <c r="B90" s="117"/>
      <c r="C90" s="187"/>
    </row>
    <row r="91" spans="1:6" x14ac:dyDescent="0.2">
      <c r="A91" s="194"/>
      <c r="B91" s="182"/>
      <c r="C91" s="242"/>
    </row>
    <row r="92" spans="1:6" x14ac:dyDescent="0.2">
      <c r="A92" s="194"/>
      <c r="B92" s="182"/>
      <c r="C92" s="242"/>
    </row>
    <row r="93" spans="1:6" x14ac:dyDescent="0.2">
      <c r="B93" s="182"/>
      <c r="C93" s="242"/>
    </row>
    <row r="94" spans="1:6" x14ac:dyDescent="0.2">
      <c r="B94" s="117"/>
    </row>
    <row r="95" spans="1:6" x14ac:dyDescent="0.2">
      <c r="B95" s="117"/>
    </row>
    <row r="96" spans="1:6" x14ac:dyDescent="0.2">
      <c r="B96" s="117"/>
    </row>
  </sheetData>
  <mergeCells count="12">
    <mergeCell ref="A74:C74"/>
    <mergeCell ref="A1:C1"/>
    <mergeCell ref="A2:C2"/>
    <mergeCell ref="A3:C3"/>
    <mergeCell ref="A4:C4"/>
    <mergeCell ref="A53:C53"/>
    <mergeCell ref="A54:C54"/>
    <mergeCell ref="A55:C55"/>
    <mergeCell ref="A56:C56"/>
    <mergeCell ref="A71:C71"/>
    <mergeCell ref="A72:C72"/>
    <mergeCell ref="A73:C7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206"/>
  <sheetViews>
    <sheetView showGridLines="0" topLeftCell="A91" workbookViewId="0"/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10" t="s">
        <v>101</v>
      </c>
      <c r="B1" s="9"/>
    </row>
    <row r="2" spans="1:2" x14ac:dyDescent="0.2">
      <c r="B2" s="11"/>
    </row>
    <row r="3" spans="1:2" ht="15.75" x14ac:dyDescent="0.25">
      <c r="A3" s="12" t="s">
        <v>102</v>
      </c>
      <c r="B3" s="11"/>
    </row>
    <row r="4" spans="1:2" x14ac:dyDescent="0.2">
      <c r="A4" s="13" t="s">
        <v>9</v>
      </c>
      <c r="B4" s="14" t="s">
        <v>66</v>
      </c>
    </row>
    <row r="5" spans="1:2" x14ac:dyDescent="0.2">
      <c r="A5" s="13" t="s">
        <v>4</v>
      </c>
      <c r="B5" s="14" t="s">
        <v>70</v>
      </c>
    </row>
    <row r="6" spans="1:2" x14ac:dyDescent="0.2">
      <c r="A6" s="13" t="s">
        <v>50</v>
      </c>
      <c r="B6" s="14" t="s">
        <v>67</v>
      </c>
    </row>
    <row r="7" spans="1:2" x14ac:dyDescent="0.2">
      <c r="A7" s="13" t="s">
        <v>86</v>
      </c>
      <c r="B7" s="14" t="s">
        <v>68</v>
      </c>
    </row>
    <row r="8" spans="1:2" x14ac:dyDescent="0.2">
      <c r="A8" s="13" t="s">
        <v>872</v>
      </c>
      <c r="B8" s="14" t="s">
        <v>873</v>
      </c>
    </row>
    <row r="9" spans="1:2" x14ac:dyDescent="0.2">
      <c r="A9" s="13" t="s">
        <v>874</v>
      </c>
      <c r="B9" s="14" t="s">
        <v>69</v>
      </c>
    </row>
    <row r="10" spans="1:2" x14ac:dyDescent="0.2">
      <c r="A10" s="13" t="s">
        <v>0</v>
      </c>
      <c r="B10" s="14" t="s">
        <v>71</v>
      </c>
    </row>
    <row r="11" spans="1:2" x14ac:dyDescent="0.2">
      <c r="A11" s="13" t="s">
        <v>875</v>
      </c>
      <c r="B11" s="14" t="s">
        <v>87</v>
      </c>
    </row>
    <row r="12" spans="1:2" x14ac:dyDescent="0.2">
      <c r="A12" s="13" t="s">
        <v>2</v>
      </c>
      <c r="B12" s="14" t="s">
        <v>72</v>
      </c>
    </row>
    <row r="13" spans="1:2" x14ac:dyDescent="0.2">
      <c r="A13" s="13" t="s">
        <v>96</v>
      </c>
      <c r="B13" s="14" t="s">
        <v>73</v>
      </c>
    </row>
    <row r="14" spans="1:2" x14ac:dyDescent="0.2">
      <c r="A14" s="13" t="s">
        <v>1185</v>
      </c>
      <c r="B14" s="14" t="s">
        <v>1184</v>
      </c>
    </row>
    <row r="15" spans="1:2" s="525" customFormat="1" x14ac:dyDescent="0.2">
      <c r="A15" s="5" t="s">
        <v>1745</v>
      </c>
      <c r="B15" s="14" t="s">
        <v>1697</v>
      </c>
    </row>
    <row r="16" spans="1:2" x14ac:dyDescent="0.2">
      <c r="A16" s="13"/>
      <c r="B16" s="14"/>
    </row>
    <row r="17" spans="1:2" ht="15.75" x14ac:dyDescent="0.25">
      <c r="A17" s="15" t="s">
        <v>103</v>
      </c>
      <c r="B17" s="14"/>
    </row>
    <row r="18" spans="1:2" x14ac:dyDescent="0.2">
      <c r="A18" s="13" t="s">
        <v>104</v>
      </c>
      <c r="B18" s="14" t="s">
        <v>105</v>
      </c>
    </row>
    <row r="19" spans="1:2" x14ac:dyDescent="0.2">
      <c r="A19" s="13"/>
      <c r="B19" s="14"/>
    </row>
    <row r="20" spans="1:2" ht="15.75" x14ac:dyDescent="0.25">
      <c r="A20" s="15" t="s">
        <v>106</v>
      </c>
      <c r="B20" s="14"/>
    </row>
    <row r="21" spans="1:2" x14ac:dyDescent="0.2">
      <c r="A21" s="13" t="s">
        <v>107</v>
      </c>
      <c r="B21" s="14" t="s">
        <v>76</v>
      </c>
    </row>
    <row r="22" spans="1:2" x14ac:dyDescent="0.2">
      <c r="A22" s="13" t="s">
        <v>108</v>
      </c>
      <c r="B22" s="14" t="s">
        <v>81</v>
      </c>
    </row>
    <row r="23" spans="1:2" x14ac:dyDescent="0.2">
      <c r="A23" s="13" t="s">
        <v>876</v>
      </c>
      <c r="B23" s="14" t="s">
        <v>78</v>
      </c>
    </row>
    <row r="24" spans="1:2" x14ac:dyDescent="0.2">
      <c r="A24" s="13" t="s">
        <v>109</v>
      </c>
      <c r="B24" s="14" t="s">
        <v>77</v>
      </c>
    </row>
    <row r="25" spans="1:2" x14ac:dyDescent="0.2">
      <c r="A25" s="13" t="s">
        <v>110</v>
      </c>
      <c r="B25" s="14" t="s">
        <v>79</v>
      </c>
    </row>
    <row r="26" spans="1:2" x14ac:dyDescent="0.2">
      <c r="A26" s="13" t="s">
        <v>168</v>
      </c>
      <c r="B26" s="14" t="s">
        <v>82</v>
      </c>
    </row>
    <row r="27" spans="1:2" x14ac:dyDescent="0.2">
      <c r="A27" s="13" t="s">
        <v>111</v>
      </c>
      <c r="B27" s="14" t="s">
        <v>80</v>
      </c>
    </row>
    <row r="28" spans="1:2" x14ac:dyDescent="0.2">
      <c r="A28" s="13" t="s">
        <v>112</v>
      </c>
      <c r="B28" s="14" t="s">
        <v>83</v>
      </c>
    </row>
    <row r="29" spans="1:2" x14ac:dyDescent="0.2">
      <c r="A29" s="13" t="s">
        <v>166</v>
      </c>
      <c r="B29" s="14" t="s">
        <v>160</v>
      </c>
    </row>
    <row r="30" spans="1:2" x14ac:dyDescent="0.2">
      <c r="A30" s="208" t="s">
        <v>1062</v>
      </c>
      <c r="B30" s="14" t="s">
        <v>164</v>
      </c>
    </row>
    <row r="31" spans="1:2" x14ac:dyDescent="0.2">
      <c r="A31" s="5" t="s">
        <v>760</v>
      </c>
      <c r="B31" s="14" t="s">
        <v>758</v>
      </c>
    </row>
    <row r="32" spans="1:2" x14ac:dyDescent="0.2">
      <c r="A32" s="5" t="s">
        <v>761</v>
      </c>
      <c r="B32" s="14" t="s">
        <v>759</v>
      </c>
    </row>
    <row r="33" spans="1:2" x14ac:dyDescent="0.2">
      <c r="A33" s="5" t="s">
        <v>1061</v>
      </c>
      <c r="B33" s="14" t="s">
        <v>990</v>
      </c>
    </row>
    <row r="34" spans="1:2" x14ac:dyDescent="0.2">
      <c r="A34" s="13"/>
      <c r="B34" s="14"/>
    </row>
    <row r="35" spans="1:2" ht="15.75" x14ac:dyDescent="0.25">
      <c r="A35" s="15" t="s">
        <v>113</v>
      </c>
      <c r="B35" s="14"/>
    </row>
    <row r="36" spans="1:2" x14ac:dyDescent="0.2">
      <c r="A36" s="13" t="s">
        <v>114</v>
      </c>
      <c r="B36" s="14" t="s">
        <v>115</v>
      </c>
    </row>
    <row r="37" spans="1:2" x14ac:dyDescent="0.2">
      <c r="A37" s="13" t="s">
        <v>116</v>
      </c>
      <c r="B37" s="14" t="s">
        <v>117</v>
      </c>
    </row>
    <row r="38" spans="1:2" x14ac:dyDescent="0.2">
      <c r="A38" s="13" t="s">
        <v>1343</v>
      </c>
      <c r="B38" s="14" t="s">
        <v>1344</v>
      </c>
    </row>
    <row r="39" spans="1:2" x14ac:dyDescent="0.2">
      <c r="A39" s="13"/>
      <c r="B39" s="14"/>
    </row>
    <row r="40" spans="1:2" ht="15.75" x14ac:dyDescent="0.25">
      <c r="A40" s="15" t="s">
        <v>118</v>
      </c>
      <c r="B40" s="14"/>
    </row>
    <row r="41" spans="1:2" x14ac:dyDescent="0.2">
      <c r="A41" s="13" t="s">
        <v>119</v>
      </c>
      <c r="B41" s="14" t="s">
        <v>120</v>
      </c>
    </row>
    <row r="42" spans="1:2" x14ac:dyDescent="0.2">
      <c r="A42" s="13"/>
      <c r="B42" s="14"/>
    </row>
    <row r="43" spans="1:2" ht="15.75" x14ac:dyDescent="0.25">
      <c r="A43" s="15" t="s">
        <v>121</v>
      </c>
      <c r="B43" s="14"/>
    </row>
    <row r="44" spans="1:2" x14ac:dyDescent="0.2">
      <c r="A44" t="s">
        <v>122</v>
      </c>
      <c r="B44" s="11" t="s">
        <v>123</v>
      </c>
    </row>
    <row r="45" spans="1:2" x14ac:dyDescent="0.2">
      <c r="A45" t="s">
        <v>13</v>
      </c>
      <c r="B45" s="11" t="s">
        <v>124</v>
      </c>
    </row>
    <row r="46" spans="1:2" x14ac:dyDescent="0.2">
      <c r="A46" t="s">
        <v>125</v>
      </c>
      <c r="B46" s="11" t="s">
        <v>126</v>
      </c>
    </row>
    <row r="47" spans="1:2" x14ac:dyDescent="0.2">
      <c r="A47" t="s">
        <v>11</v>
      </c>
      <c r="B47" s="11" t="s">
        <v>63</v>
      </c>
    </row>
    <row r="48" spans="1:2" x14ac:dyDescent="0.2">
      <c r="A48" t="s">
        <v>175</v>
      </c>
      <c r="B48" s="11" t="s">
        <v>127</v>
      </c>
    </row>
    <row r="49" spans="1:2" x14ac:dyDescent="0.2">
      <c r="A49" t="s">
        <v>1259</v>
      </c>
      <c r="B49" s="11" t="s">
        <v>128</v>
      </c>
    </row>
    <row r="50" spans="1:2" x14ac:dyDescent="0.2">
      <c r="A50" t="s">
        <v>129</v>
      </c>
      <c r="B50" s="11" t="s">
        <v>130</v>
      </c>
    </row>
    <row r="51" spans="1:2" x14ac:dyDescent="0.2">
      <c r="A51" t="s">
        <v>1</v>
      </c>
      <c r="B51" s="11" t="s">
        <v>53</v>
      </c>
    </row>
    <row r="52" spans="1:2" x14ac:dyDescent="0.2">
      <c r="A52" t="s">
        <v>177</v>
      </c>
      <c r="B52" s="11" t="s">
        <v>62</v>
      </c>
    </row>
    <row r="53" spans="1:2" x14ac:dyDescent="0.2">
      <c r="A53" t="s">
        <v>10</v>
      </c>
      <c r="B53" s="11" t="s">
        <v>54</v>
      </c>
    </row>
    <row r="54" spans="1:2" x14ac:dyDescent="0.2">
      <c r="A54" t="s">
        <v>3</v>
      </c>
      <c r="B54" s="11" t="s">
        <v>55</v>
      </c>
    </row>
    <row r="55" spans="1:2" x14ac:dyDescent="0.2">
      <c r="A55" t="s">
        <v>94</v>
      </c>
      <c r="B55" s="11" t="s">
        <v>1251</v>
      </c>
    </row>
    <row r="56" spans="1:2" x14ac:dyDescent="0.2">
      <c r="A56" t="s">
        <v>12</v>
      </c>
      <c r="B56" s="11" t="s">
        <v>56</v>
      </c>
    </row>
    <row r="57" spans="1:2" x14ac:dyDescent="0.2">
      <c r="A57" t="s">
        <v>97</v>
      </c>
      <c r="B57" s="11" t="s">
        <v>57</v>
      </c>
    </row>
    <row r="58" spans="1:2" x14ac:dyDescent="0.2">
      <c r="A58" t="s">
        <v>176</v>
      </c>
      <c r="B58" s="11" t="s">
        <v>1252</v>
      </c>
    </row>
    <row r="59" spans="1:2" x14ac:dyDescent="0.2">
      <c r="A59" t="s">
        <v>654</v>
      </c>
      <c r="B59" s="11" t="s">
        <v>1253</v>
      </c>
    </row>
    <row r="60" spans="1:2" x14ac:dyDescent="0.2">
      <c r="A60" t="s">
        <v>178</v>
      </c>
      <c r="B60" s="11" t="s">
        <v>1254</v>
      </c>
    </row>
    <row r="61" spans="1:2" x14ac:dyDescent="0.2">
      <c r="A61" t="s">
        <v>1204</v>
      </c>
      <c r="B61" s="11" t="s">
        <v>857</v>
      </c>
    </row>
    <row r="62" spans="1:2" x14ac:dyDescent="0.2">
      <c r="A62" t="s">
        <v>1030</v>
      </c>
      <c r="B62" s="11" t="s">
        <v>1255</v>
      </c>
    </row>
    <row r="63" spans="1:2" x14ac:dyDescent="0.2">
      <c r="A63" t="s">
        <v>858</v>
      </c>
      <c r="B63" s="11" t="s">
        <v>1256</v>
      </c>
    </row>
    <row r="64" spans="1:2" x14ac:dyDescent="0.2">
      <c r="A64" t="s">
        <v>131</v>
      </c>
      <c r="B64" s="11" t="s">
        <v>61</v>
      </c>
    </row>
    <row r="65" spans="1:2" x14ac:dyDescent="0.2">
      <c r="A65" t="s">
        <v>14</v>
      </c>
      <c r="B65" s="11" t="s">
        <v>132</v>
      </c>
    </row>
    <row r="66" spans="1:2" x14ac:dyDescent="0.2">
      <c r="A66" t="s">
        <v>235</v>
      </c>
      <c r="B66" s="11" t="s">
        <v>1257</v>
      </c>
    </row>
    <row r="67" spans="1:2" x14ac:dyDescent="0.2">
      <c r="A67" t="s">
        <v>133</v>
      </c>
      <c r="B67" s="11" t="s">
        <v>49</v>
      </c>
    </row>
    <row r="68" spans="1:2" x14ac:dyDescent="0.2">
      <c r="A68" t="s">
        <v>859</v>
      </c>
      <c r="B68" s="11" t="s">
        <v>99</v>
      </c>
    </row>
    <row r="69" spans="1:2" x14ac:dyDescent="0.2">
      <c r="A69" t="s">
        <v>95</v>
      </c>
      <c r="B69" s="11" t="s">
        <v>41</v>
      </c>
    </row>
    <row r="70" spans="1:2" x14ac:dyDescent="0.2">
      <c r="A70" t="s">
        <v>134</v>
      </c>
      <c r="B70" s="11" t="s">
        <v>28</v>
      </c>
    </row>
    <row r="71" spans="1:2" x14ac:dyDescent="0.2">
      <c r="A71" t="s">
        <v>714</v>
      </c>
      <c r="B71" s="11" t="s">
        <v>135</v>
      </c>
    </row>
    <row r="72" spans="1:2" x14ac:dyDescent="0.2">
      <c r="A72" t="s">
        <v>1260</v>
      </c>
      <c r="B72" s="11" t="s">
        <v>29</v>
      </c>
    </row>
    <row r="73" spans="1:2" x14ac:dyDescent="0.2">
      <c r="A73" t="s">
        <v>98</v>
      </c>
      <c r="B73" s="11" t="s">
        <v>36</v>
      </c>
    </row>
    <row r="74" spans="1:2" x14ac:dyDescent="0.2">
      <c r="A74" t="s">
        <v>860</v>
      </c>
      <c r="B74" s="11" t="s">
        <v>23</v>
      </c>
    </row>
    <row r="75" spans="1:2" x14ac:dyDescent="0.2">
      <c r="A75" t="s">
        <v>136</v>
      </c>
      <c r="B75" s="11" t="s">
        <v>47</v>
      </c>
    </row>
    <row r="76" spans="1:2" x14ac:dyDescent="0.2">
      <c r="A76" t="s">
        <v>137</v>
      </c>
      <c r="B76" s="11" t="s">
        <v>37</v>
      </c>
    </row>
    <row r="77" spans="1:2" x14ac:dyDescent="0.2">
      <c r="A77" t="s">
        <v>6</v>
      </c>
      <c r="B77" s="11" t="s">
        <v>22</v>
      </c>
    </row>
    <row r="78" spans="1:2" x14ac:dyDescent="0.2">
      <c r="A78" t="s">
        <v>1261</v>
      </c>
      <c r="B78" s="11" t="s">
        <v>21</v>
      </c>
    </row>
    <row r="79" spans="1:2" x14ac:dyDescent="0.2">
      <c r="A79" t="s">
        <v>1262</v>
      </c>
      <c r="B79" s="11" t="s">
        <v>34</v>
      </c>
    </row>
    <row r="80" spans="1:2" x14ac:dyDescent="0.2">
      <c r="A80" t="s">
        <v>138</v>
      </c>
      <c r="B80" s="11" t="s">
        <v>20</v>
      </c>
    </row>
    <row r="81" spans="1:2" x14ac:dyDescent="0.2">
      <c r="A81" t="s">
        <v>269</v>
      </c>
      <c r="B81" s="11" t="s">
        <v>24</v>
      </c>
    </row>
    <row r="82" spans="1:2" x14ac:dyDescent="0.2">
      <c r="A82" t="s">
        <v>139</v>
      </c>
      <c r="B82" s="11" t="s">
        <v>26</v>
      </c>
    </row>
    <row r="83" spans="1:2" x14ac:dyDescent="0.2">
      <c r="A83" t="s">
        <v>270</v>
      </c>
      <c r="B83" s="11" t="s">
        <v>43</v>
      </c>
    </row>
    <row r="84" spans="1:2" x14ac:dyDescent="0.2">
      <c r="A84" t="s">
        <v>717</v>
      </c>
      <c r="B84" s="11" t="s">
        <v>38</v>
      </c>
    </row>
    <row r="85" spans="1:2" x14ac:dyDescent="0.2">
      <c r="A85" t="s">
        <v>861</v>
      </c>
      <c r="B85" s="11" t="s">
        <v>811</v>
      </c>
    </row>
    <row r="86" spans="1:2" x14ac:dyDescent="0.2">
      <c r="A86" t="s">
        <v>724</v>
      </c>
      <c r="B86" s="11" t="s">
        <v>48</v>
      </c>
    </row>
    <row r="87" spans="1:2" x14ac:dyDescent="0.2">
      <c r="A87" t="s">
        <v>140</v>
      </c>
      <c r="B87" s="11" t="s">
        <v>42</v>
      </c>
    </row>
    <row r="88" spans="1:2" x14ac:dyDescent="0.2">
      <c r="A88" t="s">
        <v>1263</v>
      </c>
      <c r="B88" s="11" t="s">
        <v>1258</v>
      </c>
    </row>
    <row r="89" spans="1:2" x14ac:dyDescent="0.2">
      <c r="A89" t="s">
        <v>7</v>
      </c>
      <c r="B89" s="11" t="s">
        <v>51</v>
      </c>
    </row>
    <row r="90" spans="1:2" x14ac:dyDescent="0.2">
      <c r="A90" t="s">
        <v>142</v>
      </c>
      <c r="B90" s="11" t="s">
        <v>39</v>
      </c>
    </row>
    <row r="91" spans="1:2" x14ac:dyDescent="0.2">
      <c r="A91" t="s">
        <v>143</v>
      </c>
      <c r="B91" s="11" t="s">
        <v>75</v>
      </c>
    </row>
    <row r="92" spans="1:2" x14ac:dyDescent="0.2">
      <c r="A92" t="s">
        <v>144</v>
      </c>
      <c r="B92" s="11" t="s">
        <v>145</v>
      </c>
    </row>
    <row r="93" spans="1:2" x14ac:dyDescent="0.2">
      <c r="A93" t="s">
        <v>288</v>
      </c>
      <c r="B93" s="11" t="s">
        <v>32</v>
      </c>
    </row>
    <row r="94" spans="1:2" x14ac:dyDescent="0.2">
      <c r="A94" t="s">
        <v>8</v>
      </c>
      <c r="B94" s="11" t="s">
        <v>32</v>
      </c>
    </row>
    <row r="95" spans="1:2" x14ac:dyDescent="0.2">
      <c r="A95" t="s">
        <v>146</v>
      </c>
      <c r="B95" s="11" t="s">
        <v>25</v>
      </c>
    </row>
    <row r="96" spans="1:2" x14ac:dyDescent="0.2">
      <c r="A96" t="s">
        <v>147</v>
      </c>
      <c r="B96" s="11" t="s">
        <v>40</v>
      </c>
    </row>
    <row r="97" spans="1:2" x14ac:dyDescent="0.2">
      <c r="A97" t="s">
        <v>5</v>
      </c>
      <c r="B97" s="11" t="s">
        <v>74</v>
      </c>
    </row>
    <row r="98" spans="1:2" x14ac:dyDescent="0.2">
      <c r="A98" t="s">
        <v>310</v>
      </c>
      <c r="B98" s="11" t="s">
        <v>353</v>
      </c>
    </row>
    <row r="99" spans="1:2" x14ac:dyDescent="0.2">
      <c r="A99" t="s">
        <v>862</v>
      </c>
      <c r="B99" s="11" t="s">
        <v>863</v>
      </c>
    </row>
    <row r="100" spans="1:2" x14ac:dyDescent="0.2">
      <c r="A100" t="s">
        <v>85</v>
      </c>
      <c r="B100" s="11" t="s">
        <v>89</v>
      </c>
    </row>
    <row r="101" spans="1:2" x14ac:dyDescent="0.2">
      <c r="A101" t="s">
        <v>864</v>
      </c>
      <c r="B101" s="11" t="s">
        <v>865</v>
      </c>
    </row>
    <row r="102" spans="1:2" x14ac:dyDescent="0.2">
      <c r="A102" t="s">
        <v>15</v>
      </c>
      <c r="B102" s="11" t="s">
        <v>148</v>
      </c>
    </row>
    <row r="103" spans="1:2" x14ac:dyDescent="0.2">
      <c r="A103" t="s">
        <v>866</v>
      </c>
      <c r="B103" s="11" t="s">
        <v>867</v>
      </c>
    </row>
    <row r="104" spans="1:2" x14ac:dyDescent="0.2">
      <c r="A104" t="s">
        <v>16</v>
      </c>
      <c r="B104" s="11" t="s">
        <v>149</v>
      </c>
    </row>
    <row r="105" spans="1:2" x14ac:dyDescent="0.2">
      <c r="A105" t="s">
        <v>941</v>
      </c>
      <c r="B105" s="11" t="s">
        <v>150</v>
      </c>
    </row>
    <row r="106" spans="1:2" x14ac:dyDescent="0.2">
      <c r="A106" t="s">
        <v>1264</v>
      </c>
      <c r="B106" s="11" t="s">
        <v>90</v>
      </c>
    </row>
    <row r="107" spans="1:2" x14ac:dyDescent="0.2">
      <c r="A107" t="s">
        <v>1006</v>
      </c>
      <c r="B107" s="11" t="s">
        <v>151</v>
      </c>
    </row>
    <row r="108" spans="1:2" x14ac:dyDescent="0.2">
      <c r="A108" t="s">
        <v>868</v>
      </c>
      <c r="B108" s="11" t="s">
        <v>35</v>
      </c>
    </row>
    <row r="109" spans="1:2" x14ac:dyDescent="0.2">
      <c r="A109" t="s">
        <v>337</v>
      </c>
      <c r="B109" s="11" t="s">
        <v>88</v>
      </c>
    </row>
    <row r="110" spans="1:2" x14ac:dyDescent="0.2">
      <c r="A110" t="s">
        <v>1249</v>
      </c>
      <c r="B110" s="11" t="s">
        <v>30</v>
      </c>
    </row>
    <row r="111" spans="1:2" x14ac:dyDescent="0.2">
      <c r="A111" t="s">
        <v>869</v>
      </c>
      <c r="B111" s="11" t="s">
        <v>810</v>
      </c>
    </row>
    <row r="112" spans="1:2" x14ac:dyDescent="0.2">
      <c r="A112" t="s">
        <v>152</v>
      </c>
      <c r="B112" s="11" t="s">
        <v>93</v>
      </c>
    </row>
    <row r="113" spans="1:2" x14ac:dyDescent="0.2">
      <c r="A113" t="s">
        <v>159</v>
      </c>
      <c r="B113" s="11" t="s">
        <v>158</v>
      </c>
    </row>
    <row r="114" spans="1:2" x14ac:dyDescent="0.2">
      <c r="A114" t="s">
        <v>18</v>
      </c>
      <c r="B114" s="11" t="s">
        <v>17</v>
      </c>
    </row>
    <row r="115" spans="1:2" x14ac:dyDescent="0.2">
      <c r="A115" t="s">
        <v>19</v>
      </c>
      <c r="B115" s="11" t="s">
        <v>153</v>
      </c>
    </row>
    <row r="116" spans="1:2" x14ac:dyDescent="0.2">
      <c r="A116" t="s">
        <v>870</v>
      </c>
      <c r="B116" s="11" t="s">
        <v>354</v>
      </c>
    </row>
    <row r="117" spans="1:2" x14ac:dyDescent="0.2">
      <c r="A117" t="s">
        <v>154</v>
      </c>
      <c r="B117" s="11" t="s">
        <v>31</v>
      </c>
    </row>
    <row r="118" spans="1:2" x14ac:dyDescent="0.2">
      <c r="A118" t="s">
        <v>155</v>
      </c>
      <c r="B118" s="11" t="s">
        <v>91</v>
      </c>
    </row>
    <row r="119" spans="1:2" x14ac:dyDescent="0.2">
      <c r="A119" t="s">
        <v>871</v>
      </c>
      <c r="B119" s="11" t="s">
        <v>100</v>
      </c>
    </row>
    <row r="120" spans="1:2" x14ac:dyDescent="0.2">
      <c r="A120" t="s">
        <v>162</v>
      </c>
      <c r="B120" s="11" t="s">
        <v>161</v>
      </c>
    </row>
    <row r="121" spans="1:2" x14ac:dyDescent="0.2">
      <c r="A121" t="s">
        <v>165</v>
      </c>
      <c r="B121" s="11" t="s">
        <v>163</v>
      </c>
    </row>
    <row r="122" spans="1:2" x14ac:dyDescent="0.2">
      <c r="A122" t="s">
        <v>1250</v>
      </c>
      <c r="B122" s="11" t="s">
        <v>27</v>
      </c>
    </row>
    <row r="123" spans="1:2" x14ac:dyDescent="0.2">
      <c r="A123" t="s">
        <v>156</v>
      </c>
      <c r="B123" s="11" t="s">
        <v>44</v>
      </c>
    </row>
    <row r="124" spans="1:2" x14ac:dyDescent="0.2">
      <c r="A124" t="s">
        <v>1265</v>
      </c>
      <c r="B124" s="11" t="s">
        <v>45</v>
      </c>
    </row>
    <row r="125" spans="1:2" x14ac:dyDescent="0.2">
      <c r="A125" t="s">
        <v>798</v>
      </c>
      <c r="B125" s="11" t="s">
        <v>369</v>
      </c>
    </row>
    <row r="126" spans="1:2" x14ac:dyDescent="0.2">
      <c r="A126" t="s">
        <v>92</v>
      </c>
      <c r="B126" s="11" t="s">
        <v>46</v>
      </c>
    </row>
    <row r="127" spans="1:2" x14ac:dyDescent="0.2">
      <c r="A127" t="s">
        <v>157</v>
      </c>
      <c r="B127" s="11" t="s">
        <v>33</v>
      </c>
    </row>
    <row r="128" spans="1:2" x14ac:dyDescent="0.2">
      <c r="A128" t="s">
        <v>1266</v>
      </c>
      <c r="B128" s="11" t="s">
        <v>1178</v>
      </c>
    </row>
    <row r="129" spans="1:2" x14ac:dyDescent="0.2">
      <c r="A129" t="s">
        <v>1248</v>
      </c>
      <c r="B129" s="11" t="s">
        <v>1224</v>
      </c>
    </row>
    <row r="130" spans="1:2" x14ac:dyDescent="0.2">
      <c r="A130" s="396" t="s">
        <v>1381</v>
      </c>
      <c r="B130" s="11" t="s">
        <v>1376</v>
      </c>
    </row>
    <row r="131" spans="1:2" x14ac:dyDescent="0.2">
      <c r="A131" t="s">
        <v>1805</v>
      </c>
      <c r="B131" s="11" t="s">
        <v>1785</v>
      </c>
    </row>
    <row r="132" spans="1:2" x14ac:dyDescent="0.2">
      <c r="A132" s="13" t="s">
        <v>1806</v>
      </c>
      <c r="B132" s="14" t="s">
        <v>1784</v>
      </c>
    </row>
    <row r="133" spans="1:2" x14ac:dyDescent="0.2"/>
    <row r="134" spans="1:2" x14ac:dyDescent="0.2">
      <c r="A134" s="13"/>
      <c r="B134" s="14"/>
    </row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/>
    <row r="143" spans="1:2" hidden="1" x14ac:dyDescent="0.2"/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x14ac:dyDescent="0.2"/>
    <row r="204" x14ac:dyDescent="0.2"/>
    <row r="205" x14ac:dyDescent="0.2"/>
    <row r="206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825"/>
  <sheetViews>
    <sheetView topLeftCell="C486" zoomScale="80" zoomScaleNormal="80" workbookViewId="0">
      <selection activeCell="F23" sqref="F23"/>
    </sheetView>
  </sheetViews>
  <sheetFormatPr baseColWidth="10" defaultRowHeight="15" x14ac:dyDescent="0.25"/>
  <cols>
    <col min="1" max="1" width="62.28515625" style="819" customWidth="1"/>
    <col min="2" max="2" width="47.5703125" style="819" customWidth="1"/>
    <col min="3" max="3" width="101.85546875" style="819" bestFit="1" customWidth="1"/>
    <col min="4" max="4" width="58.85546875" style="819" customWidth="1"/>
    <col min="5" max="5" width="11.42578125" style="819"/>
    <col min="6" max="6" width="15" style="819" bestFit="1" customWidth="1"/>
    <col min="7" max="7" width="21.7109375" style="819" bestFit="1" customWidth="1"/>
    <col min="8" max="8" width="18.7109375" style="819" bestFit="1" customWidth="1"/>
    <col min="9" max="9" width="13.42578125" style="819" bestFit="1" customWidth="1"/>
    <col min="10" max="10" width="15" style="819" bestFit="1" customWidth="1"/>
    <col min="11" max="11" width="13.42578125" style="819" bestFit="1" customWidth="1"/>
    <col min="12" max="12" width="22" style="819" bestFit="1" customWidth="1"/>
    <col min="13" max="13" width="13.42578125" style="819" bestFit="1" customWidth="1"/>
    <col min="14" max="14" width="15" style="819" bestFit="1" customWidth="1"/>
    <col min="15" max="15" width="13.42578125" style="819" bestFit="1" customWidth="1"/>
    <col min="16" max="16" width="11.7109375" style="819" bestFit="1" customWidth="1"/>
    <col min="17" max="17" width="16.140625" style="819" customWidth="1"/>
    <col min="18" max="256" width="11.42578125" style="819"/>
    <col min="257" max="257" width="62.28515625" style="819" customWidth="1"/>
    <col min="258" max="258" width="47.5703125" style="819" customWidth="1"/>
    <col min="259" max="259" width="101.85546875" style="819" bestFit="1" customWidth="1"/>
    <col min="260" max="260" width="75" style="819" bestFit="1" customWidth="1"/>
    <col min="261" max="261" width="11.42578125" style="819"/>
    <col min="262" max="262" width="15" style="819" bestFit="1" customWidth="1"/>
    <col min="263" max="263" width="21.7109375" style="819" bestFit="1" customWidth="1"/>
    <col min="264" max="264" width="18.7109375" style="819" bestFit="1" customWidth="1"/>
    <col min="265" max="265" width="13.42578125" style="819" bestFit="1" customWidth="1"/>
    <col min="266" max="266" width="15" style="819" bestFit="1" customWidth="1"/>
    <col min="267" max="267" width="13.42578125" style="819" bestFit="1" customWidth="1"/>
    <col min="268" max="268" width="22" style="819" bestFit="1" customWidth="1"/>
    <col min="269" max="269" width="13.42578125" style="819" bestFit="1" customWidth="1"/>
    <col min="270" max="270" width="15" style="819" bestFit="1" customWidth="1"/>
    <col min="271" max="271" width="13.42578125" style="819" bestFit="1" customWidth="1"/>
    <col min="272" max="272" width="11.7109375" style="819" bestFit="1" customWidth="1"/>
    <col min="273" max="273" width="16.140625" style="819" customWidth="1"/>
    <col min="274" max="512" width="11.42578125" style="819"/>
    <col min="513" max="513" width="62.28515625" style="819" customWidth="1"/>
    <col min="514" max="514" width="47.5703125" style="819" customWidth="1"/>
    <col min="515" max="515" width="101.85546875" style="819" bestFit="1" customWidth="1"/>
    <col min="516" max="516" width="75" style="819" bestFit="1" customWidth="1"/>
    <col min="517" max="517" width="11.42578125" style="819"/>
    <col min="518" max="518" width="15" style="819" bestFit="1" customWidth="1"/>
    <col min="519" max="519" width="21.7109375" style="819" bestFit="1" customWidth="1"/>
    <col min="520" max="520" width="18.7109375" style="819" bestFit="1" customWidth="1"/>
    <col min="521" max="521" width="13.42578125" style="819" bestFit="1" customWidth="1"/>
    <col min="522" max="522" width="15" style="819" bestFit="1" customWidth="1"/>
    <col min="523" max="523" width="13.42578125" style="819" bestFit="1" customWidth="1"/>
    <col min="524" max="524" width="22" style="819" bestFit="1" customWidth="1"/>
    <col min="525" max="525" width="13.42578125" style="819" bestFit="1" customWidth="1"/>
    <col min="526" max="526" width="15" style="819" bestFit="1" customWidth="1"/>
    <col min="527" max="527" width="13.42578125" style="819" bestFit="1" customWidth="1"/>
    <col min="528" max="528" width="11.7109375" style="819" bestFit="1" customWidth="1"/>
    <col min="529" max="529" width="16.140625" style="819" customWidth="1"/>
    <col min="530" max="768" width="11.42578125" style="819"/>
    <col min="769" max="769" width="62.28515625" style="819" customWidth="1"/>
    <col min="770" max="770" width="47.5703125" style="819" customWidth="1"/>
    <col min="771" max="771" width="101.85546875" style="819" bestFit="1" customWidth="1"/>
    <col min="772" max="772" width="75" style="819" bestFit="1" customWidth="1"/>
    <col min="773" max="773" width="11.42578125" style="819"/>
    <col min="774" max="774" width="15" style="819" bestFit="1" customWidth="1"/>
    <col min="775" max="775" width="21.7109375" style="819" bestFit="1" customWidth="1"/>
    <col min="776" max="776" width="18.7109375" style="819" bestFit="1" customWidth="1"/>
    <col min="777" max="777" width="13.42578125" style="819" bestFit="1" customWidth="1"/>
    <col min="778" max="778" width="15" style="819" bestFit="1" customWidth="1"/>
    <col min="779" max="779" width="13.42578125" style="819" bestFit="1" customWidth="1"/>
    <col min="780" max="780" width="22" style="819" bestFit="1" customWidth="1"/>
    <col min="781" max="781" width="13.42578125" style="819" bestFit="1" customWidth="1"/>
    <col min="782" max="782" width="15" style="819" bestFit="1" customWidth="1"/>
    <col min="783" max="783" width="13.42578125" style="819" bestFit="1" customWidth="1"/>
    <col min="784" max="784" width="11.7109375" style="819" bestFit="1" customWidth="1"/>
    <col min="785" max="785" width="16.140625" style="819" customWidth="1"/>
    <col min="786" max="1024" width="11.42578125" style="819"/>
    <col min="1025" max="1025" width="62.28515625" style="819" customWidth="1"/>
    <col min="1026" max="1026" width="47.5703125" style="819" customWidth="1"/>
    <col min="1027" max="1027" width="101.85546875" style="819" bestFit="1" customWidth="1"/>
    <col min="1028" max="1028" width="75" style="819" bestFit="1" customWidth="1"/>
    <col min="1029" max="1029" width="11.42578125" style="819"/>
    <col min="1030" max="1030" width="15" style="819" bestFit="1" customWidth="1"/>
    <col min="1031" max="1031" width="21.7109375" style="819" bestFit="1" customWidth="1"/>
    <col min="1032" max="1032" width="18.7109375" style="819" bestFit="1" customWidth="1"/>
    <col min="1033" max="1033" width="13.42578125" style="819" bestFit="1" customWidth="1"/>
    <col min="1034" max="1034" width="15" style="819" bestFit="1" customWidth="1"/>
    <col min="1035" max="1035" width="13.42578125" style="819" bestFit="1" customWidth="1"/>
    <col min="1036" max="1036" width="22" style="819" bestFit="1" customWidth="1"/>
    <col min="1037" max="1037" width="13.42578125" style="819" bestFit="1" customWidth="1"/>
    <col min="1038" max="1038" width="15" style="819" bestFit="1" customWidth="1"/>
    <col min="1039" max="1039" width="13.42578125" style="819" bestFit="1" customWidth="1"/>
    <col min="1040" max="1040" width="11.7109375" style="819" bestFit="1" customWidth="1"/>
    <col min="1041" max="1041" width="16.140625" style="819" customWidth="1"/>
    <col min="1042" max="1280" width="11.42578125" style="819"/>
    <col min="1281" max="1281" width="62.28515625" style="819" customWidth="1"/>
    <col min="1282" max="1282" width="47.5703125" style="819" customWidth="1"/>
    <col min="1283" max="1283" width="101.85546875" style="819" bestFit="1" customWidth="1"/>
    <col min="1284" max="1284" width="75" style="819" bestFit="1" customWidth="1"/>
    <col min="1285" max="1285" width="11.42578125" style="819"/>
    <col min="1286" max="1286" width="15" style="819" bestFit="1" customWidth="1"/>
    <col min="1287" max="1287" width="21.7109375" style="819" bestFit="1" customWidth="1"/>
    <col min="1288" max="1288" width="18.7109375" style="819" bestFit="1" customWidth="1"/>
    <col min="1289" max="1289" width="13.42578125" style="819" bestFit="1" customWidth="1"/>
    <col min="1290" max="1290" width="15" style="819" bestFit="1" customWidth="1"/>
    <col min="1291" max="1291" width="13.42578125" style="819" bestFit="1" customWidth="1"/>
    <col min="1292" max="1292" width="22" style="819" bestFit="1" customWidth="1"/>
    <col min="1293" max="1293" width="13.42578125" style="819" bestFit="1" customWidth="1"/>
    <col min="1294" max="1294" width="15" style="819" bestFit="1" customWidth="1"/>
    <col min="1295" max="1295" width="13.42578125" style="819" bestFit="1" customWidth="1"/>
    <col min="1296" max="1296" width="11.7109375" style="819" bestFit="1" customWidth="1"/>
    <col min="1297" max="1297" width="16.140625" style="819" customWidth="1"/>
    <col min="1298" max="1536" width="11.42578125" style="819"/>
    <col min="1537" max="1537" width="62.28515625" style="819" customWidth="1"/>
    <col min="1538" max="1538" width="47.5703125" style="819" customWidth="1"/>
    <col min="1539" max="1539" width="101.85546875" style="819" bestFit="1" customWidth="1"/>
    <col min="1540" max="1540" width="75" style="819" bestFit="1" customWidth="1"/>
    <col min="1541" max="1541" width="11.42578125" style="819"/>
    <col min="1542" max="1542" width="15" style="819" bestFit="1" customWidth="1"/>
    <col min="1543" max="1543" width="21.7109375" style="819" bestFit="1" customWidth="1"/>
    <col min="1544" max="1544" width="18.7109375" style="819" bestFit="1" customWidth="1"/>
    <col min="1545" max="1545" width="13.42578125" style="819" bestFit="1" customWidth="1"/>
    <col min="1546" max="1546" width="15" style="819" bestFit="1" customWidth="1"/>
    <col min="1547" max="1547" width="13.42578125" style="819" bestFit="1" customWidth="1"/>
    <col min="1548" max="1548" width="22" style="819" bestFit="1" customWidth="1"/>
    <col min="1549" max="1549" width="13.42578125" style="819" bestFit="1" customWidth="1"/>
    <col min="1550" max="1550" width="15" style="819" bestFit="1" customWidth="1"/>
    <col min="1551" max="1551" width="13.42578125" style="819" bestFit="1" customWidth="1"/>
    <col min="1552" max="1552" width="11.7109375" style="819" bestFit="1" customWidth="1"/>
    <col min="1553" max="1553" width="16.140625" style="819" customWidth="1"/>
    <col min="1554" max="1792" width="11.42578125" style="819"/>
    <col min="1793" max="1793" width="62.28515625" style="819" customWidth="1"/>
    <col min="1794" max="1794" width="47.5703125" style="819" customWidth="1"/>
    <col min="1795" max="1795" width="101.85546875" style="819" bestFit="1" customWidth="1"/>
    <col min="1796" max="1796" width="75" style="819" bestFit="1" customWidth="1"/>
    <col min="1797" max="1797" width="11.42578125" style="819"/>
    <col min="1798" max="1798" width="15" style="819" bestFit="1" customWidth="1"/>
    <col min="1799" max="1799" width="21.7109375" style="819" bestFit="1" customWidth="1"/>
    <col min="1800" max="1800" width="18.7109375" style="819" bestFit="1" customWidth="1"/>
    <col min="1801" max="1801" width="13.42578125" style="819" bestFit="1" customWidth="1"/>
    <col min="1802" max="1802" width="15" style="819" bestFit="1" customWidth="1"/>
    <col min="1803" max="1803" width="13.42578125" style="819" bestFit="1" customWidth="1"/>
    <col min="1804" max="1804" width="22" style="819" bestFit="1" customWidth="1"/>
    <col min="1805" max="1805" width="13.42578125" style="819" bestFit="1" customWidth="1"/>
    <col min="1806" max="1806" width="15" style="819" bestFit="1" customWidth="1"/>
    <col min="1807" max="1807" width="13.42578125" style="819" bestFit="1" customWidth="1"/>
    <col min="1808" max="1808" width="11.7109375" style="819" bestFit="1" customWidth="1"/>
    <col min="1809" max="1809" width="16.140625" style="819" customWidth="1"/>
    <col min="1810" max="2048" width="11.42578125" style="819"/>
    <col min="2049" max="2049" width="62.28515625" style="819" customWidth="1"/>
    <col min="2050" max="2050" width="47.5703125" style="819" customWidth="1"/>
    <col min="2051" max="2051" width="101.85546875" style="819" bestFit="1" customWidth="1"/>
    <col min="2052" max="2052" width="75" style="819" bestFit="1" customWidth="1"/>
    <col min="2053" max="2053" width="11.42578125" style="819"/>
    <col min="2054" max="2054" width="15" style="819" bestFit="1" customWidth="1"/>
    <col min="2055" max="2055" width="21.7109375" style="819" bestFit="1" customWidth="1"/>
    <col min="2056" max="2056" width="18.7109375" style="819" bestFit="1" customWidth="1"/>
    <col min="2057" max="2057" width="13.42578125" style="819" bestFit="1" customWidth="1"/>
    <col min="2058" max="2058" width="15" style="819" bestFit="1" customWidth="1"/>
    <col min="2059" max="2059" width="13.42578125" style="819" bestFit="1" customWidth="1"/>
    <col min="2060" max="2060" width="22" style="819" bestFit="1" customWidth="1"/>
    <col min="2061" max="2061" width="13.42578125" style="819" bestFit="1" customWidth="1"/>
    <col min="2062" max="2062" width="15" style="819" bestFit="1" customWidth="1"/>
    <col min="2063" max="2063" width="13.42578125" style="819" bestFit="1" customWidth="1"/>
    <col min="2064" max="2064" width="11.7109375" style="819" bestFit="1" customWidth="1"/>
    <col min="2065" max="2065" width="16.140625" style="819" customWidth="1"/>
    <col min="2066" max="2304" width="11.42578125" style="819"/>
    <col min="2305" max="2305" width="62.28515625" style="819" customWidth="1"/>
    <col min="2306" max="2306" width="47.5703125" style="819" customWidth="1"/>
    <col min="2307" max="2307" width="101.85546875" style="819" bestFit="1" customWidth="1"/>
    <col min="2308" max="2308" width="75" style="819" bestFit="1" customWidth="1"/>
    <col min="2309" max="2309" width="11.42578125" style="819"/>
    <col min="2310" max="2310" width="15" style="819" bestFit="1" customWidth="1"/>
    <col min="2311" max="2311" width="21.7109375" style="819" bestFit="1" customWidth="1"/>
    <col min="2312" max="2312" width="18.7109375" style="819" bestFit="1" customWidth="1"/>
    <col min="2313" max="2313" width="13.42578125" style="819" bestFit="1" customWidth="1"/>
    <col min="2314" max="2314" width="15" style="819" bestFit="1" customWidth="1"/>
    <col min="2315" max="2315" width="13.42578125" style="819" bestFit="1" customWidth="1"/>
    <col min="2316" max="2316" width="22" style="819" bestFit="1" customWidth="1"/>
    <col min="2317" max="2317" width="13.42578125" style="819" bestFit="1" customWidth="1"/>
    <col min="2318" max="2318" width="15" style="819" bestFit="1" customWidth="1"/>
    <col min="2319" max="2319" width="13.42578125" style="819" bestFit="1" customWidth="1"/>
    <col min="2320" max="2320" width="11.7109375" style="819" bestFit="1" customWidth="1"/>
    <col min="2321" max="2321" width="16.140625" style="819" customWidth="1"/>
    <col min="2322" max="2560" width="11.42578125" style="819"/>
    <col min="2561" max="2561" width="62.28515625" style="819" customWidth="1"/>
    <col min="2562" max="2562" width="47.5703125" style="819" customWidth="1"/>
    <col min="2563" max="2563" width="101.85546875" style="819" bestFit="1" customWidth="1"/>
    <col min="2564" max="2564" width="75" style="819" bestFit="1" customWidth="1"/>
    <col min="2565" max="2565" width="11.42578125" style="819"/>
    <col min="2566" max="2566" width="15" style="819" bestFit="1" customWidth="1"/>
    <col min="2567" max="2567" width="21.7109375" style="819" bestFit="1" customWidth="1"/>
    <col min="2568" max="2568" width="18.7109375" style="819" bestFit="1" customWidth="1"/>
    <col min="2569" max="2569" width="13.42578125" style="819" bestFit="1" customWidth="1"/>
    <col min="2570" max="2570" width="15" style="819" bestFit="1" customWidth="1"/>
    <col min="2571" max="2571" width="13.42578125" style="819" bestFit="1" customWidth="1"/>
    <col min="2572" max="2572" width="22" style="819" bestFit="1" customWidth="1"/>
    <col min="2573" max="2573" width="13.42578125" style="819" bestFit="1" customWidth="1"/>
    <col min="2574" max="2574" width="15" style="819" bestFit="1" customWidth="1"/>
    <col min="2575" max="2575" width="13.42578125" style="819" bestFit="1" customWidth="1"/>
    <col min="2576" max="2576" width="11.7109375" style="819" bestFit="1" customWidth="1"/>
    <col min="2577" max="2577" width="16.140625" style="819" customWidth="1"/>
    <col min="2578" max="2816" width="11.42578125" style="819"/>
    <col min="2817" max="2817" width="62.28515625" style="819" customWidth="1"/>
    <col min="2818" max="2818" width="47.5703125" style="819" customWidth="1"/>
    <col min="2819" max="2819" width="101.85546875" style="819" bestFit="1" customWidth="1"/>
    <col min="2820" max="2820" width="75" style="819" bestFit="1" customWidth="1"/>
    <col min="2821" max="2821" width="11.42578125" style="819"/>
    <col min="2822" max="2822" width="15" style="819" bestFit="1" customWidth="1"/>
    <col min="2823" max="2823" width="21.7109375" style="819" bestFit="1" customWidth="1"/>
    <col min="2824" max="2824" width="18.7109375" style="819" bestFit="1" customWidth="1"/>
    <col min="2825" max="2825" width="13.42578125" style="819" bestFit="1" customWidth="1"/>
    <col min="2826" max="2826" width="15" style="819" bestFit="1" customWidth="1"/>
    <col min="2827" max="2827" width="13.42578125" style="819" bestFit="1" customWidth="1"/>
    <col min="2828" max="2828" width="22" style="819" bestFit="1" customWidth="1"/>
    <col min="2829" max="2829" width="13.42578125" style="819" bestFit="1" customWidth="1"/>
    <col min="2830" max="2830" width="15" style="819" bestFit="1" customWidth="1"/>
    <col min="2831" max="2831" width="13.42578125" style="819" bestFit="1" customWidth="1"/>
    <col min="2832" max="2832" width="11.7109375" style="819" bestFit="1" customWidth="1"/>
    <col min="2833" max="2833" width="16.140625" style="819" customWidth="1"/>
    <col min="2834" max="3072" width="11.42578125" style="819"/>
    <col min="3073" max="3073" width="62.28515625" style="819" customWidth="1"/>
    <col min="3074" max="3074" width="47.5703125" style="819" customWidth="1"/>
    <col min="3075" max="3075" width="101.85546875" style="819" bestFit="1" customWidth="1"/>
    <col min="3076" max="3076" width="75" style="819" bestFit="1" customWidth="1"/>
    <col min="3077" max="3077" width="11.42578125" style="819"/>
    <col min="3078" max="3078" width="15" style="819" bestFit="1" customWidth="1"/>
    <col min="3079" max="3079" width="21.7109375" style="819" bestFit="1" customWidth="1"/>
    <col min="3080" max="3080" width="18.7109375" style="819" bestFit="1" customWidth="1"/>
    <col min="3081" max="3081" width="13.42578125" style="819" bestFit="1" customWidth="1"/>
    <col min="3082" max="3082" width="15" style="819" bestFit="1" customWidth="1"/>
    <col min="3083" max="3083" width="13.42578125" style="819" bestFit="1" customWidth="1"/>
    <col min="3084" max="3084" width="22" style="819" bestFit="1" customWidth="1"/>
    <col min="3085" max="3085" width="13.42578125" style="819" bestFit="1" customWidth="1"/>
    <col min="3086" max="3086" width="15" style="819" bestFit="1" customWidth="1"/>
    <col min="3087" max="3087" width="13.42578125" style="819" bestFit="1" customWidth="1"/>
    <col min="3088" max="3088" width="11.7109375" style="819" bestFit="1" customWidth="1"/>
    <col min="3089" max="3089" width="16.140625" style="819" customWidth="1"/>
    <col min="3090" max="3328" width="11.42578125" style="819"/>
    <col min="3329" max="3329" width="62.28515625" style="819" customWidth="1"/>
    <col min="3330" max="3330" width="47.5703125" style="819" customWidth="1"/>
    <col min="3331" max="3331" width="101.85546875" style="819" bestFit="1" customWidth="1"/>
    <col min="3332" max="3332" width="75" style="819" bestFit="1" customWidth="1"/>
    <col min="3333" max="3333" width="11.42578125" style="819"/>
    <col min="3334" max="3334" width="15" style="819" bestFit="1" customWidth="1"/>
    <col min="3335" max="3335" width="21.7109375" style="819" bestFit="1" customWidth="1"/>
    <col min="3336" max="3336" width="18.7109375" style="819" bestFit="1" customWidth="1"/>
    <col min="3337" max="3337" width="13.42578125" style="819" bestFit="1" customWidth="1"/>
    <col min="3338" max="3338" width="15" style="819" bestFit="1" customWidth="1"/>
    <col min="3339" max="3339" width="13.42578125" style="819" bestFit="1" customWidth="1"/>
    <col min="3340" max="3340" width="22" style="819" bestFit="1" customWidth="1"/>
    <col min="3341" max="3341" width="13.42578125" style="819" bestFit="1" customWidth="1"/>
    <col min="3342" max="3342" width="15" style="819" bestFit="1" customWidth="1"/>
    <col min="3343" max="3343" width="13.42578125" style="819" bestFit="1" customWidth="1"/>
    <col min="3344" max="3344" width="11.7109375" style="819" bestFit="1" customWidth="1"/>
    <col min="3345" max="3345" width="16.140625" style="819" customWidth="1"/>
    <col min="3346" max="3584" width="11.42578125" style="819"/>
    <col min="3585" max="3585" width="62.28515625" style="819" customWidth="1"/>
    <col min="3586" max="3586" width="47.5703125" style="819" customWidth="1"/>
    <col min="3587" max="3587" width="101.85546875" style="819" bestFit="1" customWidth="1"/>
    <col min="3588" max="3588" width="75" style="819" bestFit="1" customWidth="1"/>
    <col min="3589" max="3589" width="11.42578125" style="819"/>
    <col min="3590" max="3590" width="15" style="819" bestFit="1" customWidth="1"/>
    <col min="3591" max="3591" width="21.7109375" style="819" bestFit="1" customWidth="1"/>
    <col min="3592" max="3592" width="18.7109375" style="819" bestFit="1" customWidth="1"/>
    <col min="3593" max="3593" width="13.42578125" style="819" bestFit="1" customWidth="1"/>
    <col min="3594" max="3594" width="15" style="819" bestFit="1" customWidth="1"/>
    <col min="3595" max="3595" width="13.42578125" style="819" bestFit="1" customWidth="1"/>
    <col min="3596" max="3596" width="22" style="819" bestFit="1" customWidth="1"/>
    <col min="3597" max="3597" width="13.42578125" style="819" bestFit="1" customWidth="1"/>
    <col min="3598" max="3598" width="15" style="819" bestFit="1" customWidth="1"/>
    <col min="3599" max="3599" width="13.42578125" style="819" bestFit="1" customWidth="1"/>
    <col min="3600" max="3600" width="11.7109375" style="819" bestFit="1" customWidth="1"/>
    <col min="3601" max="3601" width="16.140625" style="819" customWidth="1"/>
    <col min="3602" max="3840" width="11.42578125" style="819"/>
    <col min="3841" max="3841" width="62.28515625" style="819" customWidth="1"/>
    <col min="3842" max="3842" width="47.5703125" style="819" customWidth="1"/>
    <col min="3843" max="3843" width="101.85546875" style="819" bestFit="1" customWidth="1"/>
    <col min="3844" max="3844" width="75" style="819" bestFit="1" customWidth="1"/>
    <col min="3845" max="3845" width="11.42578125" style="819"/>
    <col min="3846" max="3846" width="15" style="819" bestFit="1" customWidth="1"/>
    <col min="3847" max="3847" width="21.7109375" style="819" bestFit="1" customWidth="1"/>
    <col min="3848" max="3848" width="18.7109375" style="819" bestFit="1" customWidth="1"/>
    <col min="3849" max="3849" width="13.42578125" style="819" bestFit="1" customWidth="1"/>
    <col min="3850" max="3850" width="15" style="819" bestFit="1" customWidth="1"/>
    <col min="3851" max="3851" width="13.42578125" style="819" bestFit="1" customWidth="1"/>
    <col min="3852" max="3852" width="22" style="819" bestFit="1" customWidth="1"/>
    <col min="3853" max="3853" width="13.42578125" style="819" bestFit="1" customWidth="1"/>
    <col min="3854" max="3854" width="15" style="819" bestFit="1" customWidth="1"/>
    <col min="3855" max="3855" width="13.42578125" style="819" bestFit="1" customWidth="1"/>
    <col min="3856" max="3856" width="11.7109375" style="819" bestFit="1" customWidth="1"/>
    <col min="3857" max="3857" width="16.140625" style="819" customWidth="1"/>
    <col min="3858" max="4096" width="11.42578125" style="819"/>
    <col min="4097" max="4097" width="62.28515625" style="819" customWidth="1"/>
    <col min="4098" max="4098" width="47.5703125" style="819" customWidth="1"/>
    <col min="4099" max="4099" width="101.85546875" style="819" bestFit="1" customWidth="1"/>
    <col min="4100" max="4100" width="75" style="819" bestFit="1" customWidth="1"/>
    <col min="4101" max="4101" width="11.42578125" style="819"/>
    <col min="4102" max="4102" width="15" style="819" bestFit="1" customWidth="1"/>
    <col min="4103" max="4103" width="21.7109375" style="819" bestFit="1" customWidth="1"/>
    <col min="4104" max="4104" width="18.7109375" style="819" bestFit="1" customWidth="1"/>
    <col min="4105" max="4105" width="13.42578125" style="819" bestFit="1" customWidth="1"/>
    <col min="4106" max="4106" width="15" style="819" bestFit="1" customWidth="1"/>
    <col min="4107" max="4107" width="13.42578125" style="819" bestFit="1" customWidth="1"/>
    <col min="4108" max="4108" width="22" style="819" bestFit="1" customWidth="1"/>
    <col min="4109" max="4109" width="13.42578125" style="819" bestFit="1" customWidth="1"/>
    <col min="4110" max="4110" width="15" style="819" bestFit="1" customWidth="1"/>
    <col min="4111" max="4111" width="13.42578125" style="819" bestFit="1" customWidth="1"/>
    <col min="4112" max="4112" width="11.7109375" style="819" bestFit="1" customWidth="1"/>
    <col min="4113" max="4113" width="16.140625" style="819" customWidth="1"/>
    <col min="4114" max="4352" width="11.42578125" style="819"/>
    <col min="4353" max="4353" width="62.28515625" style="819" customWidth="1"/>
    <col min="4354" max="4354" width="47.5703125" style="819" customWidth="1"/>
    <col min="4355" max="4355" width="101.85546875" style="819" bestFit="1" customWidth="1"/>
    <col min="4356" max="4356" width="75" style="819" bestFit="1" customWidth="1"/>
    <col min="4357" max="4357" width="11.42578125" style="819"/>
    <col min="4358" max="4358" width="15" style="819" bestFit="1" customWidth="1"/>
    <col min="4359" max="4359" width="21.7109375" style="819" bestFit="1" customWidth="1"/>
    <col min="4360" max="4360" width="18.7109375" style="819" bestFit="1" customWidth="1"/>
    <col min="4361" max="4361" width="13.42578125" style="819" bestFit="1" customWidth="1"/>
    <col min="4362" max="4362" width="15" style="819" bestFit="1" customWidth="1"/>
    <col min="4363" max="4363" width="13.42578125" style="819" bestFit="1" customWidth="1"/>
    <col min="4364" max="4364" width="22" style="819" bestFit="1" customWidth="1"/>
    <col min="4365" max="4365" width="13.42578125" style="819" bestFit="1" customWidth="1"/>
    <col min="4366" max="4366" width="15" style="819" bestFit="1" customWidth="1"/>
    <col min="4367" max="4367" width="13.42578125" style="819" bestFit="1" customWidth="1"/>
    <col min="4368" max="4368" width="11.7109375" style="819" bestFit="1" customWidth="1"/>
    <col min="4369" max="4369" width="16.140625" style="819" customWidth="1"/>
    <col min="4370" max="4608" width="11.42578125" style="819"/>
    <col min="4609" max="4609" width="62.28515625" style="819" customWidth="1"/>
    <col min="4610" max="4610" width="47.5703125" style="819" customWidth="1"/>
    <col min="4611" max="4611" width="101.85546875" style="819" bestFit="1" customWidth="1"/>
    <col min="4612" max="4612" width="75" style="819" bestFit="1" customWidth="1"/>
    <col min="4613" max="4613" width="11.42578125" style="819"/>
    <col min="4614" max="4614" width="15" style="819" bestFit="1" customWidth="1"/>
    <col min="4615" max="4615" width="21.7109375" style="819" bestFit="1" customWidth="1"/>
    <col min="4616" max="4616" width="18.7109375" style="819" bestFit="1" customWidth="1"/>
    <col min="4617" max="4617" width="13.42578125" style="819" bestFit="1" customWidth="1"/>
    <col min="4618" max="4618" width="15" style="819" bestFit="1" customWidth="1"/>
    <col min="4619" max="4619" width="13.42578125" style="819" bestFit="1" customWidth="1"/>
    <col min="4620" max="4620" width="22" style="819" bestFit="1" customWidth="1"/>
    <col min="4621" max="4621" width="13.42578125" style="819" bestFit="1" customWidth="1"/>
    <col min="4622" max="4622" width="15" style="819" bestFit="1" customWidth="1"/>
    <col min="4623" max="4623" width="13.42578125" style="819" bestFit="1" customWidth="1"/>
    <col min="4624" max="4624" width="11.7109375" style="819" bestFit="1" customWidth="1"/>
    <col min="4625" max="4625" width="16.140625" style="819" customWidth="1"/>
    <col min="4626" max="4864" width="11.42578125" style="819"/>
    <col min="4865" max="4865" width="62.28515625" style="819" customWidth="1"/>
    <col min="4866" max="4866" width="47.5703125" style="819" customWidth="1"/>
    <col min="4867" max="4867" width="101.85546875" style="819" bestFit="1" customWidth="1"/>
    <col min="4868" max="4868" width="75" style="819" bestFit="1" customWidth="1"/>
    <col min="4869" max="4869" width="11.42578125" style="819"/>
    <col min="4870" max="4870" width="15" style="819" bestFit="1" customWidth="1"/>
    <col min="4871" max="4871" width="21.7109375" style="819" bestFit="1" customWidth="1"/>
    <col min="4872" max="4872" width="18.7109375" style="819" bestFit="1" customWidth="1"/>
    <col min="4873" max="4873" width="13.42578125" style="819" bestFit="1" customWidth="1"/>
    <col min="4874" max="4874" width="15" style="819" bestFit="1" customWidth="1"/>
    <col min="4875" max="4875" width="13.42578125" style="819" bestFit="1" customWidth="1"/>
    <col min="4876" max="4876" width="22" style="819" bestFit="1" customWidth="1"/>
    <col min="4877" max="4877" width="13.42578125" style="819" bestFit="1" customWidth="1"/>
    <col min="4878" max="4878" width="15" style="819" bestFit="1" customWidth="1"/>
    <col min="4879" max="4879" width="13.42578125" style="819" bestFit="1" customWidth="1"/>
    <col min="4880" max="4880" width="11.7109375" style="819" bestFit="1" customWidth="1"/>
    <col min="4881" max="4881" width="16.140625" style="819" customWidth="1"/>
    <col min="4882" max="5120" width="11.42578125" style="819"/>
    <col min="5121" max="5121" width="62.28515625" style="819" customWidth="1"/>
    <col min="5122" max="5122" width="47.5703125" style="819" customWidth="1"/>
    <col min="5123" max="5123" width="101.85546875" style="819" bestFit="1" customWidth="1"/>
    <col min="5124" max="5124" width="75" style="819" bestFit="1" customWidth="1"/>
    <col min="5125" max="5125" width="11.42578125" style="819"/>
    <col min="5126" max="5126" width="15" style="819" bestFit="1" customWidth="1"/>
    <col min="5127" max="5127" width="21.7109375" style="819" bestFit="1" customWidth="1"/>
    <col min="5128" max="5128" width="18.7109375" style="819" bestFit="1" customWidth="1"/>
    <col min="5129" max="5129" width="13.42578125" style="819" bestFit="1" customWidth="1"/>
    <col min="5130" max="5130" width="15" style="819" bestFit="1" customWidth="1"/>
    <col min="5131" max="5131" width="13.42578125" style="819" bestFit="1" customWidth="1"/>
    <col min="5132" max="5132" width="22" style="819" bestFit="1" customWidth="1"/>
    <col min="5133" max="5133" width="13.42578125" style="819" bestFit="1" customWidth="1"/>
    <col min="5134" max="5134" width="15" style="819" bestFit="1" customWidth="1"/>
    <col min="5135" max="5135" width="13.42578125" style="819" bestFit="1" customWidth="1"/>
    <col min="5136" max="5136" width="11.7109375" style="819" bestFit="1" customWidth="1"/>
    <col min="5137" max="5137" width="16.140625" style="819" customWidth="1"/>
    <col min="5138" max="5376" width="11.42578125" style="819"/>
    <col min="5377" max="5377" width="62.28515625" style="819" customWidth="1"/>
    <col min="5378" max="5378" width="47.5703125" style="819" customWidth="1"/>
    <col min="5379" max="5379" width="101.85546875" style="819" bestFit="1" customWidth="1"/>
    <col min="5380" max="5380" width="75" style="819" bestFit="1" customWidth="1"/>
    <col min="5381" max="5381" width="11.42578125" style="819"/>
    <col min="5382" max="5382" width="15" style="819" bestFit="1" customWidth="1"/>
    <col min="5383" max="5383" width="21.7109375" style="819" bestFit="1" customWidth="1"/>
    <col min="5384" max="5384" width="18.7109375" style="819" bestFit="1" customWidth="1"/>
    <col min="5385" max="5385" width="13.42578125" style="819" bestFit="1" customWidth="1"/>
    <col min="5386" max="5386" width="15" style="819" bestFit="1" customWidth="1"/>
    <col min="5387" max="5387" width="13.42578125" style="819" bestFit="1" customWidth="1"/>
    <col min="5388" max="5388" width="22" style="819" bestFit="1" customWidth="1"/>
    <col min="5389" max="5389" width="13.42578125" style="819" bestFit="1" customWidth="1"/>
    <col min="5390" max="5390" width="15" style="819" bestFit="1" customWidth="1"/>
    <col min="5391" max="5391" width="13.42578125" style="819" bestFit="1" customWidth="1"/>
    <col min="5392" max="5392" width="11.7109375" style="819" bestFit="1" customWidth="1"/>
    <col min="5393" max="5393" width="16.140625" style="819" customWidth="1"/>
    <col min="5394" max="5632" width="11.42578125" style="819"/>
    <col min="5633" max="5633" width="62.28515625" style="819" customWidth="1"/>
    <col min="5634" max="5634" width="47.5703125" style="819" customWidth="1"/>
    <col min="5635" max="5635" width="101.85546875" style="819" bestFit="1" customWidth="1"/>
    <col min="5636" max="5636" width="75" style="819" bestFit="1" customWidth="1"/>
    <col min="5637" max="5637" width="11.42578125" style="819"/>
    <col min="5638" max="5638" width="15" style="819" bestFit="1" customWidth="1"/>
    <col min="5639" max="5639" width="21.7109375" style="819" bestFit="1" customWidth="1"/>
    <col min="5640" max="5640" width="18.7109375" style="819" bestFit="1" customWidth="1"/>
    <col min="5641" max="5641" width="13.42578125" style="819" bestFit="1" customWidth="1"/>
    <col min="5642" max="5642" width="15" style="819" bestFit="1" customWidth="1"/>
    <col min="5643" max="5643" width="13.42578125" style="819" bestFit="1" customWidth="1"/>
    <col min="5644" max="5644" width="22" style="819" bestFit="1" customWidth="1"/>
    <col min="5645" max="5645" width="13.42578125" style="819" bestFit="1" customWidth="1"/>
    <col min="5646" max="5646" width="15" style="819" bestFit="1" customWidth="1"/>
    <col min="5647" max="5647" width="13.42578125" style="819" bestFit="1" customWidth="1"/>
    <col min="5648" max="5648" width="11.7109375" style="819" bestFit="1" customWidth="1"/>
    <col min="5649" max="5649" width="16.140625" style="819" customWidth="1"/>
    <col min="5650" max="5888" width="11.42578125" style="819"/>
    <col min="5889" max="5889" width="62.28515625" style="819" customWidth="1"/>
    <col min="5890" max="5890" width="47.5703125" style="819" customWidth="1"/>
    <col min="5891" max="5891" width="101.85546875" style="819" bestFit="1" customWidth="1"/>
    <col min="5892" max="5892" width="75" style="819" bestFit="1" customWidth="1"/>
    <col min="5893" max="5893" width="11.42578125" style="819"/>
    <col min="5894" max="5894" width="15" style="819" bestFit="1" customWidth="1"/>
    <col min="5895" max="5895" width="21.7109375" style="819" bestFit="1" customWidth="1"/>
    <col min="5896" max="5896" width="18.7109375" style="819" bestFit="1" customWidth="1"/>
    <col min="5897" max="5897" width="13.42578125" style="819" bestFit="1" customWidth="1"/>
    <col min="5898" max="5898" width="15" style="819" bestFit="1" customWidth="1"/>
    <col min="5899" max="5899" width="13.42578125" style="819" bestFit="1" customWidth="1"/>
    <col min="5900" max="5900" width="22" style="819" bestFit="1" customWidth="1"/>
    <col min="5901" max="5901" width="13.42578125" style="819" bestFit="1" customWidth="1"/>
    <col min="5902" max="5902" width="15" style="819" bestFit="1" customWidth="1"/>
    <col min="5903" max="5903" width="13.42578125" style="819" bestFit="1" customWidth="1"/>
    <col min="5904" max="5904" width="11.7109375" style="819" bestFit="1" customWidth="1"/>
    <col min="5905" max="5905" width="16.140625" style="819" customWidth="1"/>
    <col min="5906" max="6144" width="11.42578125" style="819"/>
    <col min="6145" max="6145" width="62.28515625" style="819" customWidth="1"/>
    <col min="6146" max="6146" width="47.5703125" style="819" customWidth="1"/>
    <col min="6147" max="6147" width="101.85546875" style="819" bestFit="1" customWidth="1"/>
    <col min="6148" max="6148" width="75" style="819" bestFit="1" customWidth="1"/>
    <col min="6149" max="6149" width="11.42578125" style="819"/>
    <col min="6150" max="6150" width="15" style="819" bestFit="1" customWidth="1"/>
    <col min="6151" max="6151" width="21.7109375" style="819" bestFit="1" customWidth="1"/>
    <col min="6152" max="6152" width="18.7109375" style="819" bestFit="1" customWidth="1"/>
    <col min="6153" max="6153" width="13.42578125" style="819" bestFit="1" customWidth="1"/>
    <col min="6154" max="6154" width="15" style="819" bestFit="1" customWidth="1"/>
    <col min="6155" max="6155" width="13.42578125" style="819" bestFit="1" customWidth="1"/>
    <col min="6156" max="6156" width="22" style="819" bestFit="1" customWidth="1"/>
    <col min="6157" max="6157" width="13.42578125" style="819" bestFit="1" customWidth="1"/>
    <col min="6158" max="6158" width="15" style="819" bestFit="1" customWidth="1"/>
    <col min="6159" max="6159" width="13.42578125" style="819" bestFit="1" customWidth="1"/>
    <col min="6160" max="6160" width="11.7109375" style="819" bestFit="1" customWidth="1"/>
    <col min="6161" max="6161" width="16.140625" style="819" customWidth="1"/>
    <col min="6162" max="6400" width="11.42578125" style="819"/>
    <col min="6401" max="6401" width="62.28515625" style="819" customWidth="1"/>
    <col min="6402" max="6402" width="47.5703125" style="819" customWidth="1"/>
    <col min="6403" max="6403" width="101.85546875" style="819" bestFit="1" customWidth="1"/>
    <col min="6404" max="6404" width="75" style="819" bestFit="1" customWidth="1"/>
    <col min="6405" max="6405" width="11.42578125" style="819"/>
    <col min="6406" max="6406" width="15" style="819" bestFit="1" customWidth="1"/>
    <col min="6407" max="6407" width="21.7109375" style="819" bestFit="1" customWidth="1"/>
    <col min="6408" max="6408" width="18.7109375" style="819" bestFit="1" customWidth="1"/>
    <col min="6409" max="6409" width="13.42578125" style="819" bestFit="1" customWidth="1"/>
    <col min="6410" max="6410" width="15" style="819" bestFit="1" customWidth="1"/>
    <col min="6411" max="6411" width="13.42578125" style="819" bestFit="1" customWidth="1"/>
    <col min="6412" max="6412" width="22" style="819" bestFit="1" customWidth="1"/>
    <col min="6413" max="6413" width="13.42578125" style="819" bestFit="1" customWidth="1"/>
    <col min="6414" max="6414" width="15" style="819" bestFit="1" customWidth="1"/>
    <col min="6415" max="6415" width="13.42578125" style="819" bestFit="1" customWidth="1"/>
    <col min="6416" max="6416" width="11.7109375" style="819" bestFit="1" customWidth="1"/>
    <col min="6417" max="6417" width="16.140625" style="819" customWidth="1"/>
    <col min="6418" max="6656" width="11.42578125" style="819"/>
    <col min="6657" max="6657" width="62.28515625" style="819" customWidth="1"/>
    <col min="6658" max="6658" width="47.5703125" style="819" customWidth="1"/>
    <col min="6659" max="6659" width="101.85546875" style="819" bestFit="1" customWidth="1"/>
    <col min="6660" max="6660" width="75" style="819" bestFit="1" customWidth="1"/>
    <col min="6661" max="6661" width="11.42578125" style="819"/>
    <col min="6662" max="6662" width="15" style="819" bestFit="1" customWidth="1"/>
    <col min="6663" max="6663" width="21.7109375" style="819" bestFit="1" customWidth="1"/>
    <col min="6664" max="6664" width="18.7109375" style="819" bestFit="1" customWidth="1"/>
    <col min="6665" max="6665" width="13.42578125" style="819" bestFit="1" customWidth="1"/>
    <col min="6666" max="6666" width="15" style="819" bestFit="1" customWidth="1"/>
    <col min="6667" max="6667" width="13.42578125" style="819" bestFit="1" customWidth="1"/>
    <col min="6668" max="6668" width="22" style="819" bestFit="1" customWidth="1"/>
    <col min="6669" max="6669" width="13.42578125" style="819" bestFit="1" customWidth="1"/>
    <col min="6670" max="6670" width="15" style="819" bestFit="1" customWidth="1"/>
    <col min="6671" max="6671" width="13.42578125" style="819" bestFit="1" customWidth="1"/>
    <col min="6672" max="6672" width="11.7109375" style="819" bestFit="1" customWidth="1"/>
    <col min="6673" max="6673" width="16.140625" style="819" customWidth="1"/>
    <col min="6674" max="6912" width="11.42578125" style="819"/>
    <col min="6913" max="6913" width="62.28515625" style="819" customWidth="1"/>
    <col min="6914" max="6914" width="47.5703125" style="819" customWidth="1"/>
    <col min="6915" max="6915" width="101.85546875" style="819" bestFit="1" customWidth="1"/>
    <col min="6916" max="6916" width="75" style="819" bestFit="1" customWidth="1"/>
    <col min="6917" max="6917" width="11.42578125" style="819"/>
    <col min="6918" max="6918" width="15" style="819" bestFit="1" customWidth="1"/>
    <col min="6919" max="6919" width="21.7109375" style="819" bestFit="1" customWidth="1"/>
    <col min="6920" max="6920" width="18.7109375" style="819" bestFit="1" customWidth="1"/>
    <col min="6921" max="6921" width="13.42578125" style="819" bestFit="1" customWidth="1"/>
    <col min="6922" max="6922" width="15" style="819" bestFit="1" customWidth="1"/>
    <col min="6923" max="6923" width="13.42578125" style="819" bestFit="1" customWidth="1"/>
    <col min="6924" max="6924" width="22" style="819" bestFit="1" customWidth="1"/>
    <col min="6925" max="6925" width="13.42578125" style="819" bestFit="1" customWidth="1"/>
    <col min="6926" max="6926" width="15" style="819" bestFit="1" customWidth="1"/>
    <col min="6927" max="6927" width="13.42578125" style="819" bestFit="1" customWidth="1"/>
    <col min="6928" max="6928" width="11.7109375" style="819" bestFit="1" customWidth="1"/>
    <col min="6929" max="6929" width="16.140625" style="819" customWidth="1"/>
    <col min="6930" max="7168" width="11.42578125" style="819"/>
    <col min="7169" max="7169" width="62.28515625" style="819" customWidth="1"/>
    <col min="7170" max="7170" width="47.5703125" style="819" customWidth="1"/>
    <col min="7171" max="7171" width="101.85546875" style="819" bestFit="1" customWidth="1"/>
    <col min="7172" max="7172" width="75" style="819" bestFit="1" customWidth="1"/>
    <col min="7173" max="7173" width="11.42578125" style="819"/>
    <col min="7174" max="7174" width="15" style="819" bestFit="1" customWidth="1"/>
    <col min="7175" max="7175" width="21.7109375" style="819" bestFit="1" customWidth="1"/>
    <col min="7176" max="7176" width="18.7109375" style="819" bestFit="1" customWidth="1"/>
    <col min="7177" max="7177" width="13.42578125" style="819" bestFit="1" customWidth="1"/>
    <col min="7178" max="7178" width="15" style="819" bestFit="1" customWidth="1"/>
    <col min="7179" max="7179" width="13.42578125" style="819" bestFit="1" customWidth="1"/>
    <col min="7180" max="7180" width="22" style="819" bestFit="1" customWidth="1"/>
    <col min="7181" max="7181" width="13.42578125" style="819" bestFit="1" customWidth="1"/>
    <col min="7182" max="7182" width="15" style="819" bestFit="1" customWidth="1"/>
    <col min="7183" max="7183" width="13.42578125" style="819" bestFit="1" customWidth="1"/>
    <col min="7184" max="7184" width="11.7109375" style="819" bestFit="1" customWidth="1"/>
    <col min="7185" max="7185" width="16.140625" style="819" customWidth="1"/>
    <col min="7186" max="7424" width="11.42578125" style="819"/>
    <col min="7425" max="7425" width="62.28515625" style="819" customWidth="1"/>
    <col min="7426" max="7426" width="47.5703125" style="819" customWidth="1"/>
    <col min="7427" max="7427" width="101.85546875" style="819" bestFit="1" customWidth="1"/>
    <col min="7428" max="7428" width="75" style="819" bestFit="1" customWidth="1"/>
    <col min="7429" max="7429" width="11.42578125" style="819"/>
    <col min="7430" max="7430" width="15" style="819" bestFit="1" customWidth="1"/>
    <col min="7431" max="7431" width="21.7109375" style="819" bestFit="1" customWidth="1"/>
    <col min="7432" max="7432" width="18.7109375" style="819" bestFit="1" customWidth="1"/>
    <col min="7433" max="7433" width="13.42578125" style="819" bestFit="1" customWidth="1"/>
    <col min="7434" max="7434" width="15" style="819" bestFit="1" customWidth="1"/>
    <col min="7435" max="7435" width="13.42578125" style="819" bestFit="1" customWidth="1"/>
    <col min="7436" max="7436" width="22" style="819" bestFit="1" customWidth="1"/>
    <col min="7437" max="7437" width="13.42578125" style="819" bestFit="1" customWidth="1"/>
    <col min="7438" max="7438" width="15" style="819" bestFit="1" customWidth="1"/>
    <col min="7439" max="7439" width="13.42578125" style="819" bestFit="1" customWidth="1"/>
    <col min="7440" max="7440" width="11.7109375" style="819" bestFit="1" customWidth="1"/>
    <col min="7441" max="7441" width="16.140625" style="819" customWidth="1"/>
    <col min="7442" max="7680" width="11.42578125" style="819"/>
    <col min="7681" max="7681" width="62.28515625" style="819" customWidth="1"/>
    <col min="7682" max="7682" width="47.5703125" style="819" customWidth="1"/>
    <col min="7683" max="7683" width="101.85546875" style="819" bestFit="1" customWidth="1"/>
    <col min="7684" max="7684" width="75" style="819" bestFit="1" customWidth="1"/>
    <col min="7685" max="7685" width="11.42578125" style="819"/>
    <col min="7686" max="7686" width="15" style="819" bestFit="1" customWidth="1"/>
    <col min="7687" max="7687" width="21.7109375" style="819" bestFit="1" customWidth="1"/>
    <col min="7688" max="7688" width="18.7109375" style="819" bestFit="1" customWidth="1"/>
    <col min="7689" max="7689" width="13.42578125" style="819" bestFit="1" customWidth="1"/>
    <col min="7690" max="7690" width="15" style="819" bestFit="1" customWidth="1"/>
    <col min="7691" max="7691" width="13.42578125" style="819" bestFit="1" customWidth="1"/>
    <col min="7692" max="7692" width="22" style="819" bestFit="1" customWidth="1"/>
    <col min="7693" max="7693" width="13.42578125" style="819" bestFit="1" customWidth="1"/>
    <col min="7694" max="7694" width="15" style="819" bestFit="1" customWidth="1"/>
    <col min="7695" max="7695" width="13.42578125" style="819" bestFit="1" customWidth="1"/>
    <col min="7696" max="7696" width="11.7109375" style="819" bestFit="1" customWidth="1"/>
    <col min="7697" max="7697" width="16.140625" style="819" customWidth="1"/>
    <col min="7698" max="7936" width="11.42578125" style="819"/>
    <col min="7937" max="7937" width="62.28515625" style="819" customWidth="1"/>
    <col min="7938" max="7938" width="47.5703125" style="819" customWidth="1"/>
    <col min="7939" max="7939" width="101.85546875" style="819" bestFit="1" customWidth="1"/>
    <col min="7940" max="7940" width="75" style="819" bestFit="1" customWidth="1"/>
    <col min="7941" max="7941" width="11.42578125" style="819"/>
    <col min="7942" max="7942" width="15" style="819" bestFit="1" customWidth="1"/>
    <col min="7943" max="7943" width="21.7109375" style="819" bestFit="1" customWidth="1"/>
    <col min="7944" max="7944" width="18.7109375" style="819" bestFit="1" customWidth="1"/>
    <col min="7945" max="7945" width="13.42578125" style="819" bestFit="1" customWidth="1"/>
    <col min="7946" max="7946" width="15" style="819" bestFit="1" customWidth="1"/>
    <col min="7947" max="7947" width="13.42578125" style="819" bestFit="1" customWidth="1"/>
    <col min="7948" max="7948" width="22" style="819" bestFit="1" customWidth="1"/>
    <col min="7949" max="7949" width="13.42578125" style="819" bestFit="1" customWidth="1"/>
    <col min="7950" max="7950" width="15" style="819" bestFit="1" customWidth="1"/>
    <col min="7951" max="7951" width="13.42578125" style="819" bestFit="1" customWidth="1"/>
    <col min="7952" max="7952" width="11.7109375" style="819" bestFit="1" customWidth="1"/>
    <col min="7953" max="7953" width="16.140625" style="819" customWidth="1"/>
    <col min="7954" max="8192" width="11.42578125" style="819"/>
    <col min="8193" max="8193" width="62.28515625" style="819" customWidth="1"/>
    <col min="8194" max="8194" width="47.5703125" style="819" customWidth="1"/>
    <col min="8195" max="8195" width="101.85546875" style="819" bestFit="1" customWidth="1"/>
    <col min="8196" max="8196" width="75" style="819" bestFit="1" customWidth="1"/>
    <col min="8197" max="8197" width="11.42578125" style="819"/>
    <col min="8198" max="8198" width="15" style="819" bestFit="1" customWidth="1"/>
    <col min="8199" max="8199" width="21.7109375" style="819" bestFit="1" customWidth="1"/>
    <col min="8200" max="8200" width="18.7109375" style="819" bestFit="1" customWidth="1"/>
    <col min="8201" max="8201" width="13.42578125" style="819" bestFit="1" customWidth="1"/>
    <col min="8202" max="8202" width="15" style="819" bestFit="1" customWidth="1"/>
    <col min="8203" max="8203" width="13.42578125" style="819" bestFit="1" customWidth="1"/>
    <col min="8204" max="8204" width="22" style="819" bestFit="1" customWidth="1"/>
    <col min="8205" max="8205" width="13.42578125" style="819" bestFit="1" customWidth="1"/>
    <col min="8206" max="8206" width="15" style="819" bestFit="1" customWidth="1"/>
    <col min="8207" max="8207" width="13.42578125" style="819" bestFit="1" customWidth="1"/>
    <col min="8208" max="8208" width="11.7109375" style="819" bestFit="1" customWidth="1"/>
    <col min="8209" max="8209" width="16.140625" style="819" customWidth="1"/>
    <col min="8210" max="8448" width="11.42578125" style="819"/>
    <col min="8449" max="8449" width="62.28515625" style="819" customWidth="1"/>
    <col min="8450" max="8450" width="47.5703125" style="819" customWidth="1"/>
    <col min="8451" max="8451" width="101.85546875" style="819" bestFit="1" customWidth="1"/>
    <col min="8452" max="8452" width="75" style="819" bestFit="1" customWidth="1"/>
    <col min="8453" max="8453" width="11.42578125" style="819"/>
    <col min="8454" max="8454" width="15" style="819" bestFit="1" customWidth="1"/>
    <col min="8455" max="8455" width="21.7109375" style="819" bestFit="1" customWidth="1"/>
    <col min="8456" max="8456" width="18.7109375" style="819" bestFit="1" customWidth="1"/>
    <col min="8457" max="8457" width="13.42578125" style="819" bestFit="1" customWidth="1"/>
    <col min="8458" max="8458" width="15" style="819" bestFit="1" customWidth="1"/>
    <col min="8459" max="8459" width="13.42578125" style="819" bestFit="1" customWidth="1"/>
    <col min="8460" max="8460" width="22" style="819" bestFit="1" customWidth="1"/>
    <col min="8461" max="8461" width="13.42578125" style="819" bestFit="1" customWidth="1"/>
    <col min="8462" max="8462" width="15" style="819" bestFit="1" customWidth="1"/>
    <col min="8463" max="8463" width="13.42578125" style="819" bestFit="1" customWidth="1"/>
    <col min="8464" max="8464" width="11.7109375" style="819" bestFit="1" customWidth="1"/>
    <col min="8465" max="8465" width="16.140625" style="819" customWidth="1"/>
    <col min="8466" max="8704" width="11.42578125" style="819"/>
    <col min="8705" max="8705" width="62.28515625" style="819" customWidth="1"/>
    <col min="8706" max="8706" width="47.5703125" style="819" customWidth="1"/>
    <col min="8707" max="8707" width="101.85546875" style="819" bestFit="1" customWidth="1"/>
    <col min="8708" max="8708" width="75" style="819" bestFit="1" customWidth="1"/>
    <col min="8709" max="8709" width="11.42578125" style="819"/>
    <col min="8710" max="8710" width="15" style="819" bestFit="1" customWidth="1"/>
    <col min="8711" max="8711" width="21.7109375" style="819" bestFit="1" customWidth="1"/>
    <col min="8712" max="8712" width="18.7109375" style="819" bestFit="1" customWidth="1"/>
    <col min="8713" max="8713" width="13.42578125" style="819" bestFit="1" customWidth="1"/>
    <col min="8714" max="8714" width="15" style="819" bestFit="1" customWidth="1"/>
    <col min="8715" max="8715" width="13.42578125" style="819" bestFit="1" customWidth="1"/>
    <col min="8716" max="8716" width="22" style="819" bestFit="1" customWidth="1"/>
    <col min="8717" max="8717" width="13.42578125" style="819" bestFit="1" customWidth="1"/>
    <col min="8718" max="8718" width="15" style="819" bestFit="1" customWidth="1"/>
    <col min="8719" max="8719" width="13.42578125" style="819" bestFit="1" customWidth="1"/>
    <col min="8720" max="8720" width="11.7109375" style="819" bestFit="1" customWidth="1"/>
    <col min="8721" max="8721" width="16.140625" style="819" customWidth="1"/>
    <col min="8722" max="8960" width="11.42578125" style="819"/>
    <col min="8961" max="8961" width="62.28515625" style="819" customWidth="1"/>
    <col min="8962" max="8962" width="47.5703125" style="819" customWidth="1"/>
    <col min="8963" max="8963" width="101.85546875" style="819" bestFit="1" customWidth="1"/>
    <col min="8964" max="8964" width="75" style="819" bestFit="1" customWidth="1"/>
    <col min="8965" max="8965" width="11.42578125" style="819"/>
    <col min="8966" max="8966" width="15" style="819" bestFit="1" customWidth="1"/>
    <col min="8967" max="8967" width="21.7109375" style="819" bestFit="1" customWidth="1"/>
    <col min="8968" max="8968" width="18.7109375" style="819" bestFit="1" customWidth="1"/>
    <col min="8969" max="8969" width="13.42578125" style="819" bestFit="1" customWidth="1"/>
    <col min="8970" max="8970" width="15" style="819" bestFit="1" customWidth="1"/>
    <col min="8971" max="8971" width="13.42578125" style="819" bestFit="1" customWidth="1"/>
    <col min="8972" max="8972" width="22" style="819" bestFit="1" customWidth="1"/>
    <col min="8973" max="8973" width="13.42578125" style="819" bestFit="1" customWidth="1"/>
    <col min="8974" max="8974" width="15" style="819" bestFit="1" customWidth="1"/>
    <col min="8975" max="8975" width="13.42578125" style="819" bestFit="1" customWidth="1"/>
    <col min="8976" max="8976" width="11.7109375" style="819" bestFit="1" customWidth="1"/>
    <col min="8977" max="8977" width="16.140625" style="819" customWidth="1"/>
    <col min="8978" max="9216" width="11.42578125" style="819"/>
    <col min="9217" max="9217" width="62.28515625" style="819" customWidth="1"/>
    <col min="9218" max="9218" width="47.5703125" style="819" customWidth="1"/>
    <col min="9219" max="9219" width="101.85546875" style="819" bestFit="1" customWidth="1"/>
    <col min="9220" max="9220" width="75" style="819" bestFit="1" customWidth="1"/>
    <col min="9221" max="9221" width="11.42578125" style="819"/>
    <col min="9222" max="9222" width="15" style="819" bestFit="1" customWidth="1"/>
    <col min="9223" max="9223" width="21.7109375" style="819" bestFit="1" customWidth="1"/>
    <col min="9224" max="9224" width="18.7109375" style="819" bestFit="1" customWidth="1"/>
    <col min="9225" max="9225" width="13.42578125" style="819" bestFit="1" customWidth="1"/>
    <col min="9226" max="9226" width="15" style="819" bestFit="1" customWidth="1"/>
    <col min="9227" max="9227" width="13.42578125" style="819" bestFit="1" customWidth="1"/>
    <col min="9228" max="9228" width="22" style="819" bestFit="1" customWidth="1"/>
    <col min="9229" max="9229" width="13.42578125" style="819" bestFit="1" customWidth="1"/>
    <col min="9230" max="9230" width="15" style="819" bestFit="1" customWidth="1"/>
    <col min="9231" max="9231" width="13.42578125" style="819" bestFit="1" customWidth="1"/>
    <col min="9232" max="9232" width="11.7109375" style="819" bestFit="1" customWidth="1"/>
    <col min="9233" max="9233" width="16.140625" style="819" customWidth="1"/>
    <col min="9234" max="9472" width="11.42578125" style="819"/>
    <col min="9473" max="9473" width="62.28515625" style="819" customWidth="1"/>
    <col min="9474" max="9474" width="47.5703125" style="819" customWidth="1"/>
    <col min="9475" max="9475" width="101.85546875" style="819" bestFit="1" customWidth="1"/>
    <col min="9476" max="9476" width="75" style="819" bestFit="1" customWidth="1"/>
    <col min="9477" max="9477" width="11.42578125" style="819"/>
    <col min="9478" max="9478" width="15" style="819" bestFit="1" customWidth="1"/>
    <col min="9479" max="9479" width="21.7109375" style="819" bestFit="1" customWidth="1"/>
    <col min="9480" max="9480" width="18.7109375" style="819" bestFit="1" customWidth="1"/>
    <col min="9481" max="9481" width="13.42578125" style="819" bestFit="1" customWidth="1"/>
    <col min="9482" max="9482" width="15" style="819" bestFit="1" customWidth="1"/>
    <col min="9483" max="9483" width="13.42578125" style="819" bestFit="1" customWidth="1"/>
    <col min="9484" max="9484" width="22" style="819" bestFit="1" customWidth="1"/>
    <col min="9485" max="9485" width="13.42578125" style="819" bestFit="1" customWidth="1"/>
    <col min="9486" max="9486" width="15" style="819" bestFit="1" customWidth="1"/>
    <col min="9487" max="9487" width="13.42578125" style="819" bestFit="1" customWidth="1"/>
    <col min="9488" max="9488" width="11.7109375" style="819" bestFit="1" customWidth="1"/>
    <col min="9489" max="9489" width="16.140625" style="819" customWidth="1"/>
    <col min="9490" max="9728" width="11.42578125" style="819"/>
    <col min="9729" max="9729" width="62.28515625" style="819" customWidth="1"/>
    <col min="9730" max="9730" width="47.5703125" style="819" customWidth="1"/>
    <col min="9731" max="9731" width="101.85546875" style="819" bestFit="1" customWidth="1"/>
    <col min="9732" max="9732" width="75" style="819" bestFit="1" customWidth="1"/>
    <col min="9733" max="9733" width="11.42578125" style="819"/>
    <col min="9734" max="9734" width="15" style="819" bestFit="1" customWidth="1"/>
    <col min="9735" max="9735" width="21.7109375" style="819" bestFit="1" customWidth="1"/>
    <col min="9736" max="9736" width="18.7109375" style="819" bestFit="1" customWidth="1"/>
    <col min="9737" max="9737" width="13.42578125" style="819" bestFit="1" customWidth="1"/>
    <col min="9738" max="9738" width="15" style="819" bestFit="1" customWidth="1"/>
    <col min="9739" max="9739" width="13.42578125" style="819" bestFit="1" customWidth="1"/>
    <col min="9740" max="9740" width="22" style="819" bestFit="1" customWidth="1"/>
    <col min="9741" max="9741" width="13.42578125" style="819" bestFit="1" customWidth="1"/>
    <col min="9742" max="9742" width="15" style="819" bestFit="1" customWidth="1"/>
    <col min="9743" max="9743" width="13.42578125" style="819" bestFit="1" customWidth="1"/>
    <col min="9744" max="9744" width="11.7109375" style="819" bestFit="1" customWidth="1"/>
    <col min="9745" max="9745" width="16.140625" style="819" customWidth="1"/>
    <col min="9746" max="9984" width="11.42578125" style="819"/>
    <col min="9985" max="9985" width="62.28515625" style="819" customWidth="1"/>
    <col min="9986" max="9986" width="47.5703125" style="819" customWidth="1"/>
    <col min="9987" max="9987" width="101.85546875" style="819" bestFit="1" customWidth="1"/>
    <col min="9988" max="9988" width="75" style="819" bestFit="1" customWidth="1"/>
    <col min="9989" max="9989" width="11.42578125" style="819"/>
    <col min="9990" max="9990" width="15" style="819" bestFit="1" customWidth="1"/>
    <col min="9991" max="9991" width="21.7109375" style="819" bestFit="1" customWidth="1"/>
    <col min="9992" max="9992" width="18.7109375" style="819" bestFit="1" customWidth="1"/>
    <col min="9993" max="9993" width="13.42578125" style="819" bestFit="1" customWidth="1"/>
    <col min="9994" max="9994" width="15" style="819" bestFit="1" customWidth="1"/>
    <col min="9995" max="9995" width="13.42578125" style="819" bestFit="1" customWidth="1"/>
    <col min="9996" max="9996" width="22" style="819" bestFit="1" customWidth="1"/>
    <col min="9997" max="9997" width="13.42578125" style="819" bestFit="1" customWidth="1"/>
    <col min="9998" max="9998" width="15" style="819" bestFit="1" customWidth="1"/>
    <col min="9999" max="9999" width="13.42578125" style="819" bestFit="1" customWidth="1"/>
    <col min="10000" max="10000" width="11.7109375" style="819" bestFit="1" customWidth="1"/>
    <col min="10001" max="10001" width="16.140625" style="819" customWidth="1"/>
    <col min="10002" max="10240" width="11.42578125" style="819"/>
    <col min="10241" max="10241" width="62.28515625" style="819" customWidth="1"/>
    <col min="10242" max="10242" width="47.5703125" style="819" customWidth="1"/>
    <col min="10243" max="10243" width="101.85546875" style="819" bestFit="1" customWidth="1"/>
    <col min="10244" max="10244" width="75" style="819" bestFit="1" customWidth="1"/>
    <col min="10245" max="10245" width="11.42578125" style="819"/>
    <col min="10246" max="10246" width="15" style="819" bestFit="1" customWidth="1"/>
    <col min="10247" max="10247" width="21.7109375" style="819" bestFit="1" customWidth="1"/>
    <col min="10248" max="10248" width="18.7109375" style="819" bestFit="1" customWidth="1"/>
    <col min="10249" max="10249" width="13.42578125" style="819" bestFit="1" customWidth="1"/>
    <col min="10250" max="10250" width="15" style="819" bestFit="1" customWidth="1"/>
    <col min="10251" max="10251" width="13.42578125" style="819" bestFit="1" customWidth="1"/>
    <col min="10252" max="10252" width="22" style="819" bestFit="1" customWidth="1"/>
    <col min="10253" max="10253" width="13.42578125" style="819" bestFit="1" customWidth="1"/>
    <col min="10254" max="10254" width="15" style="819" bestFit="1" customWidth="1"/>
    <col min="10255" max="10255" width="13.42578125" style="819" bestFit="1" customWidth="1"/>
    <col min="10256" max="10256" width="11.7109375" style="819" bestFit="1" customWidth="1"/>
    <col min="10257" max="10257" width="16.140625" style="819" customWidth="1"/>
    <col min="10258" max="10496" width="11.42578125" style="819"/>
    <col min="10497" max="10497" width="62.28515625" style="819" customWidth="1"/>
    <col min="10498" max="10498" width="47.5703125" style="819" customWidth="1"/>
    <col min="10499" max="10499" width="101.85546875" style="819" bestFit="1" customWidth="1"/>
    <col min="10500" max="10500" width="75" style="819" bestFit="1" customWidth="1"/>
    <col min="10501" max="10501" width="11.42578125" style="819"/>
    <col min="10502" max="10502" width="15" style="819" bestFit="1" customWidth="1"/>
    <col min="10503" max="10503" width="21.7109375" style="819" bestFit="1" customWidth="1"/>
    <col min="10504" max="10504" width="18.7109375" style="819" bestFit="1" customWidth="1"/>
    <col min="10505" max="10505" width="13.42578125" style="819" bestFit="1" customWidth="1"/>
    <col min="10506" max="10506" width="15" style="819" bestFit="1" customWidth="1"/>
    <col min="10507" max="10507" width="13.42578125" style="819" bestFit="1" customWidth="1"/>
    <col min="10508" max="10508" width="22" style="819" bestFit="1" customWidth="1"/>
    <col min="10509" max="10509" width="13.42578125" style="819" bestFit="1" customWidth="1"/>
    <col min="10510" max="10510" width="15" style="819" bestFit="1" customWidth="1"/>
    <col min="10511" max="10511" width="13.42578125" style="819" bestFit="1" customWidth="1"/>
    <col min="10512" max="10512" width="11.7109375" style="819" bestFit="1" customWidth="1"/>
    <col min="10513" max="10513" width="16.140625" style="819" customWidth="1"/>
    <col min="10514" max="10752" width="11.42578125" style="819"/>
    <col min="10753" max="10753" width="62.28515625" style="819" customWidth="1"/>
    <col min="10754" max="10754" width="47.5703125" style="819" customWidth="1"/>
    <col min="10755" max="10755" width="101.85546875" style="819" bestFit="1" customWidth="1"/>
    <col min="10756" max="10756" width="75" style="819" bestFit="1" customWidth="1"/>
    <col min="10757" max="10757" width="11.42578125" style="819"/>
    <col min="10758" max="10758" width="15" style="819" bestFit="1" customWidth="1"/>
    <col min="10759" max="10759" width="21.7109375" style="819" bestFit="1" customWidth="1"/>
    <col min="10760" max="10760" width="18.7109375" style="819" bestFit="1" customWidth="1"/>
    <col min="10761" max="10761" width="13.42578125" style="819" bestFit="1" customWidth="1"/>
    <col min="10762" max="10762" width="15" style="819" bestFit="1" customWidth="1"/>
    <col min="10763" max="10763" width="13.42578125" style="819" bestFit="1" customWidth="1"/>
    <col min="10764" max="10764" width="22" style="819" bestFit="1" customWidth="1"/>
    <col min="10765" max="10765" width="13.42578125" style="819" bestFit="1" customWidth="1"/>
    <col min="10766" max="10766" width="15" style="819" bestFit="1" customWidth="1"/>
    <col min="10767" max="10767" width="13.42578125" style="819" bestFit="1" customWidth="1"/>
    <col min="10768" max="10768" width="11.7109375" style="819" bestFit="1" customWidth="1"/>
    <col min="10769" max="10769" width="16.140625" style="819" customWidth="1"/>
    <col min="10770" max="11008" width="11.42578125" style="819"/>
    <col min="11009" max="11009" width="62.28515625" style="819" customWidth="1"/>
    <col min="11010" max="11010" width="47.5703125" style="819" customWidth="1"/>
    <col min="11011" max="11011" width="101.85546875" style="819" bestFit="1" customWidth="1"/>
    <col min="11012" max="11012" width="75" style="819" bestFit="1" customWidth="1"/>
    <col min="11013" max="11013" width="11.42578125" style="819"/>
    <col min="11014" max="11014" width="15" style="819" bestFit="1" customWidth="1"/>
    <col min="11015" max="11015" width="21.7109375" style="819" bestFit="1" customWidth="1"/>
    <col min="11016" max="11016" width="18.7109375" style="819" bestFit="1" customWidth="1"/>
    <col min="11017" max="11017" width="13.42578125" style="819" bestFit="1" customWidth="1"/>
    <col min="11018" max="11018" width="15" style="819" bestFit="1" customWidth="1"/>
    <col min="11019" max="11019" width="13.42578125" style="819" bestFit="1" customWidth="1"/>
    <col min="11020" max="11020" width="22" style="819" bestFit="1" customWidth="1"/>
    <col min="11021" max="11021" width="13.42578125" style="819" bestFit="1" customWidth="1"/>
    <col min="11022" max="11022" width="15" style="819" bestFit="1" customWidth="1"/>
    <col min="11023" max="11023" width="13.42578125" style="819" bestFit="1" customWidth="1"/>
    <col min="11024" max="11024" width="11.7109375" style="819" bestFit="1" customWidth="1"/>
    <col min="11025" max="11025" width="16.140625" style="819" customWidth="1"/>
    <col min="11026" max="11264" width="11.42578125" style="819"/>
    <col min="11265" max="11265" width="62.28515625" style="819" customWidth="1"/>
    <col min="11266" max="11266" width="47.5703125" style="819" customWidth="1"/>
    <col min="11267" max="11267" width="101.85546875" style="819" bestFit="1" customWidth="1"/>
    <col min="11268" max="11268" width="75" style="819" bestFit="1" customWidth="1"/>
    <col min="11269" max="11269" width="11.42578125" style="819"/>
    <col min="11270" max="11270" width="15" style="819" bestFit="1" customWidth="1"/>
    <col min="11271" max="11271" width="21.7109375" style="819" bestFit="1" customWidth="1"/>
    <col min="11272" max="11272" width="18.7109375" style="819" bestFit="1" customWidth="1"/>
    <col min="11273" max="11273" width="13.42578125" style="819" bestFit="1" customWidth="1"/>
    <col min="11274" max="11274" width="15" style="819" bestFit="1" customWidth="1"/>
    <col min="11275" max="11275" width="13.42578125" style="819" bestFit="1" customWidth="1"/>
    <col min="11276" max="11276" width="22" style="819" bestFit="1" customWidth="1"/>
    <col min="11277" max="11277" width="13.42578125" style="819" bestFit="1" customWidth="1"/>
    <col min="11278" max="11278" width="15" style="819" bestFit="1" customWidth="1"/>
    <col min="11279" max="11279" width="13.42578125" style="819" bestFit="1" customWidth="1"/>
    <col min="11280" max="11280" width="11.7109375" style="819" bestFit="1" customWidth="1"/>
    <col min="11281" max="11281" width="16.140625" style="819" customWidth="1"/>
    <col min="11282" max="11520" width="11.42578125" style="819"/>
    <col min="11521" max="11521" width="62.28515625" style="819" customWidth="1"/>
    <col min="11522" max="11522" width="47.5703125" style="819" customWidth="1"/>
    <col min="11523" max="11523" width="101.85546875" style="819" bestFit="1" customWidth="1"/>
    <col min="11524" max="11524" width="75" style="819" bestFit="1" customWidth="1"/>
    <col min="11525" max="11525" width="11.42578125" style="819"/>
    <col min="11526" max="11526" width="15" style="819" bestFit="1" customWidth="1"/>
    <col min="11527" max="11527" width="21.7109375" style="819" bestFit="1" customWidth="1"/>
    <col min="11528" max="11528" width="18.7109375" style="819" bestFit="1" customWidth="1"/>
    <col min="11529" max="11529" width="13.42578125" style="819" bestFit="1" customWidth="1"/>
    <col min="11530" max="11530" width="15" style="819" bestFit="1" customWidth="1"/>
    <col min="11531" max="11531" width="13.42578125" style="819" bestFit="1" customWidth="1"/>
    <col min="11532" max="11532" width="22" style="819" bestFit="1" customWidth="1"/>
    <col min="11533" max="11533" width="13.42578125" style="819" bestFit="1" customWidth="1"/>
    <col min="11534" max="11534" width="15" style="819" bestFit="1" customWidth="1"/>
    <col min="11535" max="11535" width="13.42578125" style="819" bestFit="1" customWidth="1"/>
    <col min="11536" max="11536" width="11.7109375" style="819" bestFit="1" customWidth="1"/>
    <col min="11537" max="11537" width="16.140625" style="819" customWidth="1"/>
    <col min="11538" max="11776" width="11.42578125" style="819"/>
    <col min="11777" max="11777" width="62.28515625" style="819" customWidth="1"/>
    <col min="11778" max="11778" width="47.5703125" style="819" customWidth="1"/>
    <col min="11779" max="11779" width="101.85546875" style="819" bestFit="1" customWidth="1"/>
    <col min="11780" max="11780" width="75" style="819" bestFit="1" customWidth="1"/>
    <col min="11781" max="11781" width="11.42578125" style="819"/>
    <col min="11782" max="11782" width="15" style="819" bestFit="1" customWidth="1"/>
    <col min="11783" max="11783" width="21.7109375" style="819" bestFit="1" customWidth="1"/>
    <col min="11784" max="11784" width="18.7109375" style="819" bestFit="1" customWidth="1"/>
    <col min="11785" max="11785" width="13.42578125" style="819" bestFit="1" customWidth="1"/>
    <col min="11786" max="11786" width="15" style="819" bestFit="1" customWidth="1"/>
    <col min="11787" max="11787" width="13.42578125" style="819" bestFit="1" customWidth="1"/>
    <col min="11788" max="11788" width="22" style="819" bestFit="1" customWidth="1"/>
    <col min="11789" max="11789" width="13.42578125" style="819" bestFit="1" customWidth="1"/>
    <col min="11790" max="11790" width="15" style="819" bestFit="1" customWidth="1"/>
    <col min="11791" max="11791" width="13.42578125" style="819" bestFit="1" customWidth="1"/>
    <col min="11792" max="11792" width="11.7109375" style="819" bestFit="1" customWidth="1"/>
    <col min="11793" max="11793" width="16.140625" style="819" customWidth="1"/>
    <col min="11794" max="12032" width="11.42578125" style="819"/>
    <col min="12033" max="12033" width="62.28515625" style="819" customWidth="1"/>
    <col min="12034" max="12034" width="47.5703125" style="819" customWidth="1"/>
    <col min="12035" max="12035" width="101.85546875" style="819" bestFit="1" customWidth="1"/>
    <col min="12036" max="12036" width="75" style="819" bestFit="1" customWidth="1"/>
    <col min="12037" max="12037" width="11.42578125" style="819"/>
    <col min="12038" max="12038" width="15" style="819" bestFit="1" customWidth="1"/>
    <col min="12039" max="12039" width="21.7109375" style="819" bestFit="1" customWidth="1"/>
    <col min="12040" max="12040" width="18.7109375" style="819" bestFit="1" customWidth="1"/>
    <col min="12041" max="12041" width="13.42578125" style="819" bestFit="1" customWidth="1"/>
    <col min="12042" max="12042" width="15" style="819" bestFit="1" customWidth="1"/>
    <col min="12043" max="12043" width="13.42578125" style="819" bestFit="1" customWidth="1"/>
    <col min="12044" max="12044" width="22" style="819" bestFit="1" customWidth="1"/>
    <col min="12045" max="12045" width="13.42578125" style="819" bestFit="1" customWidth="1"/>
    <col min="12046" max="12046" width="15" style="819" bestFit="1" customWidth="1"/>
    <col min="12047" max="12047" width="13.42578125" style="819" bestFit="1" customWidth="1"/>
    <col min="12048" max="12048" width="11.7109375" style="819" bestFit="1" customWidth="1"/>
    <col min="12049" max="12049" width="16.140625" style="819" customWidth="1"/>
    <col min="12050" max="12288" width="11.42578125" style="819"/>
    <col min="12289" max="12289" width="62.28515625" style="819" customWidth="1"/>
    <col min="12290" max="12290" width="47.5703125" style="819" customWidth="1"/>
    <col min="12291" max="12291" width="101.85546875" style="819" bestFit="1" customWidth="1"/>
    <col min="12292" max="12292" width="75" style="819" bestFit="1" customWidth="1"/>
    <col min="12293" max="12293" width="11.42578125" style="819"/>
    <col min="12294" max="12294" width="15" style="819" bestFit="1" customWidth="1"/>
    <col min="12295" max="12295" width="21.7109375" style="819" bestFit="1" customWidth="1"/>
    <col min="12296" max="12296" width="18.7109375" style="819" bestFit="1" customWidth="1"/>
    <col min="12297" max="12297" width="13.42578125" style="819" bestFit="1" customWidth="1"/>
    <col min="12298" max="12298" width="15" style="819" bestFit="1" customWidth="1"/>
    <col min="12299" max="12299" width="13.42578125" style="819" bestFit="1" customWidth="1"/>
    <col min="12300" max="12300" width="22" style="819" bestFit="1" customWidth="1"/>
    <col min="12301" max="12301" width="13.42578125" style="819" bestFit="1" customWidth="1"/>
    <col min="12302" max="12302" width="15" style="819" bestFit="1" customWidth="1"/>
    <col min="12303" max="12303" width="13.42578125" style="819" bestFit="1" customWidth="1"/>
    <col min="12304" max="12304" width="11.7109375" style="819" bestFit="1" customWidth="1"/>
    <col min="12305" max="12305" width="16.140625" style="819" customWidth="1"/>
    <col min="12306" max="12544" width="11.42578125" style="819"/>
    <col min="12545" max="12545" width="62.28515625" style="819" customWidth="1"/>
    <col min="12546" max="12546" width="47.5703125" style="819" customWidth="1"/>
    <col min="12547" max="12547" width="101.85546875" style="819" bestFit="1" customWidth="1"/>
    <col min="12548" max="12548" width="75" style="819" bestFit="1" customWidth="1"/>
    <col min="12549" max="12549" width="11.42578125" style="819"/>
    <col min="12550" max="12550" width="15" style="819" bestFit="1" customWidth="1"/>
    <col min="12551" max="12551" width="21.7109375" style="819" bestFit="1" customWidth="1"/>
    <col min="12552" max="12552" width="18.7109375" style="819" bestFit="1" customWidth="1"/>
    <col min="12553" max="12553" width="13.42578125" style="819" bestFit="1" customWidth="1"/>
    <col min="12554" max="12554" width="15" style="819" bestFit="1" customWidth="1"/>
    <col min="12555" max="12555" width="13.42578125" style="819" bestFit="1" customWidth="1"/>
    <col min="12556" max="12556" width="22" style="819" bestFit="1" customWidth="1"/>
    <col min="12557" max="12557" width="13.42578125" style="819" bestFit="1" customWidth="1"/>
    <col min="12558" max="12558" width="15" style="819" bestFit="1" customWidth="1"/>
    <col min="12559" max="12559" width="13.42578125" style="819" bestFit="1" customWidth="1"/>
    <col min="12560" max="12560" width="11.7109375" style="819" bestFit="1" customWidth="1"/>
    <col min="12561" max="12561" width="16.140625" style="819" customWidth="1"/>
    <col min="12562" max="12800" width="11.42578125" style="819"/>
    <col min="12801" max="12801" width="62.28515625" style="819" customWidth="1"/>
    <col min="12802" max="12802" width="47.5703125" style="819" customWidth="1"/>
    <col min="12803" max="12803" width="101.85546875" style="819" bestFit="1" customWidth="1"/>
    <col min="12804" max="12804" width="75" style="819" bestFit="1" customWidth="1"/>
    <col min="12805" max="12805" width="11.42578125" style="819"/>
    <col min="12806" max="12806" width="15" style="819" bestFit="1" customWidth="1"/>
    <col min="12807" max="12807" width="21.7109375" style="819" bestFit="1" customWidth="1"/>
    <col min="12808" max="12808" width="18.7109375" style="819" bestFit="1" customWidth="1"/>
    <col min="12809" max="12809" width="13.42578125" style="819" bestFit="1" customWidth="1"/>
    <col min="12810" max="12810" width="15" style="819" bestFit="1" customWidth="1"/>
    <col min="12811" max="12811" width="13.42578125" style="819" bestFit="1" customWidth="1"/>
    <col min="12812" max="12812" width="22" style="819" bestFit="1" customWidth="1"/>
    <col min="12813" max="12813" width="13.42578125" style="819" bestFit="1" customWidth="1"/>
    <col min="12814" max="12814" width="15" style="819" bestFit="1" customWidth="1"/>
    <col min="12815" max="12815" width="13.42578125" style="819" bestFit="1" customWidth="1"/>
    <col min="12816" max="12816" width="11.7109375" style="819" bestFit="1" customWidth="1"/>
    <col min="12817" max="12817" width="16.140625" style="819" customWidth="1"/>
    <col min="12818" max="13056" width="11.42578125" style="819"/>
    <col min="13057" max="13057" width="62.28515625" style="819" customWidth="1"/>
    <col min="13058" max="13058" width="47.5703125" style="819" customWidth="1"/>
    <col min="13059" max="13059" width="101.85546875" style="819" bestFit="1" customWidth="1"/>
    <col min="13060" max="13060" width="75" style="819" bestFit="1" customWidth="1"/>
    <col min="13061" max="13061" width="11.42578125" style="819"/>
    <col min="13062" max="13062" width="15" style="819" bestFit="1" customWidth="1"/>
    <col min="13063" max="13063" width="21.7109375" style="819" bestFit="1" customWidth="1"/>
    <col min="13064" max="13064" width="18.7109375" style="819" bestFit="1" customWidth="1"/>
    <col min="13065" max="13065" width="13.42578125" style="819" bestFit="1" customWidth="1"/>
    <col min="13066" max="13066" width="15" style="819" bestFit="1" customWidth="1"/>
    <col min="13067" max="13067" width="13.42578125" style="819" bestFit="1" customWidth="1"/>
    <col min="13068" max="13068" width="22" style="819" bestFit="1" customWidth="1"/>
    <col min="13069" max="13069" width="13.42578125" style="819" bestFit="1" customWidth="1"/>
    <col min="13070" max="13070" width="15" style="819" bestFit="1" customWidth="1"/>
    <col min="13071" max="13071" width="13.42578125" style="819" bestFit="1" customWidth="1"/>
    <col min="13072" max="13072" width="11.7109375" style="819" bestFit="1" customWidth="1"/>
    <col min="13073" max="13073" width="16.140625" style="819" customWidth="1"/>
    <col min="13074" max="13312" width="11.42578125" style="819"/>
    <col min="13313" max="13313" width="62.28515625" style="819" customWidth="1"/>
    <col min="13314" max="13314" width="47.5703125" style="819" customWidth="1"/>
    <col min="13315" max="13315" width="101.85546875" style="819" bestFit="1" customWidth="1"/>
    <col min="13316" max="13316" width="75" style="819" bestFit="1" customWidth="1"/>
    <col min="13317" max="13317" width="11.42578125" style="819"/>
    <col min="13318" max="13318" width="15" style="819" bestFit="1" customWidth="1"/>
    <col min="13319" max="13319" width="21.7109375" style="819" bestFit="1" customWidth="1"/>
    <col min="13320" max="13320" width="18.7109375" style="819" bestFit="1" customWidth="1"/>
    <col min="13321" max="13321" width="13.42578125" style="819" bestFit="1" customWidth="1"/>
    <col min="13322" max="13322" width="15" style="819" bestFit="1" customWidth="1"/>
    <col min="13323" max="13323" width="13.42578125" style="819" bestFit="1" customWidth="1"/>
    <col min="13324" max="13324" width="22" style="819" bestFit="1" customWidth="1"/>
    <col min="13325" max="13325" width="13.42578125" style="819" bestFit="1" customWidth="1"/>
    <col min="13326" max="13326" width="15" style="819" bestFit="1" customWidth="1"/>
    <col min="13327" max="13327" width="13.42578125" style="819" bestFit="1" customWidth="1"/>
    <col min="13328" max="13328" width="11.7109375" style="819" bestFit="1" customWidth="1"/>
    <col min="13329" max="13329" width="16.140625" style="819" customWidth="1"/>
    <col min="13330" max="13568" width="11.42578125" style="819"/>
    <col min="13569" max="13569" width="62.28515625" style="819" customWidth="1"/>
    <col min="13570" max="13570" width="47.5703125" style="819" customWidth="1"/>
    <col min="13571" max="13571" width="101.85546875" style="819" bestFit="1" customWidth="1"/>
    <col min="13572" max="13572" width="75" style="819" bestFit="1" customWidth="1"/>
    <col min="13573" max="13573" width="11.42578125" style="819"/>
    <col min="13574" max="13574" width="15" style="819" bestFit="1" customWidth="1"/>
    <col min="13575" max="13575" width="21.7109375" style="819" bestFit="1" customWidth="1"/>
    <col min="13576" max="13576" width="18.7109375" style="819" bestFit="1" customWidth="1"/>
    <col min="13577" max="13577" width="13.42578125" style="819" bestFit="1" customWidth="1"/>
    <col min="13578" max="13578" width="15" style="819" bestFit="1" customWidth="1"/>
    <col min="13579" max="13579" width="13.42578125" style="819" bestFit="1" customWidth="1"/>
    <col min="13580" max="13580" width="22" style="819" bestFit="1" customWidth="1"/>
    <col min="13581" max="13581" width="13.42578125" style="819" bestFit="1" customWidth="1"/>
    <col min="13582" max="13582" width="15" style="819" bestFit="1" customWidth="1"/>
    <col min="13583" max="13583" width="13.42578125" style="819" bestFit="1" customWidth="1"/>
    <col min="13584" max="13584" width="11.7109375" style="819" bestFit="1" customWidth="1"/>
    <col min="13585" max="13585" width="16.140625" style="819" customWidth="1"/>
    <col min="13586" max="13824" width="11.42578125" style="819"/>
    <col min="13825" max="13825" width="62.28515625" style="819" customWidth="1"/>
    <col min="13826" max="13826" width="47.5703125" style="819" customWidth="1"/>
    <col min="13827" max="13827" width="101.85546875" style="819" bestFit="1" customWidth="1"/>
    <col min="13828" max="13828" width="75" style="819" bestFit="1" customWidth="1"/>
    <col min="13829" max="13829" width="11.42578125" style="819"/>
    <col min="13830" max="13830" width="15" style="819" bestFit="1" customWidth="1"/>
    <col min="13831" max="13831" width="21.7109375" style="819" bestFit="1" customWidth="1"/>
    <col min="13832" max="13832" width="18.7109375" style="819" bestFit="1" customWidth="1"/>
    <col min="13833" max="13833" width="13.42578125" style="819" bestFit="1" customWidth="1"/>
    <col min="13834" max="13834" width="15" style="819" bestFit="1" customWidth="1"/>
    <col min="13835" max="13835" width="13.42578125" style="819" bestFit="1" customWidth="1"/>
    <col min="13836" max="13836" width="22" style="819" bestFit="1" customWidth="1"/>
    <col min="13837" max="13837" width="13.42578125" style="819" bestFit="1" customWidth="1"/>
    <col min="13838" max="13838" width="15" style="819" bestFit="1" customWidth="1"/>
    <col min="13839" max="13839" width="13.42578125" style="819" bestFit="1" customWidth="1"/>
    <col min="13840" max="13840" width="11.7109375" style="819" bestFit="1" customWidth="1"/>
    <col min="13841" max="13841" width="16.140625" style="819" customWidth="1"/>
    <col min="13842" max="14080" width="11.42578125" style="819"/>
    <col min="14081" max="14081" width="62.28515625" style="819" customWidth="1"/>
    <col min="14082" max="14082" width="47.5703125" style="819" customWidth="1"/>
    <col min="14083" max="14083" width="101.85546875" style="819" bestFit="1" customWidth="1"/>
    <col min="14084" max="14084" width="75" style="819" bestFit="1" customWidth="1"/>
    <col min="14085" max="14085" width="11.42578125" style="819"/>
    <col min="14086" max="14086" width="15" style="819" bestFit="1" customWidth="1"/>
    <col min="14087" max="14087" width="21.7109375" style="819" bestFit="1" customWidth="1"/>
    <col min="14088" max="14088" width="18.7109375" style="819" bestFit="1" customWidth="1"/>
    <col min="14089" max="14089" width="13.42578125" style="819" bestFit="1" customWidth="1"/>
    <col min="14090" max="14090" width="15" style="819" bestFit="1" customWidth="1"/>
    <col min="14091" max="14091" width="13.42578125" style="819" bestFit="1" customWidth="1"/>
    <col min="14092" max="14092" width="22" style="819" bestFit="1" customWidth="1"/>
    <col min="14093" max="14093" width="13.42578125" style="819" bestFit="1" customWidth="1"/>
    <col min="14094" max="14094" width="15" style="819" bestFit="1" customWidth="1"/>
    <col min="14095" max="14095" width="13.42578125" style="819" bestFit="1" customWidth="1"/>
    <col min="14096" max="14096" width="11.7109375" style="819" bestFit="1" customWidth="1"/>
    <col min="14097" max="14097" width="16.140625" style="819" customWidth="1"/>
    <col min="14098" max="14336" width="11.42578125" style="819"/>
    <col min="14337" max="14337" width="62.28515625" style="819" customWidth="1"/>
    <col min="14338" max="14338" width="47.5703125" style="819" customWidth="1"/>
    <col min="14339" max="14339" width="101.85546875" style="819" bestFit="1" customWidth="1"/>
    <col min="14340" max="14340" width="75" style="819" bestFit="1" customWidth="1"/>
    <col min="14341" max="14341" width="11.42578125" style="819"/>
    <col min="14342" max="14342" width="15" style="819" bestFit="1" customWidth="1"/>
    <col min="14343" max="14343" width="21.7109375" style="819" bestFit="1" customWidth="1"/>
    <col min="14344" max="14344" width="18.7109375" style="819" bestFit="1" customWidth="1"/>
    <col min="14345" max="14345" width="13.42578125" style="819" bestFit="1" customWidth="1"/>
    <col min="14346" max="14346" width="15" style="819" bestFit="1" customWidth="1"/>
    <col min="14347" max="14347" width="13.42578125" style="819" bestFit="1" customWidth="1"/>
    <col min="14348" max="14348" width="22" style="819" bestFit="1" customWidth="1"/>
    <col min="14349" max="14349" width="13.42578125" style="819" bestFit="1" customWidth="1"/>
    <col min="14350" max="14350" width="15" style="819" bestFit="1" customWidth="1"/>
    <col min="14351" max="14351" width="13.42578125" style="819" bestFit="1" customWidth="1"/>
    <col min="14352" max="14352" width="11.7109375" style="819" bestFit="1" customWidth="1"/>
    <col min="14353" max="14353" width="16.140625" style="819" customWidth="1"/>
    <col min="14354" max="14592" width="11.42578125" style="819"/>
    <col min="14593" max="14593" width="62.28515625" style="819" customWidth="1"/>
    <col min="14594" max="14594" width="47.5703125" style="819" customWidth="1"/>
    <col min="14595" max="14595" width="101.85546875" style="819" bestFit="1" customWidth="1"/>
    <col min="14596" max="14596" width="75" style="819" bestFit="1" customWidth="1"/>
    <col min="14597" max="14597" width="11.42578125" style="819"/>
    <col min="14598" max="14598" width="15" style="819" bestFit="1" customWidth="1"/>
    <col min="14599" max="14599" width="21.7109375" style="819" bestFit="1" customWidth="1"/>
    <col min="14600" max="14600" width="18.7109375" style="819" bestFit="1" customWidth="1"/>
    <col min="14601" max="14601" width="13.42578125" style="819" bestFit="1" customWidth="1"/>
    <col min="14602" max="14602" width="15" style="819" bestFit="1" customWidth="1"/>
    <col min="14603" max="14603" width="13.42578125" style="819" bestFit="1" customWidth="1"/>
    <col min="14604" max="14604" width="22" style="819" bestFit="1" customWidth="1"/>
    <col min="14605" max="14605" width="13.42578125" style="819" bestFit="1" customWidth="1"/>
    <col min="14606" max="14606" width="15" style="819" bestFit="1" customWidth="1"/>
    <col min="14607" max="14607" width="13.42578125" style="819" bestFit="1" customWidth="1"/>
    <col min="14608" max="14608" width="11.7109375" style="819" bestFit="1" customWidth="1"/>
    <col min="14609" max="14609" width="16.140625" style="819" customWidth="1"/>
    <col min="14610" max="14848" width="11.42578125" style="819"/>
    <col min="14849" max="14849" width="62.28515625" style="819" customWidth="1"/>
    <col min="14850" max="14850" width="47.5703125" style="819" customWidth="1"/>
    <col min="14851" max="14851" width="101.85546875" style="819" bestFit="1" customWidth="1"/>
    <col min="14852" max="14852" width="75" style="819" bestFit="1" customWidth="1"/>
    <col min="14853" max="14853" width="11.42578125" style="819"/>
    <col min="14854" max="14854" width="15" style="819" bestFit="1" customWidth="1"/>
    <col min="14855" max="14855" width="21.7109375" style="819" bestFit="1" customWidth="1"/>
    <col min="14856" max="14856" width="18.7109375" style="819" bestFit="1" customWidth="1"/>
    <col min="14857" max="14857" width="13.42578125" style="819" bestFit="1" customWidth="1"/>
    <col min="14858" max="14858" width="15" style="819" bestFit="1" customWidth="1"/>
    <col min="14859" max="14859" width="13.42578125" style="819" bestFit="1" customWidth="1"/>
    <col min="14860" max="14860" width="22" style="819" bestFit="1" customWidth="1"/>
    <col min="14861" max="14861" width="13.42578125" style="819" bestFit="1" customWidth="1"/>
    <col min="14862" max="14862" width="15" style="819" bestFit="1" customWidth="1"/>
    <col min="14863" max="14863" width="13.42578125" style="819" bestFit="1" customWidth="1"/>
    <col min="14864" max="14864" width="11.7109375" style="819" bestFit="1" customWidth="1"/>
    <col min="14865" max="14865" width="16.140625" style="819" customWidth="1"/>
    <col min="14866" max="15104" width="11.42578125" style="819"/>
    <col min="15105" max="15105" width="62.28515625" style="819" customWidth="1"/>
    <col min="15106" max="15106" width="47.5703125" style="819" customWidth="1"/>
    <col min="15107" max="15107" width="101.85546875" style="819" bestFit="1" customWidth="1"/>
    <col min="15108" max="15108" width="75" style="819" bestFit="1" customWidth="1"/>
    <col min="15109" max="15109" width="11.42578125" style="819"/>
    <col min="15110" max="15110" width="15" style="819" bestFit="1" customWidth="1"/>
    <col min="15111" max="15111" width="21.7109375" style="819" bestFit="1" customWidth="1"/>
    <col min="15112" max="15112" width="18.7109375" style="819" bestFit="1" customWidth="1"/>
    <col min="15113" max="15113" width="13.42578125" style="819" bestFit="1" customWidth="1"/>
    <col min="15114" max="15114" width="15" style="819" bestFit="1" customWidth="1"/>
    <col min="15115" max="15115" width="13.42578125" style="819" bestFit="1" customWidth="1"/>
    <col min="15116" max="15116" width="22" style="819" bestFit="1" customWidth="1"/>
    <col min="15117" max="15117" width="13.42578125" style="819" bestFit="1" customWidth="1"/>
    <col min="15118" max="15118" width="15" style="819" bestFit="1" customWidth="1"/>
    <col min="15119" max="15119" width="13.42578125" style="819" bestFit="1" customWidth="1"/>
    <col min="15120" max="15120" width="11.7109375" style="819" bestFit="1" customWidth="1"/>
    <col min="15121" max="15121" width="16.140625" style="819" customWidth="1"/>
    <col min="15122" max="15360" width="11.42578125" style="819"/>
    <col min="15361" max="15361" width="62.28515625" style="819" customWidth="1"/>
    <col min="15362" max="15362" width="47.5703125" style="819" customWidth="1"/>
    <col min="15363" max="15363" width="101.85546875" style="819" bestFit="1" customWidth="1"/>
    <col min="15364" max="15364" width="75" style="819" bestFit="1" customWidth="1"/>
    <col min="15365" max="15365" width="11.42578125" style="819"/>
    <col min="15366" max="15366" width="15" style="819" bestFit="1" customWidth="1"/>
    <col min="15367" max="15367" width="21.7109375" style="819" bestFit="1" customWidth="1"/>
    <col min="15368" max="15368" width="18.7109375" style="819" bestFit="1" customWidth="1"/>
    <col min="15369" max="15369" width="13.42578125" style="819" bestFit="1" customWidth="1"/>
    <col min="15370" max="15370" width="15" style="819" bestFit="1" customWidth="1"/>
    <col min="15371" max="15371" width="13.42578125" style="819" bestFit="1" customWidth="1"/>
    <col min="15372" max="15372" width="22" style="819" bestFit="1" customWidth="1"/>
    <col min="15373" max="15373" width="13.42578125" style="819" bestFit="1" customWidth="1"/>
    <col min="15374" max="15374" width="15" style="819" bestFit="1" customWidth="1"/>
    <col min="15375" max="15375" width="13.42578125" style="819" bestFit="1" customWidth="1"/>
    <col min="15376" max="15376" width="11.7109375" style="819" bestFit="1" customWidth="1"/>
    <col min="15377" max="15377" width="16.140625" style="819" customWidth="1"/>
    <col min="15378" max="15616" width="11.42578125" style="819"/>
    <col min="15617" max="15617" width="62.28515625" style="819" customWidth="1"/>
    <col min="15618" max="15618" width="47.5703125" style="819" customWidth="1"/>
    <col min="15619" max="15619" width="101.85546875" style="819" bestFit="1" customWidth="1"/>
    <col min="15620" max="15620" width="75" style="819" bestFit="1" customWidth="1"/>
    <col min="15621" max="15621" width="11.42578125" style="819"/>
    <col min="15622" max="15622" width="15" style="819" bestFit="1" customWidth="1"/>
    <col min="15623" max="15623" width="21.7109375" style="819" bestFit="1" customWidth="1"/>
    <col min="15624" max="15624" width="18.7109375" style="819" bestFit="1" customWidth="1"/>
    <col min="15625" max="15625" width="13.42578125" style="819" bestFit="1" customWidth="1"/>
    <col min="15626" max="15626" width="15" style="819" bestFit="1" customWidth="1"/>
    <col min="15627" max="15627" width="13.42578125" style="819" bestFit="1" customWidth="1"/>
    <col min="15628" max="15628" width="22" style="819" bestFit="1" customWidth="1"/>
    <col min="15629" max="15629" width="13.42578125" style="819" bestFit="1" customWidth="1"/>
    <col min="15630" max="15630" width="15" style="819" bestFit="1" customWidth="1"/>
    <col min="15631" max="15631" width="13.42578125" style="819" bestFit="1" customWidth="1"/>
    <col min="15632" max="15632" width="11.7109375" style="819" bestFit="1" customWidth="1"/>
    <col min="15633" max="15633" width="16.140625" style="819" customWidth="1"/>
    <col min="15634" max="15872" width="11.42578125" style="819"/>
    <col min="15873" max="15873" width="62.28515625" style="819" customWidth="1"/>
    <col min="15874" max="15874" width="47.5703125" style="819" customWidth="1"/>
    <col min="15875" max="15875" width="101.85546875" style="819" bestFit="1" customWidth="1"/>
    <col min="15876" max="15876" width="75" style="819" bestFit="1" customWidth="1"/>
    <col min="15877" max="15877" width="11.42578125" style="819"/>
    <col min="15878" max="15878" width="15" style="819" bestFit="1" customWidth="1"/>
    <col min="15879" max="15879" width="21.7109375" style="819" bestFit="1" customWidth="1"/>
    <col min="15880" max="15880" width="18.7109375" style="819" bestFit="1" customWidth="1"/>
    <col min="15881" max="15881" width="13.42578125" style="819" bestFit="1" customWidth="1"/>
    <col min="15882" max="15882" width="15" style="819" bestFit="1" customWidth="1"/>
    <col min="15883" max="15883" width="13.42578125" style="819" bestFit="1" customWidth="1"/>
    <col min="15884" max="15884" width="22" style="819" bestFit="1" customWidth="1"/>
    <col min="15885" max="15885" width="13.42578125" style="819" bestFit="1" customWidth="1"/>
    <col min="15886" max="15886" width="15" style="819" bestFit="1" customWidth="1"/>
    <col min="15887" max="15887" width="13.42578125" style="819" bestFit="1" customWidth="1"/>
    <col min="15888" max="15888" width="11.7109375" style="819" bestFit="1" customWidth="1"/>
    <col min="15889" max="15889" width="16.140625" style="819" customWidth="1"/>
    <col min="15890" max="16128" width="11.42578125" style="819"/>
    <col min="16129" max="16129" width="62.28515625" style="819" customWidth="1"/>
    <col min="16130" max="16130" width="47.5703125" style="819" customWidth="1"/>
    <col min="16131" max="16131" width="101.85546875" style="819" bestFit="1" customWidth="1"/>
    <col min="16132" max="16132" width="75" style="819" bestFit="1" customWidth="1"/>
    <col min="16133" max="16133" width="11.42578125" style="819"/>
    <col min="16134" max="16134" width="15" style="819" bestFit="1" customWidth="1"/>
    <col min="16135" max="16135" width="21.7109375" style="819" bestFit="1" customWidth="1"/>
    <col min="16136" max="16136" width="18.7109375" style="819" bestFit="1" customWidth="1"/>
    <col min="16137" max="16137" width="13.42578125" style="819" bestFit="1" customWidth="1"/>
    <col min="16138" max="16138" width="15" style="819" bestFit="1" customWidth="1"/>
    <col min="16139" max="16139" width="13.42578125" style="819" bestFit="1" customWidth="1"/>
    <col min="16140" max="16140" width="22" style="819" bestFit="1" customWidth="1"/>
    <col min="16141" max="16141" width="13.42578125" style="819" bestFit="1" customWidth="1"/>
    <col min="16142" max="16142" width="15" style="819" bestFit="1" customWidth="1"/>
    <col min="16143" max="16143" width="13.42578125" style="819" bestFit="1" customWidth="1"/>
    <col min="16144" max="16144" width="11.7109375" style="819" bestFit="1" customWidth="1"/>
    <col min="16145" max="16145" width="16.140625" style="819" customWidth="1"/>
    <col min="16146" max="16384" width="11.42578125" style="819"/>
  </cols>
  <sheetData>
    <row r="1" spans="1:17" ht="3.75" customHeight="1" x14ac:dyDescent="0.25">
      <c r="A1" s="849"/>
      <c r="B1" s="850"/>
      <c r="C1" s="851"/>
      <c r="D1" s="851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</row>
    <row r="2" spans="1:17" ht="18" x14ac:dyDescent="0.25">
      <c r="A2" s="1612" t="s">
        <v>676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  <c r="Q2" s="1612"/>
    </row>
    <row r="3" spans="1:17" ht="18.75" thickBot="1" x14ac:dyDescent="0.3">
      <c r="A3" s="1612" t="s">
        <v>1812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</row>
    <row r="4" spans="1:17" ht="15.75" customHeight="1" thickTop="1" x14ac:dyDescent="0.25">
      <c r="A4" s="1613" t="s">
        <v>677</v>
      </c>
      <c r="B4" s="1616" t="s">
        <v>678</v>
      </c>
      <c r="C4" s="1616"/>
      <c r="D4" s="1616"/>
      <c r="E4" s="1617"/>
      <c r="F4" s="853"/>
      <c r="G4" s="854"/>
      <c r="H4" s="1620" t="s">
        <v>1033</v>
      </c>
      <c r="I4" s="1621"/>
      <c r="J4" s="1621"/>
      <c r="K4" s="1622"/>
      <c r="L4" s="1620" t="s">
        <v>1034</v>
      </c>
      <c r="M4" s="1621"/>
      <c r="N4" s="1621"/>
      <c r="O4" s="1622"/>
      <c r="P4" s="1623" t="s">
        <v>681</v>
      </c>
      <c r="Q4" s="1616" t="s">
        <v>682</v>
      </c>
    </row>
    <row r="5" spans="1:17" x14ac:dyDescent="0.25">
      <c r="A5" s="1614"/>
      <c r="B5" s="1592"/>
      <c r="C5" s="1592"/>
      <c r="D5" s="1592"/>
      <c r="E5" s="1618"/>
      <c r="F5" s="1594" t="s">
        <v>653</v>
      </c>
      <c r="G5" s="1595"/>
      <c r="H5" s="1594" t="s">
        <v>683</v>
      </c>
      <c r="I5" s="1596"/>
      <c r="J5" s="1596" t="s">
        <v>684</v>
      </c>
      <c r="K5" s="1595"/>
      <c r="L5" s="1594" t="s">
        <v>683</v>
      </c>
      <c r="M5" s="1596"/>
      <c r="N5" s="1596" t="s">
        <v>684</v>
      </c>
      <c r="O5" s="1595"/>
      <c r="P5" s="1598"/>
      <c r="Q5" s="1592"/>
    </row>
    <row r="6" spans="1:17" x14ac:dyDescent="0.25">
      <c r="A6" s="1614"/>
      <c r="B6" s="1592"/>
      <c r="C6" s="1592"/>
      <c r="D6" s="1592"/>
      <c r="E6" s="1618"/>
      <c r="F6" s="1594" t="s">
        <v>685</v>
      </c>
      <c r="G6" s="1595"/>
      <c r="H6" s="1594" t="s">
        <v>685</v>
      </c>
      <c r="I6" s="1596"/>
      <c r="J6" s="1596" t="s">
        <v>685</v>
      </c>
      <c r="K6" s="1595"/>
      <c r="L6" s="1594" t="s">
        <v>685</v>
      </c>
      <c r="M6" s="1596"/>
      <c r="N6" s="1596" t="s">
        <v>685</v>
      </c>
      <c r="O6" s="1595"/>
      <c r="P6" s="1598"/>
      <c r="Q6" s="1592"/>
    </row>
    <row r="7" spans="1:17" x14ac:dyDescent="0.25">
      <c r="A7" s="1615"/>
      <c r="B7" s="1593"/>
      <c r="C7" s="1593"/>
      <c r="D7" s="1593"/>
      <c r="E7" s="1619"/>
      <c r="F7" s="855" t="s">
        <v>686</v>
      </c>
      <c r="G7" s="856" t="s">
        <v>677</v>
      </c>
      <c r="H7" s="855" t="s">
        <v>686</v>
      </c>
      <c r="I7" s="857" t="s">
        <v>677</v>
      </c>
      <c r="J7" s="857" t="s">
        <v>686</v>
      </c>
      <c r="K7" s="856" t="s">
        <v>677</v>
      </c>
      <c r="L7" s="855" t="s">
        <v>686</v>
      </c>
      <c r="M7" s="857" t="s">
        <v>677</v>
      </c>
      <c r="N7" s="857" t="s">
        <v>686</v>
      </c>
      <c r="O7" s="856" t="s">
        <v>677</v>
      </c>
      <c r="P7" s="1606"/>
      <c r="Q7" s="1593"/>
    </row>
    <row r="8" spans="1:17" x14ac:dyDescent="0.25">
      <c r="A8" s="858" t="s">
        <v>1777</v>
      </c>
      <c r="B8" s="859" t="s">
        <v>1457</v>
      </c>
      <c r="C8" s="859" t="s">
        <v>1074</v>
      </c>
      <c r="D8" s="859"/>
      <c r="E8" s="859"/>
      <c r="F8" s="860" t="s">
        <v>687</v>
      </c>
      <c r="G8" s="860" t="s">
        <v>687</v>
      </c>
      <c r="H8" s="860" t="s">
        <v>688</v>
      </c>
      <c r="I8" s="860" t="s">
        <v>1458</v>
      </c>
      <c r="J8" s="860" t="s">
        <v>687</v>
      </c>
      <c r="K8" s="860" t="s">
        <v>687</v>
      </c>
      <c r="L8" s="860" t="s">
        <v>688</v>
      </c>
      <c r="M8" s="860" t="s">
        <v>1458</v>
      </c>
      <c r="N8" s="860" t="s">
        <v>687</v>
      </c>
      <c r="O8" s="860" t="s">
        <v>687</v>
      </c>
      <c r="P8" s="860" t="s">
        <v>691</v>
      </c>
      <c r="Q8" s="861">
        <v>43371</v>
      </c>
    </row>
    <row r="9" spans="1:17" x14ac:dyDescent="0.25">
      <c r="A9" s="858" t="s">
        <v>1777</v>
      </c>
      <c r="B9" s="859" t="s">
        <v>1457</v>
      </c>
      <c r="C9" s="859" t="s">
        <v>175</v>
      </c>
      <c r="D9" s="859"/>
      <c r="E9" s="859"/>
      <c r="F9" s="860" t="s">
        <v>687</v>
      </c>
      <c r="G9" s="860" t="s">
        <v>687</v>
      </c>
      <c r="H9" s="860" t="s">
        <v>688</v>
      </c>
      <c r="I9" s="860" t="s">
        <v>1458</v>
      </c>
      <c r="J9" s="860" t="s">
        <v>687</v>
      </c>
      <c r="K9" s="860" t="s">
        <v>687</v>
      </c>
      <c r="L9" s="860" t="s">
        <v>688</v>
      </c>
      <c r="M9" s="860" t="s">
        <v>1458</v>
      </c>
      <c r="N9" s="860" t="s">
        <v>687</v>
      </c>
      <c r="O9" s="860" t="s">
        <v>687</v>
      </c>
      <c r="P9" s="860" t="s">
        <v>691</v>
      </c>
      <c r="Q9" s="861">
        <v>43371</v>
      </c>
    </row>
    <row r="10" spans="1:17" x14ac:dyDescent="0.25">
      <c r="A10" s="858" t="s">
        <v>1777</v>
      </c>
      <c r="B10" s="899" t="s">
        <v>1941</v>
      </c>
      <c r="C10" s="859" t="s">
        <v>698</v>
      </c>
      <c r="D10" s="859"/>
      <c r="E10" s="859"/>
      <c r="F10" s="860" t="s">
        <v>687</v>
      </c>
      <c r="G10" s="860" t="s">
        <v>687</v>
      </c>
      <c r="H10" s="860" t="s">
        <v>688</v>
      </c>
      <c r="I10" s="860" t="s">
        <v>1458</v>
      </c>
      <c r="J10" s="860" t="s">
        <v>687</v>
      </c>
      <c r="K10" s="860" t="s">
        <v>687</v>
      </c>
      <c r="L10" s="860" t="s">
        <v>688</v>
      </c>
      <c r="M10" s="860" t="s">
        <v>1458</v>
      </c>
      <c r="N10" s="860" t="s">
        <v>687</v>
      </c>
      <c r="O10" s="860" t="s">
        <v>687</v>
      </c>
      <c r="P10" s="860" t="s">
        <v>691</v>
      </c>
      <c r="Q10" s="861">
        <v>43371</v>
      </c>
    </row>
    <row r="11" spans="1:17" x14ac:dyDescent="0.25">
      <c r="A11" s="858" t="s">
        <v>1777</v>
      </c>
      <c r="B11" s="859" t="s">
        <v>1457</v>
      </c>
      <c r="C11" s="859" t="s">
        <v>1459</v>
      </c>
      <c r="D11" s="859"/>
      <c r="E11" s="859"/>
      <c r="F11" s="860" t="s">
        <v>696</v>
      </c>
      <c r="G11" s="860" t="s">
        <v>703</v>
      </c>
      <c r="H11" s="860" t="s">
        <v>688</v>
      </c>
      <c r="I11" s="860" t="s">
        <v>1458</v>
      </c>
      <c r="J11" s="860" t="s">
        <v>696</v>
      </c>
      <c r="K11" s="860" t="s">
        <v>703</v>
      </c>
      <c r="L11" s="860" t="s">
        <v>688</v>
      </c>
      <c r="M11" s="860" t="s">
        <v>1458</v>
      </c>
      <c r="N11" s="860" t="s">
        <v>696</v>
      </c>
      <c r="O11" s="860" t="s">
        <v>703</v>
      </c>
      <c r="P11" s="860" t="s">
        <v>691</v>
      </c>
      <c r="Q11" s="861">
        <v>43371</v>
      </c>
    </row>
    <row r="12" spans="1:17" x14ac:dyDescent="0.25">
      <c r="A12" s="858" t="s">
        <v>1777</v>
      </c>
      <c r="B12" s="859" t="s">
        <v>1457</v>
      </c>
      <c r="C12" s="859" t="s">
        <v>1426</v>
      </c>
      <c r="D12" s="859"/>
      <c r="E12" s="859"/>
      <c r="F12" s="860" t="s">
        <v>690</v>
      </c>
      <c r="G12" s="860" t="s">
        <v>700</v>
      </c>
      <c r="H12" s="860" t="s">
        <v>688</v>
      </c>
      <c r="I12" s="860" t="s">
        <v>1458</v>
      </c>
      <c r="J12" s="860" t="s">
        <v>690</v>
      </c>
      <c r="K12" s="860" t="s">
        <v>700</v>
      </c>
      <c r="L12" s="860" t="s">
        <v>688</v>
      </c>
      <c r="M12" s="860" t="s">
        <v>1458</v>
      </c>
      <c r="N12" s="860" t="s">
        <v>690</v>
      </c>
      <c r="O12" s="860" t="s">
        <v>700</v>
      </c>
      <c r="P12" s="860" t="s">
        <v>691</v>
      </c>
      <c r="Q12" s="861">
        <v>43371</v>
      </c>
    </row>
    <row r="13" spans="1:17" x14ac:dyDescent="0.25">
      <c r="A13" s="858" t="s">
        <v>1777</v>
      </c>
      <c r="B13" s="859" t="s">
        <v>1457</v>
      </c>
      <c r="C13" s="859" t="s">
        <v>1</v>
      </c>
      <c r="D13" s="859"/>
      <c r="E13" s="859"/>
      <c r="F13" s="860" t="s">
        <v>693</v>
      </c>
      <c r="G13" s="860" t="s">
        <v>702</v>
      </c>
      <c r="H13" s="860" t="s">
        <v>688</v>
      </c>
      <c r="I13" s="860" t="s">
        <v>1458</v>
      </c>
      <c r="J13" s="860" t="s">
        <v>693</v>
      </c>
      <c r="K13" s="860" t="s">
        <v>702</v>
      </c>
      <c r="L13" s="860" t="s">
        <v>688</v>
      </c>
      <c r="M13" s="860" t="s">
        <v>1458</v>
      </c>
      <c r="N13" s="860" t="s">
        <v>693</v>
      </c>
      <c r="O13" s="860" t="s">
        <v>702</v>
      </c>
      <c r="P13" s="860" t="s">
        <v>691</v>
      </c>
      <c r="Q13" s="861">
        <v>43371</v>
      </c>
    </row>
    <row r="14" spans="1:17" x14ac:dyDescent="0.25">
      <c r="A14" s="858" t="s">
        <v>1777</v>
      </c>
      <c r="B14" s="859" t="s">
        <v>1457</v>
      </c>
      <c r="C14" s="859" t="s">
        <v>176</v>
      </c>
      <c r="D14" s="859"/>
      <c r="E14" s="859"/>
      <c r="F14" s="860" t="s">
        <v>690</v>
      </c>
      <c r="G14" s="860" t="s">
        <v>700</v>
      </c>
      <c r="H14" s="860" t="s">
        <v>688</v>
      </c>
      <c r="I14" s="860" t="s">
        <v>1458</v>
      </c>
      <c r="J14" s="860" t="s">
        <v>690</v>
      </c>
      <c r="K14" s="860" t="s">
        <v>700</v>
      </c>
      <c r="L14" s="860" t="s">
        <v>688</v>
      </c>
      <c r="M14" s="860" t="s">
        <v>1458</v>
      </c>
      <c r="N14" s="860" t="s">
        <v>690</v>
      </c>
      <c r="O14" s="860" t="s">
        <v>700</v>
      </c>
      <c r="P14" s="860" t="s">
        <v>699</v>
      </c>
      <c r="Q14" s="861">
        <v>43371</v>
      </c>
    </row>
    <row r="15" spans="1:17" x14ac:dyDescent="0.25">
      <c r="A15" s="858" t="s">
        <v>1777</v>
      </c>
      <c r="B15" s="859" t="s">
        <v>1457</v>
      </c>
      <c r="C15" s="859" t="s">
        <v>654</v>
      </c>
      <c r="D15" s="859"/>
      <c r="E15" s="859"/>
      <c r="F15" s="860" t="s">
        <v>695</v>
      </c>
      <c r="G15" s="860" t="s">
        <v>715</v>
      </c>
      <c r="H15" s="860" t="s">
        <v>688</v>
      </c>
      <c r="I15" s="860" t="s">
        <v>1458</v>
      </c>
      <c r="J15" s="860" t="s">
        <v>695</v>
      </c>
      <c r="K15" s="860" t="s">
        <v>715</v>
      </c>
      <c r="L15" s="860" t="s">
        <v>688</v>
      </c>
      <c r="M15" s="860" t="s">
        <v>1458</v>
      </c>
      <c r="N15" s="860" t="s">
        <v>695</v>
      </c>
      <c r="O15" s="860" t="s">
        <v>715</v>
      </c>
      <c r="P15" s="860" t="s">
        <v>699</v>
      </c>
      <c r="Q15" s="861">
        <v>43371</v>
      </c>
    </row>
    <row r="16" spans="1:17" x14ac:dyDescent="0.25">
      <c r="A16" s="858" t="s">
        <v>1777</v>
      </c>
      <c r="B16" s="859" t="s">
        <v>1457</v>
      </c>
      <c r="C16" s="859" t="s">
        <v>177</v>
      </c>
      <c r="D16" s="859"/>
      <c r="E16" s="859"/>
      <c r="F16" s="860" t="s">
        <v>693</v>
      </c>
      <c r="G16" s="860" t="s">
        <v>702</v>
      </c>
      <c r="H16" s="860" t="s">
        <v>688</v>
      </c>
      <c r="I16" s="860" t="s">
        <v>1458</v>
      </c>
      <c r="J16" s="860" t="s">
        <v>693</v>
      </c>
      <c r="K16" s="860" t="s">
        <v>702</v>
      </c>
      <c r="L16" s="860" t="s">
        <v>688</v>
      </c>
      <c r="M16" s="860" t="s">
        <v>1458</v>
      </c>
      <c r="N16" s="860" t="s">
        <v>693</v>
      </c>
      <c r="O16" s="860" t="s">
        <v>702</v>
      </c>
      <c r="P16" s="860" t="s">
        <v>691</v>
      </c>
      <c r="Q16" s="861">
        <v>43371</v>
      </c>
    </row>
    <row r="17" spans="1:17" x14ac:dyDescent="0.25">
      <c r="A17" s="858" t="s">
        <v>1777</v>
      </c>
      <c r="B17" s="859" t="s">
        <v>1457</v>
      </c>
      <c r="C17" s="859" t="s">
        <v>10</v>
      </c>
      <c r="D17" s="859"/>
      <c r="E17" s="859"/>
      <c r="F17" s="860" t="s">
        <v>687</v>
      </c>
      <c r="G17" s="860" t="s">
        <v>687</v>
      </c>
      <c r="H17" s="860" t="s">
        <v>688</v>
      </c>
      <c r="I17" s="860" t="s">
        <v>1458</v>
      </c>
      <c r="J17" s="860" t="s">
        <v>687</v>
      </c>
      <c r="K17" s="860" t="s">
        <v>687</v>
      </c>
      <c r="L17" s="860" t="s">
        <v>688</v>
      </c>
      <c r="M17" s="860" t="s">
        <v>1458</v>
      </c>
      <c r="N17" s="860" t="s">
        <v>687</v>
      </c>
      <c r="O17" s="860" t="s">
        <v>687</v>
      </c>
      <c r="P17" s="860" t="s">
        <v>691</v>
      </c>
      <c r="Q17" s="861">
        <v>43371</v>
      </c>
    </row>
    <row r="18" spans="1:17" x14ac:dyDescent="0.25">
      <c r="A18" s="858" t="s">
        <v>1777</v>
      </c>
      <c r="B18" s="859" t="s">
        <v>1457</v>
      </c>
      <c r="C18" s="859" t="s">
        <v>3</v>
      </c>
      <c r="D18" s="859"/>
      <c r="E18" s="859"/>
      <c r="F18" s="860" t="s">
        <v>687</v>
      </c>
      <c r="G18" s="860" t="s">
        <v>687</v>
      </c>
      <c r="H18" s="860" t="s">
        <v>688</v>
      </c>
      <c r="I18" s="860" t="s">
        <v>1458</v>
      </c>
      <c r="J18" s="860" t="s">
        <v>687</v>
      </c>
      <c r="K18" s="860" t="s">
        <v>687</v>
      </c>
      <c r="L18" s="860" t="s">
        <v>688</v>
      </c>
      <c r="M18" s="860" t="s">
        <v>1458</v>
      </c>
      <c r="N18" s="860" t="s">
        <v>687</v>
      </c>
      <c r="O18" s="860" t="s">
        <v>687</v>
      </c>
      <c r="P18" s="860" t="s">
        <v>691</v>
      </c>
      <c r="Q18" s="861">
        <v>43371</v>
      </c>
    </row>
    <row r="19" spans="1:17" x14ac:dyDescent="0.25">
      <c r="A19" s="858" t="s">
        <v>1777</v>
      </c>
      <c r="B19" s="859" t="s">
        <v>1457</v>
      </c>
      <c r="C19" s="859" t="s">
        <v>94</v>
      </c>
      <c r="D19" s="859"/>
      <c r="E19" s="859"/>
      <c r="F19" s="860" t="s">
        <v>690</v>
      </c>
      <c r="G19" s="860" t="s">
        <v>700</v>
      </c>
      <c r="H19" s="860" t="s">
        <v>688</v>
      </c>
      <c r="I19" s="860" t="s">
        <v>1458</v>
      </c>
      <c r="J19" s="860" t="s">
        <v>690</v>
      </c>
      <c r="K19" s="860" t="s">
        <v>700</v>
      </c>
      <c r="L19" s="860" t="s">
        <v>688</v>
      </c>
      <c r="M19" s="860" t="s">
        <v>1458</v>
      </c>
      <c r="N19" s="860" t="s">
        <v>690</v>
      </c>
      <c r="O19" s="860" t="s">
        <v>700</v>
      </c>
      <c r="P19" s="860" t="s">
        <v>691</v>
      </c>
      <c r="Q19" s="861">
        <v>43371</v>
      </c>
    </row>
    <row r="20" spans="1:17" x14ac:dyDescent="0.25">
      <c r="A20" s="858" t="s">
        <v>1777</v>
      </c>
      <c r="B20" s="859" t="s">
        <v>1457</v>
      </c>
      <c r="C20" s="859" t="s">
        <v>178</v>
      </c>
      <c r="D20" s="859"/>
      <c r="E20" s="859"/>
      <c r="F20" s="860" t="s">
        <v>696</v>
      </c>
      <c r="G20" s="860" t="s">
        <v>703</v>
      </c>
      <c r="H20" s="860" t="s">
        <v>688</v>
      </c>
      <c r="I20" s="860" t="s">
        <v>1458</v>
      </c>
      <c r="J20" s="860" t="s">
        <v>696</v>
      </c>
      <c r="K20" s="860" t="s">
        <v>703</v>
      </c>
      <c r="L20" s="860" t="s">
        <v>688</v>
      </c>
      <c r="M20" s="860" t="s">
        <v>1458</v>
      </c>
      <c r="N20" s="860" t="s">
        <v>696</v>
      </c>
      <c r="O20" s="860" t="s">
        <v>703</v>
      </c>
      <c r="P20" s="860" t="s">
        <v>691</v>
      </c>
      <c r="Q20" s="861">
        <v>43371</v>
      </c>
    </row>
    <row r="21" spans="1:17" x14ac:dyDescent="0.25">
      <c r="A21" s="858" t="s">
        <v>1777</v>
      </c>
      <c r="B21" s="859" t="s">
        <v>1460</v>
      </c>
      <c r="C21" s="859" t="s">
        <v>1427</v>
      </c>
      <c r="D21" s="859"/>
      <c r="E21" s="859"/>
      <c r="F21" s="860" t="s">
        <v>708</v>
      </c>
      <c r="G21" s="860" t="s">
        <v>942</v>
      </c>
      <c r="H21" s="860" t="s">
        <v>709</v>
      </c>
      <c r="I21" s="860" t="s">
        <v>1461</v>
      </c>
      <c r="J21" s="860" t="s">
        <v>708</v>
      </c>
      <c r="K21" s="860" t="s">
        <v>942</v>
      </c>
      <c r="L21" s="860" t="s">
        <v>709</v>
      </c>
      <c r="M21" s="860" t="s">
        <v>1461</v>
      </c>
      <c r="N21" s="860" t="s">
        <v>708</v>
      </c>
      <c r="O21" s="860" t="s">
        <v>942</v>
      </c>
      <c r="P21" s="860" t="s">
        <v>699</v>
      </c>
      <c r="Q21" s="861">
        <v>43371</v>
      </c>
    </row>
    <row r="22" spans="1:17" x14ac:dyDescent="0.25">
      <c r="A22" s="858" t="s">
        <v>1777</v>
      </c>
      <c r="B22" s="859" t="s">
        <v>1460</v>
      </c>
      <c r="C22" s="859" t="s">
        <v>1346</v>
      </c>
      <c r="D22" s="859"/>
      <c r="E22" s="859"/>
      <c r="F22" s="860" t="s">
        <v>695</v>
      </c>
      <c r="G22" s="860" t="s">
        <v>715</v>
      </c>
      <c r="H22" s="860" t="s">
        <v>688</v>
      </c>
      <c r="I22" s="860" t="s">
        <v>1458</v>
      </c>
      <c r="J22" s="860" t="s">
        <v>695</v>
      </c>
      <c r="K22" s="860" t="s">
        <v>715</v>
      </c>
      <c r="L22" s="860" t="s">
        <v>688</v>
      </c>
      <c r="M22" s="860" t="s">
        <v>1458</v>
      </c>
      <c r="N22" s="860" t="s">
        <v>695</v>
      </c>
      <c r="O22" s="860" t="s">
        <v>715</v>
      </c>
      <c r="P22" s="860" t="s">
        <v>691</v>
      </c>
      <c r="Q22" s="861">
        <v>43371</v>
      </c>
    </row>
    <row r="23" spans="1:17" x14ac:dyDescent="0.25">
      <c r="A23" s="858" t="s">
        <v>1777</v>
      </c>
      <c r="B23" s="859" t="s">
        <v>1457</v>
      </c>
      <c r="C23" s="859" t="s">
        <v>12</v>
      </c>
      <c r="D23" s="859"/>
      <c r="E23" s="859"/>
      <c r="F23" s="860" t="s">
        <v>693</v>
      </c>
      <c r="G23" s="860" t="s">
        <v>702</v>
      </c>
      <c r="H23" s="860" t="s">
        <v>688</v>
      </c>
      <c r="I23" s="860" t="s">
        <v>1458</v>
      </c>
      <c r="J23" s="860" t="s">
        <v>693</v>
      </c>
      <c r="K23" s="860" t="s">
        <v>702</v>
      </c>
      <c r="L23" s="860" t="s">
        <v>688</v>
      </c>
      <c r="M23" s="860" t="s">
        <v>1458</v>
      </c>
      <c r="N23" s="860" t="s">
        <v>693</v>
      </c>
      <c r="O23" s="860" t="s">
        <v>702</v>
      </c>
      <c r="P23" s="860" t="s">
        <v>691</v>
      </c>
      <c r="Q23" s="861">
        <v>43371</v>
      </c>
    </row>
    <row r="24" spans="1:17" x14ac:dyDescent="0.25">
      <c r="A24" s="858" t="s">
        <v>1777</v>
      </c>
      <c r="B24" s="859" t="s">
        <v>1457</v>
      </c>
      <c r="C24" s="859" t="s">
        <v>97</v>
      </c>
      <c r="D24" s="859"/>
      <c r="E24" s="859"/>
      <c r="F24" s="860" t="s">
        <v>687</v>
      </c>
      <c r="G24" s="860" t="s">
        <v>687</v>
      </c>
      <c r="H24" s="860" t="s">
        <v>688</v>
      </c>
      <c r="I24" s="860" t="s">
        <v>1458</v>
      </c>
      <c r="J24" s="860" t="s">
        <v>687</v>
      </c>
      <c r="K24" s="860" t="s">
        <v>687</v>
      </c>
      <c r="L24" s="860" t="s">
        <v>688</v>
      </c>
      <c r="M24" s="860" t="s">
        <v>1458</v>
      </c>
      <c r="N24" s="860" t="s">
        <v>687</v>
      </c>
      <c r="O24" s="860" t="s">
        <v>687</v>
      </c>
      <c r="P24" s="860" t="s">
        <v>691</v>
      </c>
      <c r="Q24" s="861">
        <v>43371</v>
      </c>
    </row>
    <row r="25" spans="1:17" x14ac:dyDescent="0.25">
      <c r="A25" s="858" t="s">
        <v>1462</v>
      </c>
      <c r="B25" s="859" t="s">
        <v>1457</v>
      </c>
      <c r="C25" s="859" t="s">
        <v>176</v>
      </c>
      <c r="D25" s="859"/>
      <c r="E25" s="859"/>
      <c r="F25" s="860" t="s">
        <v>696</v>
      </c>
      <c r="G25" s="860" t="s">
        <v>696</v>
      </c>
      <c r="H25" s="860" t="s">
        <v>688</v>
      </c>
      <c r="I25" s="860" t="s">
        <v>688</v>
      </c>
      <c r="J25" s="860" t="s">
        <v>696</v>
      </c>
      <c r="K25" s="860" t="s">
        <v>696</v>
      </c>
      <c r="L25" s="860" t="s">
        <v>688</v>
      </c>
      <c r="M25" s="860" t="s">
        <v>688</v>
      </c>
      <c r="N25" s="860" t="s">
        <v>696</v>
      </c>
      <c r="O25" s="860" t="s">
        <v>696</v>
      </c>
      <c r="P25" s="860" t="s">
        <v>691</v>
      </c>
      <c r="Q25" s="861">
        <v>43371</v>
      </c>
    </row>
    <row r="26" spans="1:17" x14ac:dyDescent="0.25">
      <c r="A26" s="858" t="s">
        <v>1462</v>
      </c>
      <c r="B26" s="859" t="s">
        <v>1457</v>
      </c>
      <c r="C26" s="859" t="s">
        <v>654</v>
      </c>
      <c r="D26" s="859"/>
      <c r="E26" s="859"/>
      <c r="F26" s="860" t="s">
        <v>695</v>
      </c>
      <c r="G26" s="860" t="s">
        <v>695</v>
      </c>
      <c r="H26" s="860" t="s">
        <v>688</v>
      </c>
      <c r="I26" s="860" t="s">
        <v>688</v>
      </c>
      <c r="J26" s="860" t="s">
        <v>695</v>
      </c>
      <c r="K26" s="860" t="s">
        <v>695</v>
      </c>
      <c r="L26" s="860" t="s">
        <v>688</v>
      </c>
      <c r="M26" s="860" t="s">
        <v>688</v>
      </c>
      <c r="N26" s="860" t="s">
        <v>695</v>
      </c>
      <c r="O26" s="860" t="s">
        <v>695</v>
      </c>
      <c r="P26" s="860" t="s">
        <v>691</v>
      </c>
      <c r="Q26" s="861">
        <v>43371</v>
      </c>
    </row>
    <row r="27" spans="1:17" x14ac:dyDescent="0.25">
      <c r="A27" s="858" t="s">
        <v>1462</v>
      </c>
      <c r="B27" s="859" t="s">
        <v>1457</v>
      </c>
      <c r="C27" s="859" t="s">
        <v>178</v>
      </c>
      <c r="D27" s="859"/>
      <c r="E27" s="859"/>
      <c r="F27" s="860" t="s">
        <v>696</v>
      </c>
      <c r="G27" s="860" t="s">
        <v>696</v>
      </c>
      <c r="H27" s="860" t="s">
        <v>688</v>
      </c>
      <c r="I27" s="860" t="s">
        <v>688</v>
      </c>
      <c r="J27" s="860" t="s">
        <v>696</v>
      </c>
      <c r="K27" s="860" t="s">
        <v>696</v>
      </c>
      <c r="L27" s="860" t="s">
        <v>688</v>
      </c>
      <c r="M27" s="860" t="s">
        <v>688</v>
      </c>
      <c r="N27" s="860" t="s">
        <v>696</v>
      </c>
      <c r="O27" s="860" t="s">
        <v>696</v>
      </c>
      <c r="P27" s="860" t="s">
        <v>691</v>
      </c>
      <c r="Q27" s="861">
        <v>43371</v>
      </c>
    </row>
    <row r="28" spans="1:17" x14ac:dyDescent="0.25">
      <c r="A28" s="858" t="s">
        <v>1462</v>
      </c>
      <c r="B28" s="859" t="s">
        <v>1460</v>
      </c>
      <c r="C28" s="859" t="s">
        <v>1427</v>
      </c>
      <c r="D28" s="859"/>
      <c r="E28" s="859"/>
      <c r="F28" s="860" t="s">
        <v>708</v>
      </c>
      <c r="G28" s="860" t="s">
        <v>708</v>
      </c>
      <c r="H28" s="860" t="s">
        <v>709</v>
      </c>
      <c r="I28" s="860" t="s">
        <v>709</v>
      </c>
      <c r="J28" s="860" t="s">
        <v>708</v>
      </c>
      <c r="K28" s="860" t="s">
        <v>708</v>
      </c>
      <c r="L28" s="860" t="s">
        <v>709</v>
      </c>
      <c r="M28" s="860" t="s">
        <v>709</v>
      </c>
      <c r="N28" s="860" t="s">
        <v>708</v>
      </c>
      <c r="O28" s="860" t="s">
        <v>708</v>
      </c>
      <c r="P28" s="860" t="s">
        <v>699</v>
      </c>
      <c r="Q28" s="861">
        <v>43371</v>
      </c>
    </row>
    <row r="29" spans="1:17" x14ac:dyDescent="0.25">
      <c r="A29" s="858" t="s">
        <v>1462</v>
      </c>
      <c r="B29" s="859" t="s">
        <v>1460</v>
      </c>
      <c r="C29" s="859" t="s">
        <v>1346</v>
      </c>
      <c r="D29" s="859"/>
      <c r="E29" s="859"/>
      <c r="F29" s="860" t="s">
        <v>695</v>
      </c>
      <c r="G29" s="860" t="s">
        <v>695</v>
      </c>
      <c r="H29" s="860" t="s">
        <v>688</v>
      </c>
      <c r="I29" s="860" t="s">
        <v>688</v>
      </c>
      <c r="J29" s="860" t="s">
        <v>695</v>
      </c>
      <c r="K29" s="860" t="s">
        <v>695</v>
      </c>
      <c r="L29" s="860" t="s">
        <v>688</v>
      </c>
      <c r="M29" s="860" t="s">
        <v>688</v>
      </c>
      <c r="N29" s="860" t="s">
        <v>695</v>
      </c>
      <c r="O29" s="860" t="s">
        <v>695</v>
      </c>
      <c r="P29" s="860" t="s">
        <v>691</v>
      </c>
      <c r="Q29" s="861">
        <v>43371</v>
      </c>
    </row>
    <row r="30" spans="1:17" x14ac:dyDescent="0.25">
      <c r="A30" s="858" t="s">
        <v>1463</v>
      </c>
      <c r="B30" s="859" t="s">
        <v>1457</v>
      </c>
      <c r="C30" s="859" t="s">
        <v>1074</v>
      </c>
      <c r="D30" s="859"/>
      <c r="E30" s="859"/>
      <c r="F30" s="860" t="s">
        <v>687</v>
      </c>
      <c r="G30" s="860" t="s">
        <v>692</v>
      </c>
      <c r="H30" s="860" t="s">
        <v>688</v>
      </c>
      <c r="I30" s="860" t="s">
        <v>689</v>
      </c>
      <c r="J30" s="860" t="s">
        <v>687</v>
      </c>
      <c r="K30" s="860" t="s">
        <v>1464</v>
      </c>
      <c r="L30" s="860" t="s">
        <v>688</v>
      </c>
      <c r="M30" s="860" t="s">
        <v>689</v>
      </c>
      <c r="N30" s="860" t="s">
        <v>696</v>
      </c>
      <c r="O30" s="860" t="s">
        <v>1465</v>
      </c>
      <c r="P30" s="860" t="s">
        <v>691</v>
      </c>
      <c r="Q30" s="861">
        <v>43371</v>
      </c>
    </row>
    <row r="31" spans="1:17" x14ac:dyDescent="0.25">
      <c r="A31" s="858" t="s">
        <v>1463</v>
      </c>
      <c r="B31" s="859" t="s">
        <v>1457</v>
      </c>
      <c r="C31" s="859" t="s">
        <v>175</v>
      </c>
      <c r="D31" s="859"/>
      <c r="E31" s="859"/>
      <c r="F31" s="860" t="s">
        <v>687</v>
      </c>
      <c r="G31" s="860" t="s">
        <v>692</v>
      </c>
      <c r="H31" s="860" t="s">
        <v>688</v>
      </c>
      <c r="I31" s="860" t="s">
        <v>689</v>
      </c>
      <c r="J31" s="860" t="s">
        <v>687</v>
      </c>
      <c r="K31" s="860" t="s">
        <v>1464</v>
      </c>
      <c r="L31" s="860" t="s">
        <v>688</v>
      </c>
      <c r="M31" s="860" t="s">
        <v>689</v>
      </c>
      <c r="N31" s="860" t="s">
        <v>696</v>
      </c>
      <c r="O31" s="860" t="s">
        <v>1465</v>
      </c>
      <c r="P31" s="860" t="s">
        <v>691</v>
      </c>
      <c r="Q31" s="861">
        <v>43371</v>
      </c>
    </row>
    <row r="32" spans="1:17" x14ac:dyDescent="0.25">
      <c r="A32" s="858" t="s">
        <v>1463</v>
      </c>
      <c r="B32" s="899" t="s">
        <v>1941</v>
      </c>
      <c r="C32" s="859" t="s">
        <v>698</v>
      </c>
      <c r="D32" s="859"/>
      <c r="E32" s="859"/>
      <c r="F32" s="860" t="s">
        <v>687</v>
      </c>
      <c r="G32" s="860" t="s">
        <v>692</v>
      </c>
      <c r="H32" s="860" t="s">
        <v>688</v>
      </c>
      <c r="I32" s="860" t="s">
        <v>689</v>
      </c>
      <c r="J32" s="860" t="s">
        <v>687</v>
      </c>
      <c r="K32" s="860" t="s">
        <v>1464</v>
      </c>
      <c r="L32" s="860" t="s">
        <v>688</v>
      </c>
      <c r="M32" s="860" t="s">
        <v>689</v>
      </c>
      <c r="N32" s="860" t="s">
        <v>696</v>
      </c>
      <c r="O32" s="860" t="s">
        <v>1465</v>
      </c>
      <c r="P32" s="860" t="s">
        <v>691</v>
      </c>
      <c r="Q32" s="861">
        <v>43371</v>
      </c>
    </row>
    <row r="33" spans="1:17" x14ac:dyDescent="0.25">
      <c r="A33" s="858" t="s">
        <v>1463</v>
      </c>
      <c r="B33" s="859" t="s">
        <v>1457</v>
      </c>
      <c r="C33" s="859" t="s">
        <v>1459</v>
      </c>
      <c r="D33" s="859"/>
      <c r="E33" s="859"/>
      <c r="F33" s="860" t="s">
        <v>704</v>
      </c>
      <c r="G33" s="860" t="s">
        <v>1122</v>
      </c>
      <c r="H33" s="860" t="s">
        <v>709</v>
      </c>
      <c r="I33" s="860" t="s">
        <v>1123</v>
      </c>
      <c r="J33" s="860" t="s">
        <v>704</v>
      </c>
      <c r="K33" s="860" t="s">
        <v>1466</v>
      </c>
      <c r="L33" s="860" t="s">
        <v>709</v>
      </c>
      <c r="M33" s="860" t="s">
        <v>1123</v>
      </c>
      <c r="N33" s="860" t="s">
        <v>704</v>
      </c>
      <c r="O33" s="860" t="s">
        <v>1466</v>
      </c>
      <c r="P33" s="860" t="s">
        <v>691</v>
      </c>
      <c r="Q33" s="861">
        <v>43371</v>
      </c>
    </row>
    <row r="34" spans="1:17" x14ac:dyDescent="0.25">
      <c r="A34" s="858" t="s">
        <v>1463</v>
      </c>
      <c r="B34" s="859" t="s">
        <v>1457</v>
      </c>
      <c r="C34" s="859" t="s">
        <v>1426</v>
      </c>
      <c r="D34" s="859"/>
      <c r="E34" s="859"/>
      <c r="F34" s="860" t="s">
        <v>687</v>
      </c>
      <c r="G34" s="860" t="s">
        <v>692</v>
      </c>
      <c r="H34" s="860" t="s">
        <v>688</v>
      </c>
      <c r="I34" s="860" t="s">
        <v>689</v>
      </c>
      <c r="J34" s="860" t="s">
        <v>687</v>
      </c>
      <c r="K34" s="860" t="s">
        <v>1464</v>
      </c>
      <c r="L34" s="860" t="s">
        <v>688</v>
      </c>
      <c r="M34" s="860" t="s">
        <v>689</v>
      </c>
      <c r="N34" s="860" t="s">
        <v>696</v>
      </c>
      <c r="O34" s="860" t="s">
        <v>1465</v>
      </c>
      <c r="P34" s="860" t="s">
        <v>691</v>
      </c>
      <c r="Q34" s="861">
        <v>43371</v>
      </c>
    </row>
    <row r="35" spans="1:17" x14ac:dyDescent="0.25">
      <c r="A35" s="858" t="s">
        <v>1463</v>
      </c>
      <c r="B35" s="859" t="s">
        <v>1457</v>
      </c>
      <c r="C35" s="859" t="s">
        <v>1</v>
      </c>
      <c r="D35" s="859"/>
      <c r="E35" s="859"/>
      <c r="F35" s="860" t="s">
        <v>693</v>
      </c>
      <c r="G35" s="860" t="s">
        <v>694</v>
      </c>
      <c r="H35" s="860" t="s">
        <v>688</v>
      </c>
      <c r="I35" s="860" t="s">
        <v>689</v>
      </c>
      <c r="J35" s="860" t="s">
        <v>693</v>
      </c>
      <c r="K35" s="860" t="s">
        <v>1467</v>
      </c>
      <c r="L35" s="860" t="s">
        <v>688</v>
      </c>
      <c r="M35" s="860" t="s">
        <v>689</v>
      </c>
      <c r="N35" s="860" t="s">
        <v>696</v>
      </c>
      <c r="O35" s="860" t="s">
        <v>1465</v>
      </c>
      <c r="P35" s="860" t="s">
        <v>691</v>
      </c>
      <c r="Q35" s="861">
        <v>43371</v>
      </c>
    </row>
    <row r="36" spans="1:17" x14ac:dyDescent="0.25">
      <c r="A36" s="858" t="s">
        <v>1463</v>
      </c>
      <c r="B36" s="859" t="s">
        <v>1457</v>
      </c>
      <c r="C36" s="859" t="s">
        <v>176</v>
      </c>
      <c r="D36" s="859"/>
      <c r="E36" s="859"/>
      <c r="F36" s="860" t="s">
        <v>695</v>
      </c>
      <c r="G36" s="860" t="s">
        <v>1468</v>
      </c>
      <c r="H36" s="860" t="s">
        <v>688</v>
      </c>
      <c r="I36" s="860" t="s">
        <v>689</v>
      </c>
      <c r="J36" s="860" t="s">
        <v>695</v>
      </c>
      <c r="K36" s="860" t="s">
        <v>1469</v>
      </c>
      <c r="L36" s="860" t="s">
        <v>688</v>
      </c>
      <c r="M36" s="860" t="s">
        <v>689</v>
      </c>
      <c r="N36" s="860" t="s">
        <v>695</v>
      </c>
      <c r="O36" s="860" t="s">
        <v>1469</v>
      </c>
      <c r="P36" s="860" t="s">
        <v>691</v>
      </c>
      <c r="Q36" s="861">
        <v>43371</v>
      </c>
    </row>
    <row r="37" spans="1:17" x14ac:dyDescent="0.25">
      <c r="A37" s="858" t="s">
        <v>1463</v>
      </c>
      <c r="B37" s="859" t="s">
        <v>1457</v>
      </c>
      <c r="C37" s="859" t="s">
        <v>177</v>
      </c>
      <c r="D37" s="859"/>
      <c r="E37" s="859"/>
      <c r="F37" s="860" t="s">
        <v>693</v>
      </c>
      <c r="G37" s="860" t="s">
        <v>694</v>
      </c>
      <c r="H37" s="860" t="s">
        <v>688</v>
      </c>
      <c r="I37" s="860" t="s">
        <v>689</v>
      </c>
      <c r="J37" s="860" t="s">
        <v>693</v>
      </c>
      <c r="K37" s="860" t="s">
        <v>1467</v>
      </c>
      <c r="L37" s="860" t="s">
        <v>688</v>
      </c>
      <c r="M37" s="860" t="s">
        <v>689</v>
      </c>
      <c r="N37" s="860" t="s">
        <v>696</v>
      </c>
      <c r="O37" s="860" t="s">
        <v>1465</v>
      </c>
      <c r="P37" s="860" t="s">
        <v>691</v>
      </c>
      <c r="Q37" s="861">
        <v>43371</v>
      </c>
    </row>
    <row r="38" spans="1:17" x14ac:dyDescent="0.25">
      <c r="A38" s="858" t="s">
        <v>1463</v>
      </c>
      <c r="B38" s="859" t="s">
        <v>1457</v>
      </c>
      <c r="C38" s="859" t="s">
        <v>10</v>
      </c>
      <c r="D38" s="859"/>
      <c r="E38" s="859"/>
      <c r="F38" s="860" t="s">
        <v>687</v>
      </c>
      <c r="G38" s="860" t="s">
        <v>692</v>
      </c>
      <c r="H38" s="860" t="s">
        <v>688</v>
      </c>
      <c r="I38" s="860" t="s">
        <v>689</v>
      </c>
      <c r="J38" s="860" t="s">
        <v>687</v>
      </c>
      <c r="K38" s="860" t="s">
        <v>1464</v>
      </c>
      <c r="L38" s="860" t="s">
        <v>688</v>
      </c>
      <c r="M38" s="860" t="s">
        <v>689</v>
      </c>
      <c r="N38" s="860" t="s">
        <v>696</v>
      </c>
      <c r="O38" s="860" t="s">
        <v>1465</v>
      </c>
      <c r="P38" s="860" t="s">
        <v>691</v>
      </c>
      <c r="Q38" s="861">
        <v>43371</v>
      </c>
    </row>
    <row r="39" spans="1:17" x14ac:dyDescent="0.25">
      <c r="A39" s="858" t="s">
        <v>1463</v>
      </c>
      <c r="B39" s="859" t="s">
        <v>1457</v>
      </c>
      <c r="C39" s="859" t="s">
        <v>3</v>
      </c>
      <c r="D39" s="859"/>
      <c r="E39" s="859"/>
      <c r="F39" s="860" t="s">
        <v>687</v>
      </c>
      <c r="G39" s="860" t="s">
        <v>692</v>
      </c>
      <c r="H39" s="860" t="s">
        <v>688</v>
      </c>
      <c r="I39" s="860" t="s">
        <v>689</v>
      </c>
      <c r="J39" s="860" t="s">
        <v>687</v>
      </c>
      <c r="K39" s="860" t="s">
        <v>1464</v>
      </c>
      <c r="L39" s="860" t="s">
        <v>688</v>
      </c>
      <c r="M39" s="860" t="s">
        <v>689</v>
      </c>
      <c r="N39" s="860" t="s">
        <v>696</v>
      </c>
      <c r="O39" s="860" t="s">
        <v>1465</v>
      </c>
      <c r="P39" s="860" t="s">
        <v>691</v>
      </c>
      <c r="Q39" s="861">
        <v>43371</v>
      </c>
    </row>
    <row r="40" spans="1:17" x14ac:dyDescent="0.25">
      <c r="A40" s="858" t="s">
        <v>1463</v>
      </c>
      <c r="B40" s="859" t="s">
        <v>1457</v>
      </c>
      <c r="C40" s="859" t="s">
        <v>94</v>
      </c>
      <c r="D40" s="859"/>
      <c r="E40" s="859"/>
      <c r="F40" s="860" t="s">
        <v>690</v>
      </c>
      <c r="G40" s="860" t="s">
        <v>716</v>
      </c>
      <c r="H40" s="860" t="s">
        <v>688</v>
      </c>
      <c r="I40" s="860" t="s">
        <v>689</v>
      </c>
      <c r="J40" s="860" t="s">
        <v>690</v>
      </c>
      <c r="K40" s="860" t="s">
        <v>1470</v>
      </c>
      <c r="L40" s="860" t="s">
        <v>688</v>
      </c>
      <c r="M40" s="860" t="s">
        <v>689</v>
      </c>
      <c r="N40" s="860" t="s">
        <v>696</v>
      </c>
      <c r="O40" s="860" t="s">
        <v>1465</v>
      </c>
      <c r="P40" s="860" t="s">
        <v>691</v>
      </c>
      <c r="Q40" s="861">
        <v>43371</v>
      </c>
    </row>
    <row r="41" spans="1:17" x14ac:dyDescent="0.25">
      <c r="A41" s="858" t="s">
        <v>1463</v>
      </c>
      <c r="B41" s="859" t="s">
        <v>1457</v>
      </c>
      <c r="C41" s="859" t="s">
        <v>12</v>
      </c>
      <c r="D41" s="859"/>
      <c r="E41" s="859"/>
      <c r="F41" s="860" t="s">
        <v>693</v>
      </c>
      <c r="G41" s="860" t="s">
        <v>694</v>
      </c>
      <c r="H41" s="860" t="s">
        <v>688</v>
      </c>
      <c r="I41" s="860" t="s">
        <v>689</v>
      </c>
      <c r="J41" s="860" t="s">
        <v>693</v>
      </c>
      <c r="K41" s="860" t="s">
        <v>1467</v>
      </c>
      <c r="L41" s="860" t="s">
        <v>688</v>
      </c>
      <c r="M41" s="860" t="s">
        <v>689</v>
      </c>
      <c r="N41" s="860" t="s">
        <v>696</v>
      </c>
      <c r="O41" s="860" t="s">
        <v>1465</v>
      </c>
      <c r="P41" s="860" t="s">
        <v>691</v>
      </c>
      <c r="Q41" s="861">
        <v>43371</v>
      </c>
    </row>
    <row r="42" spans="1:17" x14ac:dyDescent="0.25">
      <c r="A42" s="858" t="s">
        <v>1463</v>
      </c>
      <c r="B42" s="859" t="s">
        <v>1457</v>
      </c>
      <c r="C42" s="859" t="s">
        <v>97</v>
      </c>
      <c r="D42" s="859"/>
      <c r="E42" s="859"/>
      <c r="F42" s="860" t="s">
        <v>687</v>
      </c>
      <c r="G42" s="860" t="s">
        <v>692</v>
      </c>
      <c r="H42" s="860" t="s">
        <v>688</v>
      </c>
      <c r="I42" s="860" t="s">
        <v>689</v>
      </c>
      <c r="J42" s="860" t="s">
        <v>687</v>
      </c>
      <c r="K42" s="860" t="s">
        <v>1464</v>
      </c>
      <c r="L42" s="860" t="s">
        <v>688</v>
      </c>
      <c r="M42" s="860" t="s">
        <v>689</v>
      </c>
      <c r="N42" s="860" t="s">
        <v>696</v>
      </c>
      <c r="O42" s="860" t="s">
        <v>1465</v>
      </c>
      <c r="P42" s="860" t="s">
        <v>691</v>
      </c>
      <c r="Q42" s="861">
        <v>43371</v>
      </c>
    </row>
    <row r="43" spans="1:17" ht="15" hidden="1" customHeight="1" x14ac:dyDescent="0.25">
      <c r="A43" s="858"/>
      <c r="B43" s="859"/>
      <c r="C43" s="859"/>
      <c r="D43" s="859"/>
      <c r="E43" s="859"/>
      <c r="F43" s="860"/>
      <c r="G43" s="860"/>
      <c r="H43" s="860"/>
      <c r="I43" s="860"/>
      <c r="J43" s="860"/>
      <c r="K43" s="860"/>
      <c r="L43" s="860"/>
      <c r="M43" s="860"/>
      <c r="N43" s="860"/>
      <c r="O43" s="860"/>
      <c r="P43" s="860"/>
      <c r="Q43" s="861"/>
    </row>
    <row r="44" spans="1:17" ht="15" hidden="1" customHeight="1" x14ac:dyDescent="0.25">
      <c r="A44" s="858"/>
      <c r="B44" s="859"/>
      <c r="C44" s="859"/>
      <c r="D44" s="859"/>
      <c r="E44" s="859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1"/>
    </row>
    <row r="45" spans="1:17" ht="15" hidden="1" customHeight="1" x14ac:dyDescent="0.25">
      <c r="A45" s="858"/>
      <c r="B45" s="859"/>
      <c r="C45" s="859"/>
      <c r="D45" s="859"/>
      <c r="E45" s="859"/>
      <c r="F45" s="860"/>
      <c r="G45" s="860"/>
      <c r="H45" s="860"/>
      <c r="I45" s="860"/>
      <c r="J45" s="860"/>
      <c r="K45" s="860"/>
      <c r="L45" s="860"/>
      <c r="M45" s="860"/>
      <c r="N45" s="860"/>
      <c r="O45" s="860"/>
      <c r="P45" s="860"/>
      <c r="Q45" s="861"/>
    </row>
    <row r="46" spans="1:17" ht="15" hidden="1" customHeight="1" x14ac:dyDescent="0.25">
      <c r="A46" s="858"/>
      <c r="B46" s="859"/>
      <c r="C46" s="859"/>
      <c r="D46" s="859"/>
      <c r="E46" s="859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1"/>
    </row>
    <row r="47" spans="1:17" ht="15" hidden="1" customHeight="1" x14ac:dyDescent="0.25">
      <c r="A47" s="858"/>
      <c r="B47" s="859"/>
      <c r="C47" s="859"/>
      <c r="D47" s="859"/>
      <c r="E47" s="859"/>
      <c r="F47" s="860"/>
      <c r="G47" s="860"/>
      <c r="H47" s="860"/>
      <c r="I47" s="860"/>
      <c r="J47" s="860"/>
      <c r="K47" s="860"/>
      <c r="L47" s="860"/>
      <c r="M47" s="860"/>
      <c r="N47" s="860"/>
      <c r="O47" s="860"/>
      <c r="P47" s="860"/>
      <c r="Q47" s="861"/>
    </row>
    <row r="48" spans="1:17" ht="15" hidden="1" customHeight="1" x14ac:dyDescent="0.25">
      <c r="A48" s="858"/>
      <c r="B48" s="859"/>
      <c r="C48" s="859"/>
      <c r="D48" s="859"/>
      <c r="E48" s="859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1"/>
    </row>
    <row r="49" spans="1:17" ht="15" hidden="1" customHeight="1" x14ac:dyDescent="0.25">
      <c r="A49" s="858"/>
      <c r="B49" s="859"/>
      <c r="C49" s="859"/>
      <c r="D49" s="859"/>
      <c r="E49" s="859"/>
      <c r="F49" s="860"/>
      <c r="G49" s="860"/>
      <c r="H49" s="860"/>
      <c r="I49" s="860"/>
      <c r="J49" s="860"/>
      <c r="K49" s="860"/>
      <c r="L49" s="860"/>
      <c r="M49" s="860"/>
      <c r="N49" s="860"/>
      <c r="O49" s="860"/>
      <c r="P49" s="860"/>
      <c r="Q49" s="861"/>
    </row>
    <row r="50" spans="1:17" ht="15" hidden="1" customHeight="1" x14ac:dyDescent="0.25">
      <c r="A50" s="858"/>
      <c r="B50" s="859"/>
      <c r="C50" s="859"/>
      <c r="D50" s="859"/>
      <c r="E50" s="859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1"/>
    </row>
    <row r="51" spans="1:17" ht="15" hidden="1" customHeight="1" x14ac:dyDescent="0.25">
      <c r="A51" s="858"/>
      <c r="B51" s="859"/>
      <c r="C51" s="859"/>
      <c r="D51" s="859"/>
      <c r="E51" s="859"/>
      <c r="F51" s="860"/>
      <c r="G51" s="860"/>
      <c r="H51" s="860"/>
      <c r="I51" s="860"/>
      <c r="J51" s="860"/>
      <c r="K51" s="860"/>
      <c r="L51" s="860"/>
      <c r="M51" s="860"/>
      <c r="N51" s="860"/>
      <c r="O51" s="860"/>
      <c r="P51" s="860"/>
      <c r="Q51" s="861"/>
    </row>
    <row r="52" spans="1:17" ht="15" hidden="1" customHeight="1" x14ac:dyDescent="0.25">
      <c r="A52" s="858"/>
      <c r="B52" s="859"/>
      <c r="C52" s="859"/>
      <c r="D52" s="859"/>
      <c r="E52" s="859"/>
      <c r="F52" s="860"/>
      <c r="G52" s="860"/>
      <c r="H52" s="860"/>
      <c r="I52" s="860"/>
      <c r="J52" s="860"/>
      <c r="K52" s="860"/>
      <c r="L52" s="860"/>
      <c r="M52" s="860"/>
      <c r="N52" s="860"/>
      <c r="O52" s="860"/>
      <c r="P52" s="860"/>
      <c r="Q52" s="861"/>
    </row>
    <row r="53" spans="1:17" ht="15" hidden="1" customHeight="1" x14ac:dyDescent="0.25">
      <c r="A53" s="858"/>
      <c r="B53" s="859"/>
      <c r="C53" s="859"/>
      <c r="D53" s="859"/>
      <c r="E53" s="859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1"/>
    </row>
    <row r="54" spans="1:17" ht="15" hidden="1" customHeight="1" x14ac:dyDescent="0.25">
      <c r="A54" s="858"/>
      <c r="B54" s="859"/>
      <c r="C54" s="859"/>
      <c r="D54" s="859"/>
      <c r="E54" s="859"/>
      <c r="F54" s="860"/>
      <c r="G54" s="860"/>
      <c r="H54" s="860"/>
      <c r="I54" s="860"/>
      <c r="J54" s="860"/>
      <c r="K54" s="860"/>
      <c r="L54" s="860"/>
      <c r="M54" s="860"/>
      <c r="N54" s="860"/>
      <c r="O54" s="860"/>
      <c r="P54" s="860"/>
      <c r="Q54" s="861"/>
    </row>
    <row r="55" spans="1:17" ht="15" hidden="1" customHeight="1" x14ac:dyDescent="0.25">
      <c r="A55" s="858"/>
      <c r="B55" s="859"/>
      <c r="C55" s="859"/>
      <c r="D55" s="859"/>
      <c r="E55" s="859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1"/>
    </row>
    <row r="56" spans="1:17" ht="15" hidden="1" customHeight="1" x14ac:dyDescent="0.25">
      <c r="A56" s="858"/>
      <c r="B56" s="859"/>
      <c r="C56" s="859"/>
      <c r="D56" s="859"/>
      <c r="E56" s="859"/>
      <c r="F56" s="860"/>
      <c r="G56" s="860"/>
      <c r="H56" s="860"/>
      <c r="I56" s="860"/>
      <c r="J56" s="860"/>
      <c r="K56" s="860"/>
      <c r="L56" s="860"/>
      <c r="M56" s="860"/>
      <c r="N56" s="860"/>
      <c r="O56" s="860"/>
      <c r="P56" s="860"/>
      <c r="Q56" s="861"/>
    </row>
    <row r="57" spans="1:17" ht="15" hidden="1" customHeight="1" x14ac:dyDescent="0.25">
      <c r="A57" s="858"/>
      <c r="B57" s="859"/>
      <c r="C57" s="859"/>
      <c r="D57" s="859"/>
      <c r="E57" s="859"/>
      <c r="F57" s="860"/>
      <c r="G57" s="860"/>
      <c r="H57" s="860"/>
      <c r="I57" s="860"/>
      <c r="J57" s="860"/>
      <c r="K57" s="860"/>
      <c r="L57" s="860"/>
      <c r="M57" s="860"/>
      <c r="N57" s="860"/>
      <c r="O57" s="860"/>
      <c r="P57" s="860"/>
      <c r="Q57" s="861"/>
    </row>
    <row r="58" spans="1:17" ht="15" hidden="1" customHeight="1" x14ac:dyDescent="0.25">
      <c r="A58" s="858"/>
      <c r="B58" s="859"/>
      <c r="C58" s="859"/>
      <c r="D58" s="859"/>
      <c r="E58" s="859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1"/>
    </row>
    <row r="59" spans="1:17" ht="15" hidden="1" customHeight="1" x14ac:dyDescent="0.25">
      <c r="A59" s="858"/>
      <c r="B59" s="859"/>
      <c r="C59" s="859"/>
      <c r="D59" s="859"/>
      <c r="E59" s="859"/>
      <c r="F59" s="860"/>
      <c r="G59" s="860"/>
      <c r="H59" s="860"/>
      <c r="I59" s="860"/>
      <c r="J59" s="860"/>
      <c r="K59" s="860"/>
      <c r="L59" s="860"/>
      <c r="M59" s="860"/>
      <c r="N59" s="860"/>
      <c r="O59" s="860"/>
      <c r="P59" s="860"/>
      <c r="Q59" s="861"/>
    </row>
    <row r="60" spans="1:17" ht="15" hidden="1" customHeight="1" x14ac:dyDescent="0.25">
      <c r="A60" s="858"/>
      <c r="B60" s="859"/>
      <c r="C60" s="859"/>
      <c r="D60" s="859"/>
      <c r="E60" s="859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1"/>
    </row>
    <row r="61" spans="1:17" ht="15" hidden="1" customHeight="1" x14ac:dyDescent="0.25">
      <c r="A61" s="858"/>
      <c r="B61" s="859"/>
      <c r="C61" s="859"/>
      <c r="D61" s="859"/>
      <c r="E61" s="859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1"/>
    </row>
    <row r="62" spans="1:17" ht="15" hidden="1" customHeight="1" x14ac:dyDescent="0.25">
      <c r="A62" s="858"/>
      <c r="B62" s="859"/>
      <c r="C62" s="859"/>
      <c r="D62" s="859"/>
      <c r="E62" s="859"/>
      <c r="F62" s="860"/>
      <c r="G62" s="860"/>
      <c r="H62" s="860"/>
      <c r="I62" s="860"/>
      <c r="J62" s="860"/>
      <c r="K62" s="860"/>
      <c r="L62" s="860"/>
      <c r="M62" s="860"/>
      <c r="N62" s="860"/>
      <c r="O62" s="860"/>
      <c r="P62" s="860"/>
      <c r="Q62" s="861"/>
    </row>
    <row r="63" spans="1:17" ht="15" customHeight="1" x14ac:dyDescent="0.25">
      <c r="A63" s="1566" t="s">
        <v>677</v>
      </c>
      <c r="B63" s="1582" t="s">
        <v>705</v>
      </c>
      <c r="C63" s="1582"/>
      <c r="D63" s="1582"/>
      <c r="E63" s="1607"/>
      <c r="F63" s="862"/>
      <c r="G63" s="863"/>
      <c r="H63" s="1610" t="s">
        <v>679</v>
      </c>
      <c r="I63" s="1585"/>
      <c r="J63" s="1585"/>
      <c r="K63" s="1611"/>
      <c r="L63" s="1610" t="s">
        <v>680</v>
      </c>
      <c r="M63" s="1585"/>
      <c r="N63" s="1585"/>
      <c r="O63" s="1611"/>
      <c r="P63" s="1597" t="s">
        <v>681</v>
      </c>
      <c r="Q63" s="1591" t="s">
        <v>682</v>
      </c>
    </row>
    <row r="64" spans="1:17" x14ac:dyDescent="0.25">
      <c r="A64" s="1566"/>
      <c r="B64" s="1583"/>
      <c r="C64" s="1583"/>
      <c r="D64" s="1583"/>
      <c r="E64" s="1608"/>
      <c r="F64" s="1594" t="s">
        <v>653</v>
      </c>
      <c r="G64" s="1595"/>
      <c r="H64" s="1594" t="s">
        <v>683</v>
      </c>
      <c r="I64" s="1596"/>
      <c r="J64" s="1596" t="s">
        <v>684</v>
      </c>
      <c r="K64" s="1595"/>
      <c r="L64" s="1594" t="s">
        <v>683</v>
      </c>
      <c r="M64" s="1596"/>
      <c r="N64" s="1596" t="s">
        <v>684</v>
      </c>
      <c r="O64" s="1595"/>
      <c r="P64" s="1598"/>
      <c r="Q64" s="1592"/>
    </row>
    <row r="65" spans="1:17" ht="15.75" customHeight="1" x14ac:dyDescent="0.25">
      <c r="A65" s="1566"/>
      <c r="B65" s="1583"/>
      <c r="C65" s="1583"/>
      <c r="D65" s="1583"/>
      <c r="E65" s="1608"/>
      <c r="F65" s="1594" t="s">
        <v>685</v>
      </c>
      <c r="G65" s="1595"/>
      <c r="H65" s="1594" t="s">
        <v>685</v>
      </c>
      <c r="I65" s="1596"/>
      <c r="J65" s="1596" t="s">
        <v>685</v>
      </c>
      <c r="K65" s="1595"/>
      <c r="L65" s="1594" t="s">
        <v>685</v>
      </c>
      <c r="M65" s="1596"/>
      <c r="N65" s="1596" t="s">
        <v>685</v>
      </c>
      <c r="O65" s="1595"/>
      <c r="P65" s="1598"/>
      <c r="Q65" s="1592"/>
    </row>
    <row r="66" spans="1:17" x14ac:dyDescent="0.25">
      <c r="A66" s="1566"/>
      <c r="B66" s="1603"/>
      <c r="C66" s="1603"/>
      <c r="D66" s="1603"/>
      <c r="E66" s="1609"/>
      <c r="F66" s="855" t="s">
        <v>686</v>
      </c>
      <c r="G66" s="856" t="s">
        <v>677</v>
      </c>
      <c r="H66" s="855" t="s">
        <v>686</v>
      </c>
      <c r="I66" s="857" t="s">
        <v>677</v>
      </c>
      <c r="J66" s="857" t="s">
        <v>686</v>
      </c>
      <c r="K66" s="856" t="s">
        <v>677</v>
      </c>
      <c r="L66" s="855" t="s">
        <v>686</v>
      </c>
      <c r="M66" s="857" t="s">
        <v>677</v>
      </c>
      <c r="N66" s="857" t="s">
        <v>686</v>
      </c>
      <c r="O66" s="856" t="s">
        <v>677</v>
      </c>
      <c r="P66" s="1606"/>
      <c r="Q66" s="1593"/>
    </row>
    <row r="67" spans="1:17" x14ac:dyDescent="0.25">
      <c r="A67" s="864" t="s">
        <v>1777</v>
      </c>
      <c r="B67" s="859" t="s">
        <v>705</v>
      </c>
      <c r="C67" s="859" t="s">
        <v>1472</v>
      </c>
      <c r="D67" s="859"/>
      <c r="E67" s="859"/>
      <c r="F67" s="860" t="s">
        <v>706</v>
      </c>
      <c r="G67" s="860" t="s">
        <v>707</v>
      </c>
      <c r="H67" s="860" t="s">
        <v>688</v>
      </c>
      <c r="I67" s="860" t="s">
        <v>1473</v>
      </c>
      <c r="J67" s="860" t="s">
        <v>706</v>
      </c>
      <c r="K67" s="860" t="s">
        <v>707</v>
      </c>
      <c r="L67" s="860" t="s">
        <v>688</v>
      </c>
      <c r="M67" s="860" t="s">
        <v>1473</v>
      </c>
      <c r="N67" s="860" t="s">
        <v>706</v>
      </c>
      <c r="O67" s="860" t="s">
        <v>707</v>
      </c>
      <c r="P67" s="860" t="s">
        <v>691</v>
      </c>
      <c r="Q67" s="861">
        <v>43371</v>
      </c>
    </row>
    <row r="68" spans="1:17" x14ac:dyDescent="0.25">
      <c r="A68" s="864" t="s">
        <v>1462</v>
      </c>
      <c r="B68" s="859" t="s">
        <v>705</v>
      </c>
      <c r="C68" s="859" t="s">
        <v>1471</v>
      </c>
      <c r="D68" s="859"/>
      <c r="E68" s="859"/>
      <c r="F68" s="860" t="s">
        <v>708</v>
      </c>
      <c r="G68" s="860" t="s">
        <v>708</v>
      </c>
      <c r="H68" s="860" t="s">
        <v>709</v>
      </c>
      <c r="I68" s="860" t="s">
        <v>709</v>
      </c>
      <c r="J68" s="860" t="s">
        <v>708</v>
      </c>
      <c r="K68" s="860" t="s">
        <v>708</v>
      </c>
      <c r="L68" s="860" t="s">
        <v>709</v>
      </c>
      <c r="M68" s="860" t="s">
        <v>709</v>
      </c>
      <c r="N68" s="860" t="s">
        <v>708</v>
      </c>
      <c r="O68" s="860" t="s">
        <v>708</v>
      </c>
      <c r="P68" s="860" t="s">
        <v>691</v>
      </c>
      <c r="Q68" s="861">
        <v>43371</v>
      </c>
    </row>
    <row r="69" spans="1:17" x14ac:dyDescent="0.25">
      <c r="A69" s="864" t="s">
        <v>1462</v>
      </c>
      <c r="B69" s="859" t="s">
        <v>705</v>
      </c>
      <c r="C69" s="859" t="s">
        <v>1475</v>
      </c>
      <c r="D69" s="859"/>
      <c r="E69" s="859"/>
      <c r="F69" s="860" t="s">
        <v>706</v>
      </c>
      <c r="G69" s="860" t="s">
        <v>706</v>
      </c>
      <c r="H69" s="860" t="s">
        <v>688</v>
      </c>
      <c r="I69" s="860" t="s">
        <v>688</v>
      </c>
      <c r="J69" s="860" t="s">
        <v>706</v>
      </c>
      <c r="K69" s="860" t="s">
        <v>706</v>
      </c>
      <c r="L69" s="860" t="s">
        <v>688</v>
      </c>
      <c r="M69" s="860" t="s">
        <v>688</v>
      </c>
      <c r="N69" s="860" t="s">
        <v>706</v>
      </c>
      <c r="O69" s="860" t="s">
        <v>706</v>
      </c>
      <c r="P69" s="860" t="s">
        <v>701</v>
      </c>
      <c r="Q69" s="861">
        <v>43371</v>
      </c>
    </row>
    <row r="70" spans="1:17" x14ac:dyDescent="0.25">
      <c r="A70" s="864" t="s">
        <v>1462</v>
      </c>
      <c r="B70" s="859" t="s">
        <v>705</v>
      </c>
      <c r="C70" s="859" t="s">
        <v>1476</v>
      </c>
      <c r="D70" s="859"/>
      <c r="E70" s="859"/>
      <c r="F70" s="860" t="s">
        <v>1368</v>
      </c>
      <c r="G70" s="860" t="s">
        <v>1368</v>
      </c>
      <c r="H70" s="860" t="s">
        <v>712</v>
      </c>
      <c r="I70" s="860" t="s">
        <v>712</v>
      </c>
      <c r="J70" s="860" t="s">
        <v>1368</v>
      </c>
      <c r="K70" s="860" t="s">
        <v>1368</v>
      </c>
      <c r="L70" s="860" t="s">
        <v>712</v>
      </c>
      <c r="M70" s="860" t="s">
        <v>712</v>
      </c>
      <c r="N70" s="860" t="s">
        <v>1368</v>
      </c>
      <c r="O70" s="860" t="s">
        <v>1368</v>
      </c>
      <c r="P70" s="860" t="s">
        <v>691</v>
      </c>
      <c r="Q70" s="861">
        <v>43371</v>
      </c>
    </row>
    <row r="71" spans="1:17" x14ac:dyDescent="0.25">
      <c r="A71" s="864" t="s">
        <v>1462</v>
      </c>
      <c r="B71" s="859" t="s">
        <v>705</v>
      </c>
      <c r="C71" s="859" t="s">
        <v>1778</v>
      </c>
      <c r="D71" s="859"/>
      <c r="E71" s="859"/>
      <c r="F71" s="860" t="s">
        <v>708</v>
      </c>
      <c r="G71" s="860" t="s">
        <v>708</v>
      </c>
      <c r="H71" s="860" t="s">
        <v>709</v>
      </c>
      <c r="I71" s="860" t="s">
        <v>709</v>
      </c>
      <c r="J71" s="860" t="s">
        <v>708</v>
      </c>
      <c r="K71" s="860" t="s">
        <v>708</v>
      </c>
      <c r="L71" s="860" t="s">
        <v>709</v>
      </c>
      <c r="M71" s="860" t="s">
        <v>709</v>
      </c>
      <c r="N71" s="860" t="s">
        <v>708</v>
      </c>
      <c r="O71" s="860" t="s">
        <v>708</v>
      </c>
      <c r="P71" s="860" t="s">
        <v>691</v>
      </c>
      <c r="Q71" s="861">
        <v>43371</v>
      </c>
    </row>
    <row r="72" spans="1:17" x14ac:dyDescent="0.25">
      <c r="A72" s="864" t="s">
        <v>1462</v>
      </c>
      <c r="B72" s="859" t="s">
        <v>705</v>
      </c>
      <c r="C72" s="859" t="s">
        <v>1477</v>
      </c>
      <c r="D72" s="859"/>
      <c r="E72" s="859"/>
      <c r="F72" s="860" t="s">
        <v>704</v>
      </c>
      <c r="G72" s="860" t="s">
        <v>704</v>
      </c>
      <c r="H72" s="860" t="s">
        <v>688</v>
      </c>
      <c r="I72" s="860" t="s">
        <v>688</v>
      </c>
      <c r="J72" s="860" t="s">
        <v>704</v>
      </c>
      <c r="K72" s="860" t="s">
        <v>704</v>
      </c>
      <c r="L72" s="860" t="s">
        <v>688</v>
      </c>
      <c r="M72" s="860" t="s">
        <v>688</v>
      </c>
      <c r="N72" s="860" t="s">
        <v>704</v>
      </c>
      <c r="O72" s="860" t="s">
        <v>704</v>
      </c>
      <c r="P72" s="860" t="s">
        <v>691</v>
      </c>
      <c r="Q72" s="861">
        <v>43371</v>
      </c>
    </row>
    <row r="73" spans="1:17" x14ac:dyDescent="0.25">
      <c r="A73" s="864" t="s">
        <v>1462</v>
      </c>
      <c r="B73" s="859" t="s">
        <v>705</v>
      </c>
      <c r="C73" s="859" t="s">
        <v>1474</v>
      </c>
      <c r="D73" s="859"/>
      <c r="E73" s="859"/>
      <c r="F73" s="860" t="s">
        <v>711</v>
      </c>
      <c r="G73" s="860" t="s">
        <v>711</v>
      </c>
      <c r="H73" s="860" t="s">
        <v>709</v>
      </c>
      <c r="I73" s="860" t="s">
        <v>709</v>
      </c>
      <c r="J73" s="860" t="s">
        <v>711</v>
      </c>
      <c r="K73" s="860" t="s">
        <v>711</v>
      </c>
      <c r="L73" s="860" t="s">
        <v>709</v>
      </c>
      <c r="M73" s="860" t="s">
        <v>709</v>
      </c>
      <c r="N73" s="860" t="s">
        <v>711</v>
      </c>
      <c r="O73" s="860" t="s">
        <v>711</v>
      </c>
      <c r="P73" s="860" t="s">
        <v>699</v>
      </c>
      <c r="Q73" s="861">
        <v>43371</v>
      </c>
    </row>
    <row r="74" spans="1:17" ht="15" hidden="1" customHeight="1" x14ac:dyDescent="0.25">
      <c r="A74" s="864"/>
      <c r="B74" s="859"/>
      <c r="C74" s="859"/>
      <c r="D74" s="859"/>
      <c r="E74" s="859"/>
      <c r="F74" s="860"/>
      <c r="G74" s="860"/>
      <c r="H74" s="860"/>
      <c r="I74" s="860"/>
      <c r="J74" s="860"/>
      <c r="K74" s="860"/>
      <c r="L74" s="860"/>
      <c r="M74" s="860"/>
      <c r="N74" s="860"/>
      <c r="O74" s="860"/>
      <c r="P74" s="860"/>
      <c r="Q74" s="861"/>
    </row>
    <row r="75" spans="1:17" ht="15" hidden="1" customHeight="1" x14ac:dyDescent="0.25">
      <c r="A75" s="864"/>
      <c r="B75" s="859"/>
      <c r="C75" s="859"/>
      <c r="D75" s="859"/>
      <c r="E75" s="859"/>
      <c r="F75" s="860"/>
      <c r="G75" s="860"/>
      <c r="H75" s="860"/>
      <c r="I75" s="860"/>
      <c r="J75" s="860"/>
      <c r="K75" s="860"/>
      <c r="L75" s="860"/>
      <c r="M75" s="860"/>
      <c r="N75" s="860"/>
      <c r="O75" s="860"/>
      <c r="P75" s="860"/>
      <c r="Q75" s="861"/>
    </row>
    <row r="76" spans="1:17" ht="15" hidden="1" customHeight="1" x14ac:dyDescent="0.25">
      <c r="A76" s="864"/>
      <c r="B76" s="859"/>
      <c r="C76" s="859"/>
      <c r="D76" s="859"/>
      <c r="E76" s="859"/>
      <c r="F76" s="860"/>
      <c r="G76" s="860"/>
      <c r="H76" s="860"/>
      <c r="I76" s="860"/>
      <c r="J76" s="860"/>
      <c r="K76" s="860"/>
      <c r="L76" s="860"/>
      <c r="M76" s="860"/>
      <c r="N76" s="860"/>
      <c r="O76" s="860"/>
      <c r="P76" s="860"/>
      <c r="Q76" s="861"/>
    </row>
    <row r="77" spans="1:17" ht="15" hidden="1" customHeight="1" x14ac:dyDescent="0.25">
      <c r="A77" s="864"/>
      <c r="B77" s="859"/>
      <c r="C77" s="859"/>
      <c r="D77" s="859"/>
      <c r="E77" s="859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1"/>
    </row>
    <row r="78" spans="1:17" ht="15" hidden="1" customHeight="1" x14ac:dyDescent="0.25">
      <c r="A78" s="864"/>
      <c r="B78" s="859"/>
      <c r="C78" s="859"/>
      <c r="D78" s="859"/>
      <c r="E78" s="859"/>
      <c r="F78" s="860"/>
      <c r="G78" s="860"/>
      <c r="H78" s="860"/>
      <c r="I78" s="860"/>
      <c r="J78" s="860"/>
      <c r="K78" s="860"/>
      <c r="L78" s="860"/>
      <c r="M78" s="860"/>
      <c r="N78" s="860"/>
      <c r="O78" s="860"/>
      <c r="P78" s="860"/>
      <c r="Q78" s="861"/>
    </row>
    <row r="79" spans="1:17" ht="15" hidden="1" customHeight="1" x14ac:dyDescent="0.25">
      <c r="A79" s="864"/>
      <c r="B79" s="859"/>
      <c r="C79" s="859"/>
      <c r="D79" s="859"/>
      <c r="E79" s="859"/>
      <c r="F79" s="860"/>
      <c r="G79" s="860"/>
      <c r="H79" s="860"/>
      <c r="I79" s="860"/>
      <c r="J79" s="860"/>
      <c r="K79" s="860"/>
      <c r="L79" s="860"/>
      <c r="M79" s="860"/>
      <c r="N79" s="860"/>
      <c r="O79" s="860"/>
      <c r="P79" s="860"/>
      <c r="Q79" s="861"/>
    </row>
    <row r="80" spans="1:17" ht="15" hidden="1" customHeight="1" x14ac:dyDescent="0.25">
      <c r="A80" s="864"/>
      <c r="B80" s="859"/>
      <c r="C80" s="859"/>
      <c r="D80" s="859"/>
      <c r="E80" s="859"/>
      <c r="F80" s="860"/>
      <c r="G80" s="860"/>
      <c r="H80" s="860"/>
      <c r="I80" s="860"/>
      <c r="J80" s="860"/>
      <c r="K80" s="860"/>
      <c r="L80" s="860"/>
      <c r="M80" s="860"/>
      <c r="N80" s="860"/>
      <c r="O80" s="860"/>
      <c r="P80" s="860"/>
      <c r="Q80" s="861"/>
    </row>
    <row r="81" spans="1:17" ht="15" hidden="1" customHeight="1" x14ac:dyDescent="0.25">
      <c r="A81" s="864"/>
      <c r="B81" s="859"/>
      <c r="C81" s="859"/>
      <c r="D81" s="859"/>
      <c r="E81" s="859"/>
      <c r="F81" s="860"/>
      <c r="G81" s="860"/>
      <c r="H81" s="860"/>
      <c r="I81" s="860"/>
      <c r="J81" s="860"/>
      <c r="K81" s="860"/>
      <c r="L81" s="860"/>
      <c r="M81" s="860"/>
      <c r="N81" s="860"/>
      <c r="O81" s="860"/>
      <c r="P81" s="860"/>
      <c r="Q81" s="861"/>
    </row>
    <row r="82" spans="1:17" ht="15" customHeight="1" x14ac:dyDescent="0.25">
      <c r="A82" s="1566" t="s">
        <v>677</v>
      </c>
      <c r="B82" s="1582" t="s">
        <v>1243</v>
      </c>
      <c r="C82" s="1582" t="s">
        <v>1243</v>
      </c>
      <c r="D82" s="1582"/>
      <c r="E82" s="1607"/>
      <c r="F82" s="862"/>
      <c r="G82" s="863"/>
      <c r="H82" s="1610" t="s">
        <v>679</v>
      </c>
      <c r="I82" s="1585"/>
      <c r="J82" s="1585"/>
      <c r="K82" s="1611"/>
      <c r="L82" s="1610" t="s">
        <v>680</v>
      </c>
      <c r="M82" s="1585"/>
      <c r="N82" s="1585"/>
      <c r="O82" s="1611"/>
      <c r="P82" s="1597" t="s">
        <v>681</v>
      </c>
      <c r="Q82" s="1591" t="s">
        <v>682</v>
      </c>
    </row>
    <row r="83" spans="1:17" x14ac:dyDescent="0.25">
      <c r="A83" s="1566"/>
      <c r="B83" s="1583"/>
      <c r="C83" s="1583"/>
      <c r="D83" s="1583"/>
      <c r="E83" s="1608"/>
      <c r="F83" s="1594" t="s">
        <v>653</v>
      </c>
      <c r="G83" s="1595"/>
      <c r="H83" s="1594" t="s">
        <v>683</v>
      </c>
      <c r="I83" s="1596"/>
      <c r="J83" s="1596" t="s">
        <v>684</v>
      </c>
      <c r="K83" s="1595"/>
      <c r="L83" s="1594" t="s">
        <v>683</v>
      </c>
      <c r="M83" s="1596"/>
      <c r="N83" s="1596" t="s">
        <v>684</v>
      </c>
      <c r="O83" s="1595"/>
      <c r="P83" s="1598"/>
      <c r="Q83" s="1592"/>
    </row>
    <row r="84" spans="1:17" x14ac:dyDescent="0.25">
      <c r="A84" s="1566"/>
      <c r="B84" s="1583"/>
      <c r="C84" s="1583"/>
      <c r="D84" s="1583"/>
      <c r="E84" s="1608"/>
      <c r="F84" s="1594" t="s">
        <v>685</v>
      </c>
      <c r="G84" s="1595"/>
      <c r="H84" s="1594" t="s">
        <v>685</v>
      </c>
      <c r="I84" s="1596"/>
      <c r="J84" s="1596" t="s">
        <v>685</v>
      </c>
      <c r="K84" s="1595"/>
      <c r="L84" s="1594" t="s">
        <v>685</v>
      </c>
      <c r="M84" s="1596"/>
      <c r="N84" s="1596" t="s">
        <v>685</v>
      </c>
      <c r="O84" s="1595"/>
      <c r="P84" s="1598"/>
      <c r="Q84" s="1592"/>
    </row>
    <row r="85" spans="1:17" x14ac:dyDescent="0.25">
      <c r="A85" s="1566"/>
      <c r="B85" s="1603"/>
      <c r="C85" s="1603"/>
      <c r="D85" s="1603"/>
      <c r="E85" s="1609"/>
      <c r="F85" s="855" t="s">
        <v>686</v>
      </c>
      <c r="G85" s="856" t="s">
        <v>677</v>
      </c>
      <c r="H85" s="855" t="s">
        <v>686</v>
      </c>
      <c r="I85" s="857" t="s">
        <v>677</v>
      </c>
      <c r="J85" s="857" t="s">
        <v>686</v>
      </c>
      <c r="K85" s="856" t="s">
        <v>677</v>
      </c>
      <c r="L85" s="855" t="s">
        <v>686</v>
      </c>
      <c r="M85" s="857" t="s">
        <v>677</v>
      </c>
      <c r="N85" s="857" t="s">
        <v>686</v>
      </c>
      <c r="O85" s="856" t="s">
        <v>677</v>
      </c>
      <c r="P85" s="1606"/>
      <c r="Q85" s="1593"/>
    </row>
    <row r="86" spans="1:17" x14ac:dyDescent="0.25">
      <c r="A86" s="864" t="s">
        <v>1777</v>
      </c>
      <c r="B86" s="859" t="s">
        <v>1478</v>
      </c>
      <c r="C86" s="859" t="s">
        <v>1479</v>
      </c>
      <c r="D86" s="859"/>
      <c r="E86" s="859"/>
      <c r="F86" s="860" t="s">
        <v>710</v>
      </c>
      <c r="G86" s="860" t="s">
        <v>478</v>
      </c>
      <c r="H86" s="860" t="s">
        <v>709</v>
      </c>
      <c r="I86" s="860" t="s">
        <v>1461</v>
      </c>
      <c r="J86" s="860" t="s">
        <v>710</v>
      </c>
      <c r="K86" s="860" t="s">
        <v>478</v>
      </c>
      <c r="L86" s="860" t="s">
        <v>709</v>
      </c>
      <c r="M86" s="860" t="s">
        <v>1461</v>
      </c>
      <c r="N86" s="860" t="s">
        <v>710</v>
      </c>
      <c r="O86" s="860" t="s">
        <v>478</v>
      </c>
      <c r="P86" s="860" t="s">
        <v>699</v>
      </c>
      <c r="Q86" s="861">
        <v>43371</v>
      </c>
    </row>
    <row r="87" spans="1:17" x14ac:dyDescent="0.25">
      <c r="A87" s="864" t="s">
        <v>1777</v>
      </c>
      <c r="B87" s="859" t="s">
        <v>1478</v>
      </c>
      <c r="C87" s="859" t="s">
        <v>1942</v>
      </c>
      <c r="D87" s="859"/>
      <c r="E87" s="859"/>
      <c r="F87" s="860" t="s">
        <v>706</v>
      </c>
      <c r="G87" s="860" t="s">
        <v>707</v>
      </c>
      <c r="H87" s="860" t="s">
        <v>688</v>
      </c>
      <c r="I87" s="860" t="s">
        <v>1473</v>
      </c>
      <c r="J87" s="860" t="s">
        <v>706</v>
      </c>
      <c r="K87" s="860" t="s">
        <v>707</v>
      </c>
      <c r="L87" s="860" t="s">
        <v>688</v>
      </c>
      <c r="M87" s="860" t="s">
        <v>1473</v>
      </c>
      <c r="N87" s="860" t="s">
        <v>706</v>
      </c>
      <c r="O87" s="860" t="s">
        <v>707</v>
      </c>
      <c r="P87" s="860" t="s">
        <v>691</v>
      </c>
      <c r="Q87" s="861">
        <v>43371</v>
      </c>
    </row>
    <row r="88" spans="1:17" x14ac:dyDescent="0.25">
      <c r="A88" s="864" t="s">
        <v>1777</v>
      </c>
      <c r="B88" s="859" t="s">
        <v>1478</v>
      </c>
      <c r="C88" s="859" t="s">
        <v>1480</v>
      </c>
      <c r="D88" s="859"/>
      <c r="E88" s="859"/>
      <c r="F88" s="860" t="s">
        <v>708</v>
      </c>
      <c r="G88" s="860" t="s">
        <v>942</v>
      </c>
      <c r="H88" s="860" t="s">
        <v>709</v>
      </c>
      <c r="I88" s="860" t="s">
        <v>1461</v>
      </c>
      <c r="J88" s="860" t="s">
        <v>708</v>
      </c>
      <c r="K88" s="860" t="s">
        <v>942</v>
      </c>
      <c r="L88" s="860" t="s">
        <v>709</v>
      </c>
      <c r="M88" s="860" t="s">
        <v>1461</v>
      </c>
      <c r="N88" s="860" t="s">
        <v>708</v>
      </c>
      <c r="O88" s="860" t="s">
        <v>942</v>
      </c>
      <c r="P88" s="860" t="s">
        <v>699</v>
      </c>
      <c r="Q88" s="861">
        <v>43371</v>
      </c>
    </row>
    <row r="89" spans="1:17" x14ac:dyDescent="0.25">
      <c r="A89" s="864" t="s">
        <v>1777</v>
      </c>
      <c r="B89" s="859" t="s">
        <v>1478</v>
      </c>
      <c r="C89" s="859" t="s">
        <v>1482</v>
      </c>
      <c r="D89" s="859"/>
      <c r="E89" s="859"/>
      <c r="F89" s="860" t="s">
        <v>1368</v>
      </c>
      <c r="G89" s="860" t="s">
        <v>1369</v>
      </c>
      <c r="H89" s="860" t="s">
        <v>1370</v>
      </c>
      <c r="I89" s="860" t="s">
        <v>1483</v>
      </c>
      <c r="J89" s="860" t="s">
        <v>1368</v>
      </c>
      <c r="K89" s="860" t="s">
        <v>1369</v>
      </c>
      <c r="L89" s="860" t="s">
        <v>1370</v>
      </c>
      <c r="M89" s="860" t="s">
        <v>1483</v>
      </c>
      <c r="N89" s="860" t="s">
        <v>1368</v>
      </c>
      <c r="O89" s="860" t="s">
        <v>1369</v>
      </c>
      <c r="P89" s="860" t="s">
        <v>699</v>
      </c>
      <c r="Q89" s="861">
        <v>43371</v>
      </c>
    </row>
    <row r="90" spans="1:17" x14ac:dyDescent="0.25">
      <c r="A90" s="864" t="s">
        <v>1777</v>
      </c>
      <c r="B90" s="859" t="s">
        <v>1484</v>
      </c>
      <c r="C90" s="859" t="s">
        <v>1485</v>
      </c>
      <c r="D90" s="859"/>
      <c r="E90" s="859"/>
      <c r="F90" s="860" t="s">
        <v>708</v>
      </c>
      <c r="G90" s="860" t="s">
        <v>942</v>
      </c>
      <c r="H90" s="860" t="s">
        <v>709</v>
      </c>
      <c r="I90" s="860" t="s">
        <v>1461</v>
      </c>
      <c r="J90" s="860" t="s">
        <v>708</v>
      </c>
      <c r="K90" s="860" t="s">
        <v>942</v>
      </c>
      <c r="L90" s="860" t="s">
        <v>709</v>
      </c>
      <c r="M90" s="860" t="s">
        <v>1461</v>
      </c>
      <c r="N90" s="860" t="s">
        <v>708</v>
      </c>
      <c r="O90" s="860" t="s">
        <v>942</v>
      </c>
      <c r="P90" s="860" t="s">
        <v>699</v>
      </c>
      <c r="Q90" s="861">
        <v>43371</v>
      </c>
    </row>
    <row r="91" spans="1:17" x14ac:dyDescent="0.25">
      <c r="A91" s="864" t="s">
        <v>1777</v>
      </c>
      <c r="B91" s="859" t="s">
        <v>1484</v>
      </c>
      <c r="C91" s="859" t="s">
        <v>1486</v>
      </c>
      <c r="D91" s="859"/>
      <c r="E91" s="859"/>
      <c r="F91" s="860" t="s">
        <v>696</v>
      </c>
      <c r="G91" s="860" t="s">
        <v>703</v>
      </c>
      <c r="H91" s="860" t="s">
        <v>688</v>
      </c>
      <c r="I91" s="860" t="s">
        <v>1458</v>
      </c>
      <c r="J91" s="860" t="s">
        <v>696</v>
      </c>
      <c r="K91" s="860" t="s">
        <v>703</v>
      </c>
      <c r="L91" s="860" t="s">
        <v>688</v>
      </c>
      <c r="M91" s="860" t="s">
        <v>1458</v>
      </c>
      <c r="N91" s="860" t="s">
        <v>696</v>
      </c>
      <c r="O91" s="860" t="s">
        <v>703</v>
      </c>
      <c r="P91" s="860" t="s">
        <v>691</v>
      </c>
      <c r="Q91" s="861">
        <v>43371</v>
      </c>
    </row>
    <row r="92" spans="1:17" x14ac:dyDescent="0.25">
      <c r="A92" s="864" t="s">
        <v>1777</v>
      </c>
      <c r="B92" s="859" t="s">
        <v>1484</v>
      </c>
      <c r="C92" s="859" t="s">
        <v>1487</v>
      </c>
      <c r="D92" s="859"/>
      <c r="E92" s="859"/>
      <c r="F92" s="860" t="s">
        <v>708</v>
      </c>
      <c r="G92" s="860" t="s">
        <v>942</v>
      </c>
      <c r="H92" s="860" t="s">
        <v>709</v>
      </c>
      <c r="I92" s="860" t="s">
        <v>1461</v>
      </c>
      <c r="J92" s="860" t="s">
        <v>708</v>
      </c>
      <c r="K92" s="860" t="s">
        <v>942</v>
      </c>
      <c r="L92" s="860" t="s">
        <v>709</v>
      </c>
      <c r="M92" s="860" t="s">
        <v>1461</v>
      </c>
      <c r="N92" s="860" t="s">
        <v>708</v>
      </c>
      <c r="O92" s="860" t="s">
        <v>942</v>
      </c>
      <c r="P92" s="860" t="s">
        <v>691</v>
      </c>
      <c r="Q92" s="861">
        <v>43371</v>
      </c>
    </row>
    <row r="93" spans="1:17" x14ac:dyDescent="0.25">
      <c r="A93" s="864" t="s">
        <v>1462</v>
      </c>
      <c r="B93" s="859" t="s">
        <v>1478</v>
      </c>
      <c r="C93" s="859" t="s">
        <v>1481</v>
      </c>
      <c r="D93" s="859"/>
      <c r="E93" s="859"/>
      <c r="F93" s="860" t="s">
        <v>708</v>
      </c>
      <c r="G93" s="860" t="s">
        <v>708</v>
      </c>
      <c r="H93" s="860" t="s">
        <v>709</v>
      </c>
      <c r="I93" s="860" t="s">
        <v>709</v>
      </c>
      <c r="J93" s="860" t="s">
        <v>708</v>
      </c>
      <c r="K93" s="860" t="s">
        <v>708</v>
      </c>
      <c r="L93" s="860" t="s">
        <v>709</v>
      </c>
      <c r="M93" s="860" t="s">
        <v>709</v>
      </c>
      <c r="N93" s="860" t="s">
        <v>708</v>
      </c>
      <c r="O93" s="860" t="s">
        <v>708</v>
      </c>
      <c r="P93" s="860" t="s">
        <v>691</v>
      </c>
      <c r="Q93" s="861">
        <v>43371</v>
      </c>
    </row>
    <row r="94" spans="1:17" ht="15" hidden="1" customHeight="1" x14ac:dyDescent="0.25">
      <c r="A94" s="864"/>
      <c r="B94" s="859"/>
      <c r="C94" s="859"/>
      <c r="D94" s="859"/>
      <c r="E94" s="859"/>
      <c r="F94" s="860"/>
      <c r="G94" s="860"/>
      <c r="H94" s="860"/>
      <c r="I94" s="860"/>
      <c r="J94" s="860"/>
      <c r="K94" s="860"/>
      <c r="L94" s="860"/>
      <c r="M94" s="860"/>
      <c r="N94" s="860"/>
      <c r="O94" s="860"/>
      <c r="P94" s="860"/>
      <c r="Q94" s="861"/>
    </row>
    <row r="95" spans="1:17" ht="15" hidden="1" customHeight="1" x14ac:dyDescent="0.25">
      <c r="A95" s="864"/>
      <c r="B95" s="859"/>
      <c r="C95" s="859"/>
      <c r="D95" s="859"/>
      <c r="E95" s="859"/>
      <c r="F95" s="860"/>
      <c r="G95" s="860"/>
      <c r="H95" s="860"/>
      <c r="I95" s="860"/>
      <c r="J95" s="860"/>
      <c r="K95" s="860"/>
      <c r="L95" s="860"/>
      <c r="M95" s="860"/>
      <c r="N95" s="860"/>
      <c r="O95" s="860"/>
      <c r="P95" s="860"/>
      <c r="Q95" s="861"/>
    </row>
    <row r="96" spans="1:17" ht="15" hidden="1" customHeight="1" x14ac:dyDescent="0.25">
      <c r="A96" s="864"/>
      <c r="B96" s="859"/>
      <c r="C96" s="859"/>
      <c r="D96" s="859"/>
      <c r="E96" s="859"/>
      <c r="F96" s="860"/>
      <c r="G96" s="860"/>
      <c r="H96" s="860"/>
      <c r="I96" s="860"/>
      <c r="J96" s="860"/>
      <c r="K96" s="860"/>
      <c r="L96" s="860"/>
      <c r="M96" s="860"/>
      <c r="N96" s="860"/>
      <c r="O96" s="860"/>
      <c r="P96" s="860"/>
      <c r="Q96" s="861"/>
    </row>
    <row r="97" spans="1:17" ht="15" hidden="1" customHeight="1" x14ac:dyDescent="0.25">
      <c r="A97" s="864"/>
      <c r="B97" s="859"/>
      <c r="C97" s="859"/>
      <c r="D97" s="859"/>
      <c r="E97" s="859"/>
      <c r="F97" s="860"/>
      <c r="G97" s="860"/>
      <c r="H97" s="860"/>
      <c r="I97" s="860"/>
      <c r="J97" s="860"/>
      <c r="K97" s="860"/>
      <c r="L97" s="860"/>
      <c r="M97" s="860"/>
      <c r="N97" s="860"/>
      <c r="O97" s="860"/>
      <c r="P97" s="860"/>
      <c r="Q97" s="861"/>
    </row>
    <row r="98" spans="1:17" ht="15" hidden="1" customHeight="1" x14ac:dyDescent="0.25">
      <c r="A98" s="864"/>
      <c r="B98" s="859"/>
      <c r="C98" s="859"/>
      <c r="D98" s="859"/>
      <c r="E98" s="859"/>
      <c r="F98" s="860"/>
      <c r="G98" s="860"/>
      <c r="H98" s="860"/>
      <c r="I98" s="860"/>
      <c r="J98" s="860"/>
      <c r="K98" s="860"/>
      <c r="L98" s="860"/>
      <c r="M98" s="860"/>
      <c r="N98" s="860"/>
      <c r="O98" s="860"/>
      <c r="P98" s="860"/>
      <c r="Q98" s="861"/>
    </row>
    <row r="99" spans="1:17" ht="15" hidden="1" customHeight="1" x14ac:dyDescent="0.25">
      <c r="A99" s="864"/>
      <c r="B99" s="859"/>
      <c r="C99" s="859"/>
      <c r="D99" s="859"/>
      <c r="E99" s="859"/>
      <c r="F99" s="860"/>
      <c r="G99" s="860"/>
      <c r="H99" s="860"/>
      <c r="I99" s="860"/>
      <c r="J99" s="860"/>
      <c r="K99" s="860"/>
      <c r="L99" s="860"/>
      <c r="M99" s="860"/>
      <c r="N99" s="860"/>
      <c r="O99" s="860"/>
      <c r="P99" s="860"/>
      <c r="Q99" s="861"/>
    </row>
    <row r="100" spans="1:17" ht="15" hidden="1" customHeight="1" x14ac:dyDescent="0.25">
      <c r="A100" s="864"/>
      <c r="B100" s="859"/>
      <c r="C100" s="859"/>
      <c r="D100" s="859"/>
      <c r="E100" s="859"/>
      <c r="F100" s="860"/>
      <c r="G100" s="860"/>
      <c r="H100" s="860"/>
      <c r="I100" s="860"/>
      <c r="J100" s="860"/>
      <c r="K100" s="860"/>
      <c r="L100" s="860"/>
      <c r="M100" s="860"/>
      <c r="N100" s="860"/>
      <c r="O100" s="860"/>
      <c r="P100" s="860"/>
      <c r="Q100" s="861"/>
    </row>
    <row r="101" spans="1:17" ht="15" hidden="1" customHeight="1" x14ac:dyDescent="0.25">
      <c r="A101" s="864"/>
      <c r="B101" s="859"/>
      <c r="C101" s="859"/>
      <c r="D101" s="859"/>
      <c r="E101" s="859"/>
      <c r="F101" s="860"/>
      <c r="G101" s="860"/>
      <c r="H101" s="860"/>
      <c r="I101" s="860"/>
      <c r="J101" s="860"/>
      <c r="K101" s="860"/>
      <c r="L101" s="860"/>
      <c r="M101" s="860"/>
      <c r="N101" s="860"/>
      <c r="O101" s="860"/>
      <c r="P101" s="860"/>
      <c r="Q101" s="861"/>
    </row>
    <row r="102" spans="1:17" ht="15" customHeight="1" x14ac:dyDescent="0.25">
      <c r="A102" s="1566" t="s">
        <v>677</v>
      </c>
      <c r="B102" s="1574" t="s">
        <v>1244</v>
      </c>
      <c r="C102" s="1582"/>
      <c r="D102" s="1582"/>
      <c r="E102" s="1582"/>
      <c r="F102" s="1582"/>
      <c r="G102" s="1582"/>
      <c r="H102" s="1582"/>
      <c r="I102" s="1582"/>
      <c r="J102" s="1575"/>
      <c r="K102" s="1587" t="s">
        <v>1489</v>
      </c>
      <c r="L102" s="1588"/>
      <c r="M102" s="1588"/>
      <c r="N102" s="1588"/>
      <c r="O102" s="1589"/>
      <c r="P102" s="1597" t="s">
        <v>681</v>
      </c>
      <c r="Q102" s="1591" t="s">
        <v>682</v>
      </c>
    </row>
    <row r="103" spans="1:17" x14ac:dyDescent="0.25">
      <c r="A103" s="1566"/>
      <c r="B103" s="1576"/>
      <c r="C103" s="1583"/>
      <c r="D103" s="1583"/>
      <c r="E103" s="1583"/>
      <c r="F103" s="1583"/>
      <c r="G103" s="1583"/>
      <c r="H103" s="1583"/>
      <c r="I103" s="1583"/>
      <c r="J103" s="1577"/>
      <c r="K103" s="1604"/>
      <c r="L103" s="1571"/>
      <c r="M103" s="1571"/>
      <c r="N103" s="1571"/>
      <c r="O103" s="1605"/>
      <c r="P103" s="1598"/>
      <c r="Q103" s="1592"/>
    </row>
    <row r="104" spans="1:17" x14ac:dyDescent="0.25">
      <c r="A104" s="1566"/>
      <c r="B104" s="1576"/>
      <c r="C104" s="1583"/>
      <c r="D104" s="1583"/>
      <c r="E104" s="1583"/>
      <c r="F104" s="1583"/>
      <c r="G104" s="1583"/>
      <c r="H104" s="1583"/>
      <c r="I104" s="1583"/>
      <c r="J104" s="1577"/>
      <c r="K104" s="865"/>
      <c r="L104" s="1572" t="s">
        <v>685</v>
      </c>
      <c r="M104" s="1572"/>
      <c r="N104" s="1572"/>
      <c r="O104" s="866"/>
      <c r="P104" s="1598"/>
      <c r="Q104" s="1592"/>
    </row>
    <row r="105" spans="1:17" x14ac:dyDescent="0.25">
      <c r="A105" s="1566"/>
      <c r="B105" s="1578"/>
      <c r="C105" s="1603"/>
      <c r="D105" s="1603"/>
      <c r="E105" s="1603"/>
      <c r="F105" s="1603"/>
      <c r="G105" s="1603"/>
      <c r="H105" s="1603"/>
      <c r="I105" s="1603"/>
      <c r="J105" s="1579"/>
      <c r="K105" s="865"/>
      <c r="L105" s="867" t="s">
        <v>686</v>
      </c>
      <c r="M105" s="868"/>
      <c r="N105" s="867" t="s">
        <v>677</v>
      </c>
      <c r="O105" s="867"/>
      <c r="P105" s="1606"/>
      <c r="Q105" s="1593"/>
    </row>
    <row r="106" spans="1:17" x14ac:dyDescent="0.25">
      <c r="A106" s="864" t="s">
        <v>1777</v>
      </c>
      <c r="B106" s="859" t="s">
        <v>1490</v>
      </c>
      <c r="C106" s="859" t="s">
        <v>122</v>
      </c>
      <c r="D106" s="859"/>
      <c r="E106" s="859"/>
      <c r="F106" s="859"/>
      <c r="G106" s="859"/>
      <c r="H106" s="859"/>
      <c r="I106" s="859"/>
      <c r="J106" s="859"/>
      <c r="K106" s="860"/>
      <c r="L106" s="860"/>
      <c r="M106" s="860"/>
      <c r="N106" s="860" t="s">
        <v>696</v>
      </c>
      <c r="O106" s="860" t="s">
        <v>703</v>
      </c>
      <c r="P106" s="860" t="s">
        <v>701</v>
      </c>
      <c r="Q106" s="861">
        <v>43371</v>
      </c>
    </row>
    <row r="107" spans="1:17" x14ac:dyDescent="0.25">
      <c r="A107" s="864" t="s">
        <v>1777</v>
      </c>
      <c r="B107" s="859" t="s">
        <v>1491</v>
      </c>
      <c r="C107" s="859" t="s">
        <v>1492</v>
      </c>
      <c r="D107" s="859"/>
      <c r="E107" s="859"/>
      <c r="F107" s="859"/>
      <c r="G107" s="859"/>
      <c r="H107" s="859"/>
      <c r="I107" s="859"/>
      <c r="J107" s="859"/>
      <c r="K107" s="860"/>
      <c r="L107" s="860"/>
      <c r="M107" s="860"/>
      <c r="N107" s="860" t="s">
        <v>696</v>
      </c>
      <c r="O107" s="860" t="s">
        <v>703</v>
      </c>
      <c r="P107" s="860" t="s">
        <v>691</v>
      </c>
      <c r="Q107" s="861">
        <v>43371</v>
      </c>
    </row>
    <row r="108" spans="1:17" x14ac:dyDescent="0.25">
      <c r="A108" s="864" t="s">
        <v>1777</v>
      </c>
      <c r="B108" s="859" t="s">
        <v>1490</v>
      </c>
      <c r="C108" s="859" t="s">
        <v>1205</v>
      </c>
      <c r="D108" s="859"/>
      <c r="E108" s="859"/>
      <c r="F108" s="859"/>
      <c r="G108" s="859"/>
      <c r="H108" s="859"/>
      <c r="I108" s="859"/>
      <c r="J108" s="859"/>
      <c r="K108" s="860"/>
      <c r="L108" s="860"/>
      <c r="M108" s="860"/>
      <c r="N108" s="860" t="s">
        <v>693</v>
      </c>
      <c r="O108" s="860" t="s">
        <v>702</v>
      </c>
      <c r="P108" s="860" t="s">
        <v>691</v>
      </c>
      <c r="Q108" s="861">
        <v>43371</v>
      </c>
    </row>
    <row r="109" spans="1:17" x14ac:dyDescent="0.25">
      <c r="A109" s="864" t="s">
        <v>1777</v>
      </c>
      <c r="B109" s="859" t="s">
        <v>1491</v>
      </c>
      <c r="C109" s="859" t="s">
        <v>1031</v>
      </c>
      <c r="D109" s="859"/>
      <c r="E109" s="859"/>
      <c r="F109" s="859"/>
      <c r="G109" s="859"/>
      <c r="H109" s="859"/>
      <c r="I109" s="859"/>
      <c r="J109" s="859"/>
      <c r="K109" s="860"/>
      <c r="L109" s="860"/>
      <c r="M109" s="860"/>
      <c r="N109" s="860" t="s">
        <v>708</v>
      </c>
      <c r="O109" s="860" t="s">
        <v>942</v>
      </c>
      <c r="P109" s="860" t="s">
        <v>701</v>
      </c>
      <c r="Q109" s="861">
        <v>43371</v>
      </c>
    </row>
    <row r="110" spans="1:17" x14ac:dyDescent="0.25">
      <c r="A110" s="864" t="s">
        <v>1777</v>
      </c>
      <c r="B110" s="859" t="s">
        <v>1490</v>
      </c>
      <c r="C110" s="859" t="s">
        <v>714</v>
      </c>
      <c r="D110" s="859"/>
      <c r="E110" s="859"/>
      <c r="F110" s="859"/>
      <c r="G110" s="859"/>
      <c r="H110" s="859"/>
      <c r="I110" s="859"/>
      <c r="J110" s="859"/>
      <c r="K110" s="860"/>
      <c r="L110" s="860"/>
      <c r="M110" s="860"/>
      <c r="N110" s="860" t="s">
        <v>695</v>
      </c>
      <c r="O110" s="860" t="s">
        <v>715</v>
      </c>
      <c r="P110" s="860" t="s">
        <v>699</v>
      </c>
      <c r="Q110" s="861">
        <v>43371</v>
      </c>
    </row>
    <row r="111" spans="1:17" x14ac:dyDescent="0.25">
      <c r="A111" s="864" t="s">
        <v>1777</v>
      </c>
      <c r="B111" s="859" t="s">
        <v>1490</v>
      </c>
      <c r="C111" s="859" t="s">
        <v>1779</v>
      </c>
      <c r="D111" s="859"/>
      <c r="E111" s="859"/>
      <c r="F111" s="859"/>
      <c r="G111" s="859"/>
      <c r="H111" s="859"/>
      <c r="I111" s="859"/>
      <c r="J111" s="859"/>
      <c r="K111" s="860"/>
      <c r="L111" s="860"/>
      <c r="M111" s="860"/>
      <c r="N111" s="860" t="s">
        <v>696</v>
      </c>
      <c r="O111" s="860" t="s">
        <v>703</v>
      </c>
      <c r="P111" s="860" t="s">
        <v>691</v>
      </c>
      <c r="Q111" s="861">
        <v>43371</v>
      </c>
    </row>
    <row r="112" spans="1:17" x14ac:dyDescent="0.25">
      <c r="A112" s="864" t="s">
        <v>1777</v>
      </c>
      <c r="B112" s="859" t="s">
        <v>1491</v>
      </c>
      <c r="C112" s="859" t="s">
        <v>16</v>
      </c>
      <c r="D112" s="859"/>
      <c r="E112" s="859"/>
      <c r="F112" s="859"/>
      <c r="G112" s="859"/>
      <c r="H112" s="859"/>
      <c r="I112" s="859"/>
      <c r="J112" s="859"/>
      <c r="K112" s="860"/>
      <c r="L112" s="860"/>
      <c r="M112" s="860"/>
      <c r="N112" s="860" t="s">
        <v>690</v>
      </c>
      <c r="O112" s="860" t="s">
        <v>700</v>
      </c>
      <c r="P112" s="860" t="s">
        <v>699</v>
      </c>
      <c r="Q112" s="861">
        <v>43371</v>
      </c>
    </row>
    <row r="113" spans="1:17" x14ac:dyDescent="0.25">
      <c r="A113" s="864" t="s">
        <v>1777</v>
      </c>
      <c r="B113" s="859" t="s">
        <v>1490</v>
      </c>
      <c r="C113" s="859" t="s">
        <v>1493</v>
      </c>
      <c r="D113" s="859"/>
      <c r="E113" s="859"/>
      <c r="F113" s="859"/>
      <c r="G113" s="859"/>
      <c r="H113" s="859"/>
      <c r="I113" s="859"/>
      <c r="J113" s="859"/>
      <c r="K113" s="860"/>
      <c r="L113" s="860"/>
      <c r="M113" s="860"/>
      <c r="N113" s="860" t="s">
        <v>1124</v>
      </c>
      <c r="O113" s="860" t="s">
        <v>1245</v>
      </c>
      <c r="P113" s="860" t="s">
        <v>699</v>
      </c>
      <c r="Q113" s="861">
        <v>43371</v>
      </c>
    </row>
    <row r="114" spans="1:17" x14ac:dyDescent="0.25">
      <c r="A114" s="864" t="s">
        <v>1777</v>
      </c>
      <c r="B114" s="859" t="s">
        <v>1491</v>
      </c>
      <c r="C114" s="859" t="s">
        <v>19</v>
      </c>
      <c r="D114" s="859"/>
      <c r="E114" s="859"/>
      <c r="F114" s="859"/>
      <c r="G114" s="859"/>
      <c r="H114" s="859"/>
      <c r="I114" s="859"/>
      <c r="J114" s="859"/>
      <c r="K114" s="860"/>
      <c r="L114" s="860"/>
      <c r="M114" s="860"/>
      <c r="N114" s="860" t="s">
        <v>734</v>
      </c>
      <c r="O114" s="860" t="s">
        <v>1727</v>
      </c>
      <c r="P114" s="860" t="s">
        <v>699</v>
      </c>
      <c r="Q114" s="861">
        <v>43371</v>
      </c>
    </row>
    <row r="115" spans="1:17" x14ac:dyDescent="0.25">
      <c r="A115" s="864" t="s">
        <v>1777</v>
      </c>
      <c r="B115" s="859" t="s">
        <v>1490</v>
      </c>
      <c r="C115" s="859" t="s">
        <v>713</v>
      </c>
      <c r="D115" s="859"/>
      <c r="E115" s="859"/>
      <c r="F115" s="859"/>
      <c r="G115" s="859"/>
      <c r="H115" s="859"/>
      <c r="I115" s="859"/>
      <c r="J115" s="859"/>
      <c r="K115" s="860"/>
      <c r="L115" s="860"/>
      <c r="M115" s="860"/>
      <c r="N115" s="860" t="s">
        <v>695</v>
      </c>
      <c r="O115" s="860" t="s">
        <v>715</v>
      </c>
      <c r="P115" s="860" t="s">
        <v>691</v>
      </c>
      <c r="Q115" s="861">
        <v>43371</v>
      </c>
    </row>
    <row r="116" spans="1:17" x14ac:dyDescent="0.25">
      <c r="A116" s="864" t="s">
        <v>1777</v>
      </c>
      <c r="B116" s="859" t="s">
        <v>1491</v>
      </c>
      <c r="C116" s="859" t="s">
        <v>1494</v>
      </c>
      <c r="D116" s="859"/>
      <c r="E116" s="859"/>
      <c r="F116" s="859"/>
      <c r="G116" s="859"/>
      <c r="H116" s="859"/>
      <c r="I116" s="859"/>
      <c r="J116" s="859"/>
      <c r="K116" s="860"/>
      <c r="L116" s="860"/>
      <c r="M116" s="860"/>
      <c r="N116" s="860" t="s">
        <v>695</v>
      </c>
      <c r="O116" s="860" t="s">
        <v>715</v>
      </c>
      <c r="P116" s="860" t="s">
        <v>691</v>
      </c>
      <c r="Q116" s="861">
        <v>43371</v>
      </c>
    </row>
    <row r="117" spans="1:17" x14ac:dyDescent="0.25">
      <c r="A117" s="864" t="s">
        <v>1777</v>
      </c>
      <c r="B117" s="859" t="s">
        <v>1490</v>
      </c>
      <c r="C117" s="859" t="s">
        <v>1943</v>
      </c>
      <c r="D117" s="859"/>
      <c r="E117" s="859"/>
      <c r="F117" s="859"/>
      <c r="G117" s="859"/>
      <c r="H117" s="859"/>
      <c r="I117" s="859"/>
      <c r="J117" s="859"/>
      <c r="K117" s="860"/>
      <c r="L117" s="860"/>
      <c r="M117" s="860"/>
      <c r="N117" s="860" t="s">
        <v>704</v>
      </c>
      <c r="O117" s="860" t="s">
        <v>1944</v>
      </c>
      <c r="P117" s="860" t="s">
        <v>691</v>
      </c>
      <c r="Q117" s="861">
        <v>43371</v>
      </c>
    </row>
    <row r="118" spans="1:17" x14ac:dyDescent="0.25">
      <c r="A118" s="864" t="s">
        <v>1495</v>
      </c>
      <c r="B118" s="859" t="s">
        <v>1491</v>
      </c>
      <c r="C118" s="859" t="s">
        <v>1031</v>
      </c>
      <c r="D118" s="859"/>
      <c r="E118" s="859"/>
      <c r="F118" s="859"/>
      <c r="G118" s="859"/>
      <c r="H118" s="859"/>
      <c r="I118" s="859"/>
      <c r="J118" s="859"/>
      <c r="K118" s="860"/>
      <c r="L118" s="860"/>
      <c r="M118" s="860"/>
      <c r="N118" s="860" t="s">
        <v>704</v>
      </c>
      <c r="O118" s="860" t="s">
        <v>1728</v>
      </c>
      <c r="P118" s="860" t="s">
        <v>691</v>
      </c>
      <c r="Q118" s="861">
        <v>43370</v>
      </c>
    </row>
    <row r="119" spans="1:17" x14ac:dyDescent="0.25">
      <c r="A119" s="864" t="s">
        <v>1495</v>
      </c>
      <c r="B119" s="859" t="s">
        <v>1490</v>
      </c>
      <c r="C119" s="859" t="s">
        <v>714</v>
      </c>
      <c r="D119" s="859"/>
      <c r="E119" s="859"/>
      <c r="F119" s="859"/>
      <c r="G119" s="859"/>
      <c r="H119" s="859"/>
      <c r="I119" s="859"/>
      <c r="J119" s="859"/>
      <c r="K119" s="860"/>
      <c r="L119" s="860"/>
      <c r="M119" s="860"/>
      <c r="N119" s="860" t="s">
        <v>706</v>
      </c>
      <c r="O119" s="860" t="s">
        <v>1496</v>
      </c>
      <c r="P119" s="860" t="s">
        <v>699</v>
      </c>
      <c r="Q119" s="861">
        <v>43370</v>
      </c>
    </row>
    <row r="120" spans="1:17" x14ac:dyDescent="0.25">
      <c r="A120" s="864" t="s">
        <v>1495</v>
      </c>
      <c r="B120" s="859" t="s">
        <v>1491</v>
      </c>
      <c r="C120" s="859" t="s">
        <v>1945</v>
      </c>
      <c r="D120" s="859"/>
      <c r="E120" s="859"/>
      <c r="F120" s="859"/>
      <c r="G120" s="859"/>
      <c r="H120" s="859"/>
      <c r="I120" s="859"/>
      <c r="J120" s="859"/>
      <c r="K120" s="860"/>
      <c r="L120" s="860"/>
      <c r="M120" s="860"/>
      <c r="N120" s="860" t="s">
        <v>696</v>
      </c>
      <c r="O120" s="860" t="s">
        <v>1499</v>
      </c>
      <c r="P120" s="860" t="s">
        <v>691</v>
      </c>
      <c r="Q120" s="861">
        <v>43370</v>
      </c>
    </row>
    <row r="121" spans="1:17" x14ac:dyDescent="0.25">
      <c r="A121" s="864" t="s">
        <v>1495</v>
      </c>
      <c r="B121" s="859" t="s">
        <v>1490</v>
      </c>
      <c r="C121" s="859" t="s">
        <v>1779</v>
      </c>
      <c r="D121" s="859"/>
      <c r="E121" s="859"/>
      <c r="F121" s="859"/>
      <c r="G121" s="859"/>
      <c r="H121" s="859"/>
      <c r="I121" s="859"/>
      <c r="J121" s="859"/>
      <c r="K121" s="860"/>
      <c r="L121" s="860"/>
      <c r="M121" s="860"/>
      <c r="N121" s="860" t="s">
        <v>695</v>
      </c>
      <c r="O121" s="860" t="s">
        <v>1498</v>
      </c>
      <c r="P121" s="860" t="s">
        <v>691</v>
      </c>
      <c r="Q121" s="861">
        <v>43370</v>
      </c>
    </row>
    <row r="122" spans="1:17" x14ac:dyDescent="0.25">
      <c r="A122" s="864" t="s">
        <v>1495</v>
      </c>
      <c r="B122" s="859" t="s">
        <v>1490</v>
      </c>
      <c r="C122" s="859" t="s">
        <v>15</v>
      </c>
      <c r="D122" s="859"/>
      <c r="E122" s="859"/>
      <c r="F122" s="859"/>
      <c r="G122" s="859"/>
      <c r="H122" s="859"/>
      <c r="I122" s="859"/>
      <c r="J122" s="859"/>
      <c r="K122" s="860"/>
      <c r="L122" s="860"/>
      <c r="M122" s="860"/>
      <c r="N122" s="860" t="s">
        <v>693</v>
      </c>
      <c r="O122" s="860" t="s">
        <v>1590</v>
      </c>
      <c r="P122" s="860" t="s">
        <v>691</v>
      </c>
      <c r="Q122" s="861">
        <v>43370</v>
      </c>
    </row>
    <row r="123" spans="1:17" x14ac:dyDescent="0.25">
      <c r="A123" s="864" t="s">
        <v>1495</v>
      </c>
      <c r="B123" s="859" t="s">
        <v>1491</v>
      </c>
      <c r="C123" s="859" t="s">
        <v>16</v>
      </c>
      <c r="D123" s="859"/>
      <c r="E123" s="859"/>
      <c r="F123" s="859"/>
      <c r="G123" s="859"/>
      <c r="H123" s="859"/>
      <c r="I123" s="859"/>
      <c r="J123" s="859"/>
      <c r="K123" s="860"/>
      <c r="L123" s="860"/>
      <c r="M123" s="860"/>
      <c r="N123" s="860" t="s">
        <v>690</v>
      </c>
      <c r="O123" s="860" t="s">
        <v>1497</v>
      </c>
      <c r="P123" s="860" t="s">
        <v>691</v>
      </c>
      <c r="Q123" s="861">
        <v>43370</v>
      </c>
    </row>
    <row r="124" spans="1:17" x14ac:dyDescent="0.25">
      <c r="A124" s="864" t="s">
        <v>1495</v>
      </c>
      <c r="B124" s="859" t="s">
        <v>1490</v>
      </c>
      <c r="C124" s="859" t="s">
        <v>941</v>
      </c>
      <c r="D124" s="859"/>
      <c r="E124" s="859"/>
      <c r="F124" s="859"/>
      <c r="G124" s="859"/>
      <c r="H124" s="859"/>
      <c r="I124" s="859"/>
      <c r="J124" s="859"/>
      <c r="K124" s="860"/>
      <c r="L124" s="860"/>
      <c r="M124" s="860"/>
      <c r="N124" s="860" t="s">
        <v>695</v>
      </c>
      <c r="O124" s="860" t="s">
        <v>1498</v>
      </c>
      <c r="P124" s="860" t="s">
        <v>691</v>
      </c>
      <c r="Q124" s="861">
        <v>43370</v>
      </c>
    </row>
    <row r="125" spans="1:17" x14ac:dyDescent="0.25">
      <c r="A125" s="864" t="s">
        <v>1495</v>
      </c>
      <c r="B125" s="859" t="s">
        <v>1491</v>
      </c>
      <c r="C125" s="859" t="s">
        <v>1006</v>
      </c>
      <c r="D125" s="859"/>
      <c r="E125" s="859"/>
      <c r="F125" s="859"/>
      <c r="G125" s="859"/>
      <c r="H125" s="859"/>
      <c r="I125" s="859"/>
      <c r="J125" s="859"/>
      <c r="K125" s="860"/>
      <c r="L125" s="860"/>
      <c r="M125" s="860"/>
      <c r="N125" s="860" t="s">
        <v>696</v>
      </c>
      <c r="O125" s="860" t="s">
        <v>1499</v>
      </c>
      <c r="P125" s="860" t="s">
        <v>691</v>
      </c>
      <c r="Q125" s="861">
        <v>43370</v>
      </c>
    </row>
    <row r="126" spans="1:17" x14ac:dyDescent="0.25">
      <c r="A126" s="864" t="s">
        <v>1495</v>
      </c>
      <c r="B126" s="859" t="s">
        <v>1490</v>
      </c>
      <c r="C126" s="859" t="s">
        <v>713</v>
      </c>
      <c r="D126" s="859"/>
      <c r="E126" s="859"/>
      <c r="F126" s="859"/>
      <c r="G126" s="859"/>
      <c r="H126" s="859"/>
      <c r="I126" s="859"/>
      <c r="J126" s="859"/>
      <c r="K126" s="860"/>
      <c r="L126" s="860"/>
      <c r="M126" s="860"/>
      <c r="N126" s="860" t="s">
        <v>695</v>
      </c>
      <c r="O126" s="860" t="s">
        <v>1498</v>
      </c>
      <c r="P126" s="860" t="s">
        <v>691</v>
      </c>
      <c r="Q126" s="861">
        <v>43370</v>
      </c>
    </row>
    <row r="127" spans="1:17" x14ac:dyDescent="0.25">
      <c r="A127" s="864" t="s">
        <v>1463</v>
      </c>
      <c r="B127" s="859" t="s">
        <v>1490</v>
      </c>
      <c r="C127" s="859" t="s">
        <v>122</v>
      </c>
      <c r="D127" s="859"/>
      <c r="E127" s="859"/>
      <c r="F127" s="859"/>
      <c r="G127" s="859"/>
      <c r="H127" s="859"/>
      <c r="I127" s="859"/>
      <c r="J127" s="859"/>
      <c r="K127" s="860"/>
      <c r="L127" s="860"/>
      <c r="M127" s="860"/>
      <c r="N127" s="860" t="s">
        <v>696</v>
      </c>
      <c r="O127" s="860" t="s">
        <v>697</v>
      </c>
      <c r="P127" s="860" t="s">
        <v>691</v>
      </c>
      <c r="Q127" s="861">
        <v>43371</v>
      </c>
    </row>
    <row r="128" spans="1:17" x14ac:dyDescent="0.25">
      <c r="A128" s="864" t="s">
        <v>1463</v>
      </c>
      <c r="B128" s="859" t="s">
        <v>1491</v>
      </c>
      <c r="C128" s="859" t="s">
        <v>1492</v>
      </c>
      <c r="D128" s="859"/>
      <c r="E128" s="859"/>
      <c r="F128" s="859"/>
      <c r="G128" s="859"/>
      <c r="H128" s="859"/>
      <c r="I128" s="859"/>
      <c r="J128" s="859"/>
      <c r="K128" s="860"/>
      <c r="L128" s="860"/>
      <c r="M128" s="860"/>
      <c r="N128" s="860" t="s">
        <v>696</v>
      </c>
      <c r="O128" s="860" t="s">
        <v>697</v>
      </c>
      <c r="P128" s="860" t="s">
        <v>691</v>
      </c>
      <c r="Q128" s="861">
        <v>43371</v>
      </c>
    </row>
    <row r="129" spans="1:17" x14ac:dyDescent="0.25">
      <c r="A129" s="864" t="s">
        <v>1463</v>
      </c>
      <c r="B129" s="859" t="s">
        <v>1490</v>
      </c>
      <c r="C129" s="859" t="s">
        <v>1205</v>
      </c>
      <c r="D129" s="859"/>
      <c r="E129" s="859"/>
      <c r="F129" s="859"/>
      <c r="G129" s="859"/>
      <c r="H129" s="859"/>
      <c r="I129" s="859"/>
      <c r="J129" s="859"/>
      <c r="K129" s="860"/>
      <c r="L129" s="860"/>
      <c r="M129" s="860"/>
      <c r="N129" s="860" t="s">
        <v>687</v>
      </c>
      <c r="O129" s="860" t="s">
        <v>692</v>
      </c>
      <c r="P129" s="860" t="s">
        <v>691</v>
      </c>
      <c r="Q129" s="861">
        <v>43371</v>
      </c>
    </row>
    <row r="130" spans="1:17" x14ac:dyDescent="0.25">
      <c r="A130" s="864" t="s">
        <v>1463</v>
      </c>
      <c r="B130" s="859" t="s">
        <v>1490</v>
      </c>
      <c r="C130" s="859" t="s">
        <v>15</v>
      </c>
      <c r="D130" s="859"/>
      <c r="E130" s="859"/>
      <c r="F130" s="859"/>
      <c r="G130" s="859"/>
      <c r="H130" s="859"/>
      <c r="I130" s="859"/>
      <c r="J130" s="859"/>
      <c r="K130" s="860"/>
      <c r="L130" s="860"/>
      <c r="M130" s="860"/>
      <c r="N130" s="860" t="s">
        <v>693</v>
      </c>
      <c r="O130" s="860" t="s">
        <v>694</v>
      </c>
      <c r="P130" s="860" t="s">
        <v>691</v>
      </c>
      <c r="Q130" s="861">
        <v>43371</v>
      </c>
    </row>
    <row r="131" spans="1:17" x14ac:dyDescent="0.25">
      <c r="A131" s="864" t="s">
        <v>1463</v>
      </c>
      <c r="B131" s="859" t="s">
        <v>1490</v>
      </c>
      <c r="C131" s="859" t="s">
        <v>941</v>
      </c>
      <c r="D131" s="859"/>
      <c r="E131" s="859"/>
      <c r="F131" s="859"/>
      <c r="G131" s="859"/>
      <c r="H131" s="859"/>
      <c r="I131" s="859"/>
      <c r="J131" s="859"/>
      <c r="K131" s="860"/>
      <c r="L131" s="860"/>
      <c r="M131" s="860"/>
      <c r="N131" s="860" t="s">
        <v>696</v>
      </c>
      <c r="O131" s="860" t="s">
        <v>697</v>
      </c>
      <c r="P131" s="860" t="s">
        <v>691</v>
      </c>
      <c r="Q131" s="861">
        <v>43371</v>
      </c>
    </row>
    <row r="132" spans="1:17" x14ac:dyDescent="0.25">
      <c r="A132" s="864" t="s">
        <v>1463</v>
      </c>
      <c r="B132" s="859" t="s">
        <v>1491</v>
      </c>
      <c r="C132" s="859" t="s">
        <v>1006</v>
      </c>
      <c r="D132" s="859"/>
      <c r="E132" s="859"/>
      <c r="F132" s="859"/>
      <c r="G132" s="859"/>
      <c r="H132" s="859"/>
      <c r="I132" s="859"/>
      <c r="J132" s="859"/>
      <c r="K132" s="860"/>
      <c r="L132" s="860"/>
      <c r="M132" s="860"/>
      <c r="N132" s="860" t="s">
        <v>696</v>
      </c>
      <c r="O132" s="860" t="s">
        <v>697</v>
      </c>
      <c r="P132" s="860" t="s">
        <v>691</v>
      </c>
      <c r="Q132" s="861">
        <v>43371</v>
      </c>
    </row>
    <row r="133" spans="1:17" x14ac:dyDescent="0.25">
      <c r="A133" s="864" t="s">
        <v>1463</v>
      </c>
      <c r="B133" s="859" t="s">
        <v>1490</v>
      </c>
      <c r="C133" s="859" t="s">
        <v>1493</v>
      </c>
      <c r="D133" s="859"/>
      <c r="E133" s="859"/>
      <c r="F133" s="859"/>
      <c r="G133" s="859"/>
      <c r="H133" s="859"/>
      <c r="I133" s="859"/>
      <c r="J133" s="859"/>
      <c r="K133" s="860"/>
      <c r="L133" s="860"/>
      <c r="M133" s="860"/>
      <c r="N133" s="860" t="s">
        <v>734</v>
      </c>
      <c r="O133" s="860" t="s">
        <v>1413</v>
      </c>
      <c r="P133" s="860" t="s">
        <v>691</v>
      </c>
      <c r="Q133" s="861">
        <v>43371</v>
      </c>
    </row>
    <row r="134" spans="1:17" x14ac:dyDescent="0.25">
      <c r="A134" s="864" t="s">
        <v>1463</v>
      </c>
      <c r="B134" s="859" t="s">
        <v>1491</v>
      </c>
      <c r="C134" s="859" t="s">
        <v>19</v>
      </c>
      <c r="D134" s="859"/>
      <c r="E134" s="859"/>
      <c r="F134" s="859"/>
      <c r="G134" s="859"/>
      <c r="H134" s="859"/>
      <c r="I134" s="859"/>
      <c r="J134" s="859"/>
      <c r="K134" s="860"/>
      <c r="L134" s="860"/>
      <c r="M134" s="860"/>
      <c r="N134" s="860" t="s">
        <v>734</v>
      </c>
      <c r="O134" s="860" t="s">
        <v>1413</v>
      </c>
      <c r="P134" s="860" t="s">
        <v>691</v>
      </c>
      <c r="Q134" s="861">
        <v>43371</v>
      </c>
    </row>
    <row r="135" spans="1:17" x14ac:dyDescent="0.25">
      <c r="A135" s="864" t="s">
        <v>1463</v>
      </c>
      <c r="B135" s="859" t="s">
        <v>1491</v>
      </c>
      <c r="C135" s="859" t="s">
        <v>1494</v>
      </c>
      <c r="D135" s="859"/>
      <c r="E135" s="859"/>
      <c r="F135" s="859"/>
      <c r="G135" s="859"/>
      <c r="H135" s="859"/>
      <c r="I135" s="859"/>
      <c r="J135" s="859"/>
      <c r="K135" s="860"/>
      <c r="L135" s="860"/>
      <c r="M135" s="860"/>
      <c r="N135" s="860" t="s">
        <v>696</v>
      </c>
      <c r="O135" s="860" t="s">
        <v>697</v>
      </c>
      <c r="P135" s="860" t="s">
        <v>691</v>
      </c>
      <c r="Q135" s="861">
        <v>43371</v>
      </c>
    </row>
    <row r="136" spans="1:17" ht="15" hidden="1" customHeight="1" x14ac:dyDescent="0.25">
      <c r="A136" s="864"/>
      <c r="B136" s="859"/>
      <c r="C136" s="859"/>
      <c r="D136" s="859"/>
      <c r="E136" s="859"/>
      <c r="F136" s="859"/>
      <c r="G136" s="859"/>
      <c r="H136" s="859"/>
      <c r="I136" s="859"/>
      <c r="J136" s="859"/>
      <c r="K136" s="860"/>
      <c r="L136" s="860"/>
      <c r="M136" s="860"/>
      <c r="N136" s="860"/>
      <c r="O136" s="860"/>
      <c r="P136" s="860"/>
      <c r="Q136" s="861"/>
    </row>
    <row r="137" spans="1:17" ht="15" hidden="1" customHeight="1" x14ac:dyDescent="0.25">
      <c r="A137" s="864"/>
      <c r="B137" s="859"/>
      <c r="C137" s="859"/>
      <c r="D137" s="859"/>
      <c r="E137" s="859"/>
      <c r="F137" s="859"/>
      <c r="G137" s="859"/>
      <c r="H137" s="859"/>
      <c r="I137" s="859"/>
      <c r="J137" s="859"/>
      <c r="K137" s="860"/>
      <c r="L137" s="860"/>
      <c r="M137" s="860"/>
      <c r="N137" s="860"/>
      <c r="O137" s="860"/>
      <c r="P137" s="860"/>
      <c r="Q137" s="861"/>
    </row>
    <row r="138" spans="1:17" ht="15" hidden="1" customHeight="1" x14ac:dyDescent="0.25">
      <c r="A138" s="864"/>
      <c r="B138" s="859"/>
      <c r="C138" s="859"/>
      <c r="D138" s="859"/>
      <c r="E138" s="859"/>
      <c r="F138" s="859"/>
      <c r="G138" s="859"/>
      <c r="H138" s="859"/>
      <c r="I138" s="859"/>
      <c r="J138" s="859"/>
      <c r="K138" s="860"/>
      <c r="L138" s="860"/>
      <c r="M138" s="860"/>
      <c r="N138" s="860"/>
      <c r="O138" s="860"/>
      <c r="P138" s="860"/>
      <c r="Q138" s="861"/>
    </row>
    <row r="139" spans="1:17" ht="15" hidden="1" customHeight="1" x14ac:dyDescent="0.25">
      <c r="A139" s="864"/>
      <c r="B139" s="859"/>
      <c r="C139" s="859"/>
      <c r="D139" s="859"/>
      <c r="E139" s="859"/>
      <c r="F139" s="859"/>
      <c r="G139" s="859"/>
      <c r="H139" s="859"/>
      <c r="I139" s="859"/>
      <c r="J139" s="859"/>
      <c r="K139" s="860"/>
      <c r="L139" s="860"/>
      <c r="M139" s="860"/>
      <c r="N139" s="860"/>
      <c r="O139" s="860"/>
      <c r="P139" s="860"/>
      <c r="Q139" s="861"/>
    </row>
    <row r="140" spans="1:17" ht="15" hidden="1" customHeight="1" x14ac:dyDescent="0.25">
      <c r="A140" s="864"/>
      <c r="B140" s="859"/>
      <c r="C140" s="859"/>
      <c r="D140" s="859"/>
      <c r="E140" s="859"/>
      <c r="F140" s="859"/>
      <c r="G140" s="859"/>
      <c r="H140" s="859"/>
      <c r="I140" s="859"/>
      <c r="J140" s="859"/>
      <c r="K140" s="860"/>
      <c r="L140" s="860"/>
      <c r="M140" s="860"/>
      <c r="N140" s="860"/>
      <c r="O140" s="860"/>
      <c r="P140" s="860"/>
      <c r="Q140" s="861"/>
    </row>
    <row r="141" spans="1:17" ht="15" hidden="1" customHeight="1" x14ac:dyDescent="0.25">
      <c r="A141" s="864"/>
      <c r="B141" s="859"/>
      <c r="C141" s="859"/>
      <c r="D141" s="859"/>
      <c r="E141" s="859"/>
      <c r="F141" s="859"/>
      <c r="G141" s="859"/>
      <c r="H141" s="859"/>
      <c r="I141" s="859"/>
      <c r="J141" s="859"/>
      <c r="K141" s="860"/>
      <c r="L141" s="860"/>
      <c r="M141" s="860"/>
      <c r="N141" s="860"/>
      <c r="O141" s="860"/>
      <c r="P141" s="860"/>
      <c r="Q141" s="861"/>
    </row>
    <row r="142" spans="1:17" ht="15" hidden="1" customHeight="1" x14ac:dyDescent="0.25">
      <c r="A142" s="864"/>
      <c r="B142" s="859"/>
      <c r="C142" s="859"/>
      <c r="D142" s="859"/>
      <c r="E142" s="859"/>
      <c r="F142" s="859"/>
      <c r="G142" s="859"/>
      <c r="H142" s="859"/>
      <c r="I142" s="859"/>
      <c r="J142" s="859"/>
      <c r="K142" s="860"/>
      <c r="L142" s="860"/>
      <c r="M142" s="860"/>
      <c r="N142" s="860"/>
      <c r="O142" s="860"/>
      <c r="P142" s="860"/>
      <c r="Q142" s="861"/>
    </row>
    <row r="143" spans="1:17" ht="15" hidden="1" customHeight="1" x14ac:dyDescent="0.25">
      <c r="A143" s="864"/>
      <c r="B143" s="859"/>
      <c r="C143" s="859"/>
      <c r="D143" s="859"/>
      <c r="E143" s="859"/>
      <c r="F143" s="859"/>
      <c r="G143" s="859"/>
      <c r="H143" s="859"/>
      <c r="I143" s="859"/>
      <c r="J143" s="859"/>
      <c r="K143" s="860"/>
      <c r="L143" s="860"/>
      <c r="M143" s="860"/>
      <c r="N143" s="860"/>
      <c r="O143" s="860"/>
      <c r="P143" s="860"/>
      <c r="Q143" s="861"/>
    </row>
    <row r="144" spans="1:17" ht="15" hidden="1" customHeight="1" x14ac:dyDescent="0.25">
      <c r="A144" s="864"/>
      <c r="B144" s="859"/>
      <c r="C144" s="859"/>
      <c r="D144" s="859"/>
      <c r="E144" s="859"/>
      <c r="F144" s="859"/>
      <c r="G144" s="859"/>
      <c r="H144" s="859"/>
      <c r="I144" s="859"/>
      <c r="J144" s="859"/>
      <c r="K144" s="860"/>
      <c r="L144" s="860"/>
      <c r="M144" s="860"/>
      <c r="N144" s="860"/>
      <c r="O144" s="860"/>
      <c r="P144" s="860"/>
      <c r="Q144" s="861"/>
    </row>
    <row r="145" spans="1:17" ht="15" hidden="1" customHeight="1" x14ac:dyDescent="0.25">
      <c r="A145" s="864"/>
      <c r="B145" s="859"/>
      <c r="C145" s="859"/>
      <c r="D145" s="859"/>
      <c r="E145" s="859"/>
      <c r="F145" s="859"/>
      <c r="G145" s="859"/>
      <c r="H145" s="859"/>
      <c r="I145" s="859"/>
      <c r="J145" s="859"/>
      <c r="K145" s="860"/>
      <c r="L145" s="860"/>
      <c r="M145" s="860"/>
      <c r="N145" s="860"/>
      <c r="O145" s="860"/>
      <c r="P145" s="860"/>
      <c r="Q145" s="861"/>
    </row>
    <row r="146" spans="1:17" ht="15" hidden="1" customHeight="1" x14ac:dyDescent="0.25">
      <c r="A146" s="864"/>
      <c r="B146" s="859"/>
      <c r="C146" s="859"/>
      <c r="D146" s="859"/>
      <c r="E146" s="859"/>
      <c r="F146" s="859"/>
      <c r="G146" s="859"/>
      <c r="H146" s="859"/>
      <c r="I146" s="859"/>
      <c r="J146" s="859"/>
      <c r="K146" s="860"/>
      <c r="L146" s="860"/>
      <c r="M146" s="860"/>
      <c r="N146" s="860"/>
      <c r="O146" s="860"/>
      <c r="P146" s="860"/>
      <c r="Q146" s="861"/>
    </row>
    <row r="147" spans="1:17" ht="15" hidden="1" customHeight="1" x14ac:dyDescent="0.25">
      <c r="A147" s="864"/>
      <c r="B147" s="859"/>
      <c r="C147" s="859"/>
      <c r="D147" s="859"/>
      <c r="E147" s="859"/>
      <c r="F147" s="859"/>
      <c r="G147" s="859"/>
      <c r="H147" s="859"/>
      <c r="I147" s="859"/>
      <c r="J147" s="859"/>
      <c r="K147" s="860"/>
      <c r="L147" s="860"/>
      <c r="M147" s="860"/>
      <c r="N147" s="860"/>
      <c r="O147" s="860"/>
      <c r="P147" s="860"/>
      <c r="Q147" s="861"/>
    </row>
    <row r="148" spans="1:17" ht="15" hidden="1" customHeight="1" x14ac:dyDescent="0.25">
      <c r="A148" s="864"/>
      <c r="B148" s="859"/>
      <c r="C148" s="859"/>
      <c r="D148" s="859"/>
      <c r="E148" s="859"/>
      <c r="F148" s="859"/>
      <c r="G148" s="859"/>
      <c r="H148" s="859"/>
      <c r="I148" s="859"/>
      <c r="J148" s="859"/>
      <c r="K148" s="860"/>
      <c r="L148" s="860"/>
      <c r="M148" s="860"/>
      <c r="N148" s="860"/>
      <c r="O148" s="860"/>
      <c r="P148" s="860"/>
      <c r="Q148" s="861"/>
    </row>
    <row r="149" spans="1:17" ht="15" hidden="1" customHeight="1" x14ac:dyDescent="0.25">
      <c r="A149" s="864"/>
      <c r="B149" s="859"/>
      <c r="C149" s="859"/>
      <c r="D149" s="859"/>
      <c r="E149" s="859"/>
      <c r="F149" s="859"/>
      <c r="G149" s="859"/>
      <c r="H149" s="859"/>
      <c r="I149" s="859"/>
      <c r="J149" s="859"/>
      <c r="K149" s="860"/>
      <c r="L149" s="860"/>
      <c r="M149" s="860"/>
      <c r="N149" s="860"/>
      <c r="O149" s="860"/>
      <c r="P149" s="860"/>
      <c r="Q149" s="861"/>
    </row>
    <row r="150" spans="1:17" ht="15" hidden="1" customHeight="1" x14ac:dyDescent="0.25">
      <c r="A150" s="864"/>
      <c r="B150" s="859"/>
      <c r="C150" s="859"/>
      <c r="D150" s="859"/>
      <c r="E150" s="859"/>
      <c r="F150" s="859"/>
      <c r="G150" s="859"/>
      <c r="H150" s="859"/>
      <c r="I150" s="859"/>
      <c r="J150" s="859"/>
      <c r="K150" s="860"/>
      <c r="L150" s="860"/>
      <c r="M150" s="860"/>
      <c r="N150" s="860"/>
      <c r="O150" s="860"/>
      <c r="P150" s="860"/>
      <c r="Q150" s="861"/>
    </row>
    <row r="151" spans="1:17" ht="15" hidden="1" customHeight="1" x14ac:dyDescent="0.25">
      <c r="A151" s="864"/>
      <c r="B151" s="859"/>
      <c r="C151" s="859"/>
      <c r="D151" s="859"/>
      <c r="E151" s="859"/>
      <c r="F151" s="859"/>
      <c r="G151" s="859"/>
      <c r="H151" s="859"/>
      <c r="I151" s="859"/>
      <c r="J151" s="859"/>
      <c r="K151" s="860"/>
      <c r="L151" s="860"/>
      <c r="M151" s="860"/>
      <c r="N151" s="860"/>
      <c r="O151" s="860"/>
      <c r="P151" s="860"/>
      <c r="Q151" s="861"/>
    </row>
    <row r="152" spans="1:17" ht="15" customHeight="1" x14ac:dyDescent="0.25">
      <c r="A152" s="1566" t="s">
        <v>677</v>
      </c>
      <c r="B152" s="1574" t="s">
        <v>757</v>
      </c>
      <c r="C152" s="1582" t="s">
        <v>757</v>
      </c>
      <c r="D152" s="1582"/>
      <c r="E152" s="1582"/>
      <c r="F152" s="1582"/>
      <c r="G152" s="1582"/>
      <c r="H152" s="1582"/>
      <c r="I152" s="1582"/>
      <c r="J152" s="1575"/>
      <c r="K152" s="1587" t="s">
        <v>653</v>
      </c>
      <c r="L152" s="1588" t="s">
        <v>653</v>
      </c>
      <c r="M152" s="1588"/>
      <c r="N152" s="1588"/>
      <c r="O152" s="1589"/>
      <c r="P152" s="1597" t="s">
        <v>681</v>
      </c>
      <c r="Q152" s="1591" t="s">
        <v>682</v>
      </c>
    </row>
    <row r="153" spans="1:17" x14ac:dyDescent="0.25">
      <c r="A153" s="1566"/>
      <c r="B153" s="1576"/>
      <c r="C153" s="1583"/>
      <c r="D153" s="1583"/>
      <c r="E153" s="1583"/>
      <c r="F153" s="1583"/>
      <c r="G153" s="1583"/>
      <c r="H153" s="1583"/>
      <c r="I153" s="1583"/>
      <c r="J153" s="1577"/>
      <c r="K153" s="865"/>
      <c r="L153" s="1572" t="s">
        <v>685</v>
      </c>
      <c r="M153" s="1572"/>
      <c r="N153" s="1572"/>
      <c r="O153" s="866"/>
      <c r="P153" s="1598"/>
      <c r="Q153" s="1592"/>
    </row>
    <row r="154" spans="1:17" x14ac:dyDescent="0.25">
      <c r="A154" s="1566"/>
      <c r="B154" s="1576"/>
      <c r="C154" s="1583"/>
      <c r="D154" s="1583"/>
      <c r="E154" s="1583"/>
      <c r="F154" s="1583"/>
      <c r="G154" s="1583"/>
      <c r="H154" s="1583"/>
      <c r="I154" s="1583"/>
      <c r="J154" s="1577"/>
      <c r="K154" s="865"/>
      <c r="L154" s="867" t="s">
        <v>686</v>
      </c>
      <c r="M154" s="868"/>
      <c r="N154" s="867" t="s">
        <v>677</v>
      </c>
      <c r="O154" s="867"/>
      <c r="P154" s="1598"/>
      <c r="Q154" s="1592"/>
    </row>
    <row r="155" spans="1:17" x14ac:dyDescent="0.25">
      <c r="A155" s="869" t="s">
        <v>1463</v>
      </c>
      <c r="B155" s="859" t="s">
        <v>1500</v>
      </c>
      <c r="C155" s="859" t="s">
        <v>860</v>
      </c>
      <c r="D155" s="859"/>
      <c r="E155" s="859"/>
      <c r="F155" s="859"/>
      <c r="G155" s="859"/>
      <c r="H155" s="859"/>
      <c r="I155" s="859"/>
      <c r="J155" s="859"/>
      <c r="K155" s="860"/>
      <c r="L155" s="860"/>
      <c r="M155" s="860"/>
      <c r="N155" s="860" t="s">
        <v>693</v>
      </c>
      <c r="O155" s="860" t="s">
        <v>694</v>
      </c>
      <c r="P155" s="860" t="s">
        <v>691</v>
      </c>
      <c r="Q155" s="861">
        <v>43371</v>
      </c>
    </row>
    <row r="156" spans="1:17" x14ac:dyDescent="0.25">
      <c r="A156" s="870" t="s">
        <v>1463</v>
      </c>
      <c r="B156" s="859" t="s">
        <v>1500</v>
      </c>
      <c r="C156" s="859" t="s">
        <v>717</v>
      </c>
      <c r="D156" s="859"/>
      <c r="E156" s="859"/>
      <c r="F156" s="859"/>
      <c r="G156" s="859"/>
      <c r="H156" s="859"/>
      <c r="I156" s="859"/>
      <c r="J156" s="859"/>
      <c r="K156" s="860"/>
      <c r="L156" s="860"/>
      <c r="M156" s="860"/>
      <c r="N156" s="860" t="s">
        <v>687</v>
      </c>
      <c r="O156" s="860" t="s">
        <v>692</v>
      </c>
      <c r="P156" s="860" t="s">
        <v>691</v>
      </c>
      <c r="Q156" s="861">
        <v>43371</v>
      </c>
    </row>
    <row r="157" spans="1:17" x14ac:dyDescent="0.25">
      <c r="A157" s="869" t="s">
        <v>1463</v>
      </c>
      <c r="B157" s="859" t="s">
        <v>1500</v>
      </c>
      <c r="C157" s="859" t="s">
        <v>1501</v>
      </c>
      <c r="D157" s="859"/>
      <c r="E157" s="859"/>
      <c r="F157" s="859"/>
      <c r="G157" s="859"/>
      <c r="H157" s="859"/>
      <c r="I157" s="859"/>
      <c r="J157" s="859"/>
      <c r="K157" s="860"/>
      <c r="L157" s="860"/>
      <c r="M157" s="860"/>
      <c r="N157" s="860" t="s">
        <v>690</v>
      </c>
      <c r="O157" s="860" t="s">
        <v>716</v>
      </c>
      <c r="P157" s="860" t="s">
        <v>691</v>
      </c>
      <c r="Q157" s="861">
        <v>43371</v>
      </c>
    </row>
    <row r="158" spans="1:17" ht="15" hidden="1" customHeight="1" x14ac:dyDescent="0.25">
      <c r="A158" s="870"/>
      <c r="B158" s="859"/>
      <c r="C158" s="859"/>
      <c r="D158" s="859"/>
      <c r="E158" s="859"/>
      <c r="F158" s="859"/>
      <c r="G158" s="859"/>
      <c r="H158" s="859"/>
      <c r="I158" s="859"/>
      <c r="J158" s="859"/>
      <c r="K158" s="860"/>
      <c r="L158" s="860"/>
      <c r="M158" s="860"/>
      <c r="N158" s="860"/>
      <c r="O158" s="860"/>
      <c r="P158" s="860"/>
      <c r="Q158" s="861"/>
    </row>
    <row r="159" spans="1:17" ht="15" hidden="1" customHeight="1" x14ac:dyDescent="0.25">
      <c r="A159" s="869"/>
      <c r="B159" s="859"/>
      <c r="C159" s="859"/>
      <c r="D159" s="859"/>
      <c r="E159" s="859"/>
      <c r="F159" s="859"/>
      <c r="G159" s="859"/>
      <c r="H159" s="859"/>
      <c r="I159" s="859"/>
      <c r="J159" s="859"/>
      <c r="K159" s="860"/>
      <c r="L159" s="860"/>
      <c r="M159" s="860"/>
      <c r="N159" s="860"/>
      <c r="O159" s="860"/>
      <c r="P159" s="860"/>
      <c r="Q159" s="861"/>
    </row>
    <row r="160" spans="1:17" ht="15" hidden="1" customHeight="1" x14ac:dyDescent="0.25">
      <c r="A160" s="870"/>
      <c r="B160" s="859"/>
      <c r="C160" s="859"/>
      <c r="D160" s="859"/>
      <c r="E160" s="859"/>
      <c r="F160" s="859"/>
      <c r="G160" s="859"/>
      <c r="H160" s="859"/>
      <c r="I160" s="859"/>
      <c r="J160" s="859"/>
      <c r="K160" s="860"/>
      <c r="L160" s="860"/>
      <c r="M160" s="860"/>
      <c r="N160" s="860"/>
      <c r="O160" s="860"/>
      <c r="P160" s="860"/>
      <c r="Q160" s="861"/>
    </row>
    <row r="161" spans="1:17" ht="15" hidden="1" customHeight="1" x14ac:dyDescent="0.25">
      <c r="A161" s="869"/>
      <c r="B161" s="859"/>
      <c r="C161" s="859"/>
      <c r="D161" s="859"/>
      <c r="E161" s="859"/>
      <c r="F161" s="859"/>
      <c r="G161" s="859"/>
      <c r="H161" s="859"/>
      <c r="I161" s="859"/>
      <c r="J161" s="859"/>
      <c r="K161" s="860"/>
      <c r="L161" s="860"/>
      <c r="M161" s="860"/>
      <c r="N161" s="860"/>
      <c r="O161" s="860"/>
      <c r="P161" s="860"/>
      <c r="Q161" s="861"/>
    </row>
    <row r="162" spans="1:17" ht="15" hidden="1" customHeight="1" x14ac:dyDescent="0.25">
      <c r="A162" s="870"/>
      <c r="B162" s="859"/>
      <c r="C162" s="859"/>
      <c r="D162" s="859"/>
      <c r="E162" s="859"/>
      <c r="F162" s="859"/>
      <c r="G162" s="859"/>
      <c r="H162" s="859"/>
      <c r="I162" s="859"/>
      <c r="J162" s="859"/>
      <c r="K162" s="860"/>
      <c r="L162" s="860"/>
      <c r="M162" s="860"/>
      <c r="N162" s="860"/>
      <c r="O162" s="860"/>
      <c r="P162" s="860"/>
      <c r="Q162" s="861"/>
    </row>
    <row r="163" spans="1:17" ht="15" hidden="1" customHeight="1" x14ac:dyDescent="0.25">
      <c r="A163" s="869"/>
      <c r="B163" s="859"/>
      <c r="C163" s="859"/>
      <c r="D163" s="859"/>
      <c r="E163" s="859"/>
      <c r="F163" s="859"/>
      <c r="G163" s="859"/>
      <c r="H163" s="859"/>
      <c r="I163" s="859"/>
      <c r="J163" s="859"/>
      <c r="K163" s="860"/>
      <c r="L163" s="860"/>
      <c r="M163" s="860"/>
      <c r="N163" s="860"/>
      <c r="O163" s="860"/>
      <c r="P163" s="860"/>
      <c r="Q163" s="861"/>
    </row>
    <row r="164" spans="1:17" ht="15" hidden="1" customHeight="1" x14ac:dyDescent="0.25">
      <c r="A164" s="870"/>
      <c r="B164" s="859"/>
      <c r="C164" s="859"/>
      <c r="D164" s="859"/>
      <c r="E164" s="859"/>
      <c r="F164" s="859"/>
      <c r="G164" s="859"/>
      <c r="H164" s="859"/>
      <c r="I164" s="859"/>
      <c r="J164" s="859"/>
      <c r="K164" s="860"/>
      <c r="L164" s="860"/>
      <c r="M164" s="860"/>
      <c r="N164" s="860"/>
      <c r="O164" s="860"/>
      <c r="P164" s="860"/>
      <c r="Q164" s="861"/>
    </row>
    <row r="165" spans="1:17" ht="15" hidden="1" customHeight="1" x14ac:dyDescent="0.25">
      <c r="A165" s="869"/>
      <c r="B165" s="859"/>
      <c r="C165" s="859"/>
      <c r="D165" s="859"/>
      <c r="E165" s="859"/>
      <c r="F165" s="859"/>
      <c r="G165" s="859"/>
      <c r="H165" s="859"/>
      <c r="I165" s="859"/>
      <c r="J165" s="859"/>
      <c r="K165" s="860"/>
      <c r="L165" s="860"/>
      <c r="M165" s="860"/>
      <c r="N165" s="860"/>
      <c r="O165" s="860"/>
      <c r="P165" s="860"/>
      <c r="Q165" s="861"/>
    </row>
    <row r="166" spans="1:17" ht="15" hidden="1" customHeight="1" x14ac:dyDescent="0.25">
      <c r="A166" s="870"/>
      <c r="B166" s="859"/>
      <c r="C166" s="859"/>
      <c r="D166" s="859"/>
      <c r="E166" s="859"/>
      <c r="F166" s="859"/>
      <c r="G166" s="859"/>
      <c r="H166" s="859"/>
      <c r="I166" s="859"/>
      <c r="J166" s="859"/>
      <c r="K166" s="860"/>
      <c r="L166" s="860"/>
      <c r="M166" s="860"/>
      <c r="N166" s="860"/>
      <c r="O166" s="860"/>
      <c r="P166" s="860"/>
      <c r="Q166" s="861"/>
    </row>
    <row r="167" spans="1:17" ht="15" hidden="1" customHeight="1" x14ac:dyDescent="0.25">
      <c r="A167" s="869"/>
      <c r="B167" s="859"/>
      <c r="C167" s="859"/>
      <c r="D167" s="859"/>
      <c r="E167" s="859"/>
      <c r="F167" s="859"/>
      <c r="G167" s="859"/>
      <c r="H167" s="859"/>
      <c r="I167" s="859"/>
      <c r="J167" s="859"/>
      <c r="K167" s="860"/>
      <c r="L167" s="860"/>
      <c r="M167" s="860"/>
      <c r="N167" s="860"/>
      <c r="O167" s="860"/>
      <c r="P167" s="860"/>
      <c r="Q167" s="861"/>
    </row>
    <row r="168" spans="1:17" ht="15" hidden="1" customHeight="1" x14ac:dyDescent="0.25">
      <c r="A168" s="870"/>
      <c r="B168" s="859"/>
      <c r="C168" s="859"/>
      <c r="D168" s="859"/>
      <c r="E168" s="859"/>
      <c r="F168" s="859"/>
      <c r="G168" s="859"/>
      <c r="H168" s="859"/>
      <c r="I168" s="859"/>
      <c r="J168" s="859"/>
      <c r="K168" s="860"/>
      <c r="L168" s="860"/>
      <c r="M168" s="860"/>
      <c r="N168" s="860"/>
      <c r="O168" s="860"/>
      <c r="P168" s="860"/>
      <c r="Q168" s="861"/>
    </row>
    <row r="169" spans="1:17" ht="15" hidden="1" customHeight="1" x14ac:dyDescent="0.25">
      <c r="A169" s="869"/>
      <c r="B169" s="859"/>
      <c r="C169" s="859"/>
      <c r="D169" s="859"/>
      <c r="E169" s="859"/>
      <c r="F169" s="859"/>
      <c r="G169" s="859"/>
      <c r="H169" s="859"/>
      <c r="I169" s="859"/>
      <c r="J169" s="859"/>
      <c r="K169" s="860"/>
      <c r="L169" s="860"/>
      <c r="M169" s="860"/>
      <c r="N169" s="860"/>
      <c r="O169" s="860"/>
      <c r="P169" s="860"/>
      <c r="Q169" s="861"/>
    </row>
    <row r="170" spans="1:17" ht="15" hidden="1" customHeight="1" x14ac:dyDescent="0.25">
      <c r="A170" s="869"/>
      <c r="B170" s="859"/>
      <c r="C170" s="859"/>
      <c r="D170" s="859"/>
      <c r="E170" s="859"/>
      <c r="F170" s="859"/>
      <c r="G170" s="859"/>
      <c r="H170" s="859"/>
      <c r="I170" s="859"/>
      <c r="J170" s="859"/>
      <c r="K170" s="860"/>
      <c r="L170" s="860"/>
      <c r="M170" s="860"/>
      <c r="N170" s="860"/>
      <c r="O170" s="860"/>
      <c r="P170" s="860"/>
      <c r="Q170" s="861"/>
    </row>
    <row r="171" spans="1:17" ht="15" hidden="1" customHeight="1" x14ac:dyDescent="0.25">
      <c r="A171" s="870"/>
      <c r="B171" s="859"/>
      <c r="C171" s="859"/>
      <c r="D171" s="859"/>
      <c r="E171" s="859"/>
      <c r="F171" s="859"/>
      <c r="G171" s="859"/>
      <c r="H171" s="859"/>
      <c r="I171" s="859"/>
      <c r="J171" s="859"/>
      <c r="K171" s="860"/>
      <c r="L171" s="860"/>
      <c r="M171" s="860"/>
      <c r="N171" s="860"/>
      <c r="O171" s="860"/>
      <c r="P171" s="860"/>
      <c r="Q171" s="861"/>
    </row>
    <row r="172" spans="1:17" ht="15" customHeight="1" x14ac:dyDescent="0.25">
      <c r="A172" s="1566" t="s">
        <v>677</v>
      </c>
      <c r="B172" s="1574" t="s">
        <v>653</v>
      </c>
      <c r="C172" s="1582" t="s">
        <v>653</v>
      </c>
      <c r="D172" s="1574" t="s">
        <v>718</v>
      </c>
      <c r="E172" s="1574" t="s">
        <v>719</v>
      </c>
      <c r="F172" s="1575"/>
      <c r="G172" s="1584" t="s">
        <v>720</v>
      </c>
      <c r="H172" s="1585"/>
      <c r="I172" s="1585"/>
      <c r="J172" s="1586"/>
      <c r="K172" s="1587" t="s">
        <v>721</v>
      </c>
      <c r="L172" s="1588" t="s">
        <v>721</v>
      </c>
      <c r="M172" s="1588"/>
      <c r="N172" s="1588"/>
      <c r="O172" s="1589"/>
      <c r="P172" s="1597" t="s">
        <v>681</v>
      </c>
      <c r="Q172" s="1591" t="s">
        <v>722</v>
      </c>
    </row>
    <row r="173" spans="1:17" x14ac:dyDescent="0.25">
      <c r="A173" s="1566"/>
      <c r="B173" s="1576"/>
      <c r="C173" s="1583"/>
      <c r="D173" s="1576"/>
      <c r="E173" s="1576"/>
      <c r="F173" s="1577"/>
      <c r="G173" s="1599" t="s">
        <v>685</v>
      </c>
      <c r="H173" s="1600"/>
      <c r="I173" s="1600"/>
      <c r="J173" s="1601"/>
      <c r="K173" s="865"/>
      <c r="L173" s="1572" t="s">
        <v>685</v>
      </c>
      <c r="M173" s="1572"/>
      <c r="N173" s="1572"/>
      <c r="O173" s="866"/>
      <c r="P173" s="1598"/>
      <c r="Q173" s="1592"/>
    </row>
    <row r="174" spans="1:17" x14ac:dyDescent="0.25">
      <c r="A174" s="1566"/>
      <c r="B174" s="1576"/>
      <c r="C174" s="1583"/>
      <c r="D174" s="1576"/>
      <c r="E174" s="1578"/>
      <c r="F174" s="1579"/>
      <c r="G174" s="871" t="s">
        <v>686</v>
      </c>
      <c r="H174" s="872"/>
      <c r="I174" s="872" t="s">
        <v>677</v>
      </c>
      <c r="J174" s="873"/>
      <c r="K174" s="865"/>
      <c r="L174" s="867" t="s">
        <v>686</v>
      </c>
      <c r="M174" s="868"/>
      <c r="N174" s="867" t="s">
        <v>677</v>
      </c>
      <c r="O174" s="867"/>
      <c r="P174" s="1598"/>
      <c r="Q174" s="1592"/>
    </row>
    <row r="175" spans="1:17" x14ac:dyDescent="0.25">
      <c r="A175" s="864" t="s">
        <v>1777</v>
      </c>
      <c r="B175" s="859" t="s">
        <v>1457</v>
      </c>
      <c r="C175" s="859" t="s">
        <v>1074</v>
      </c>
      <c r="D175" s="859" t="s">
        <v>1814</v>
      </c>
      <c r="E175" s="874" t="s">
        <v>1513</v>
      </c>
      <c r="F175" s="874"/>
      <c r="G175" s="860"/>
      <c r="H175" s="860"/>
      <c r="I175" s="860"/>
      <c r="J175" s="860"/>
      <c r="K175" s="860"/>
      <c r="L175" s="860"/>
      <c r="M175" s="860"/>
      <c r="N175" s="860" t="s">
        <v>693</v>
      </c>
      <c r="O175" s="860" t="s">
        <v>702</v>
      </c>
      <c r="P175" s="860" t="s">
        <v>691</v>
      </c>
      <c r="Q175" s="861">
        <v>43371</v>
      </c>
    </row>
    <row r="176" spans="1:17" x14ac:dyDescent="0.25">
      <c r="A176" s="864" t="s">
        <v>1777</v>
      </c>
      <c r="B176" s="859" t="s">
        <v>1457</v>
      </c>
      <c r="C176" s="859" t="s">
        <v>1074</v>
      </c>
      <c r="D176" s="859" t="s">
        <v>1817</v>
      </c>
      <c r="E176" s="874" t="s">
        <v>1502</v>
      </c>
      <c r="F176" s="874"/>
      <c r="G176" s="860"/>
      <c r="H176" s="860"/>
      <c r="I176" s="860"/>
      <c r="J176" s="860"/>
      <c r="K176" s="860"/>
      <c r="L176" s="860"/>
      <c r="M176" s="860"/>
      <c r="N176" s="860" t="s">
        <v>693</v>
      </c>
      <c r="O176" s="860" t="s">
        <v>702</v>
      </c>
      <c r="P176" s="860" t="s">
        <v>691</v>
      </c>
      <c r="Q176" s="861">
        <v>43371</v>
      </c>
    </row>
    <row r="177" spans="1:17" x14ac:dyDescent="0.25">
      <c r="A177" s="864" t="s">
        <v>1777</v>
      </c>
      <c r="B177" s="859" t="s">
        <v>1457</v>
      </c>
      <c r="C177" s="859" t="s">
        <v>1074</v>
      </c>
      <c r="D177" s="859" t="s">
        <v>944</v>
      </c>
      <c r="E177" s="874" t="s">
        <v>1503</v>
      </c>
      <c r="F177" s="874"/>
      <c r="G177" s="860"/>
      <c r="H177" s="860"/>
      <c r="I177" s="860"/>
      <c r="J177" s="860"/>
      <c r="K177" s="860"/>
      <c r="L177" s="860"/>
      <c r="M177" s="860"/>
      <c r="N177" s="860" t="s">
        <v>693</v>
      </c>
      <c r="O177" s="860" t="s">
        <v>702</v>
      </c>
      <c r="P177" s="860" t="s">
        <v>691</v>
      </c>
      <c r="Q177" s="861">
        <v>43371</v>
      </c>
    </row>
    <row r="178" spans="1:17" x14ac:dyDescent="0.25">
      <c r="A178" s="864" t="s">
        <v>1777</v>
      </c>
      <c r="B178" s="859" t="s">
        <v>1457</v>
      </c>
      <c r="C178" s="859" t="s">
        <v>175</v>
      </c>
      <c r="D178" s="859" t="s">
        <v>1823</v>
      </c>
      <c r="E178" s="874" t="s">
        <v>1504</v>
      </c>
      <c r="F178" s="874"/>
      <c r="G178" s="860"/>
      <c r="H178" s="860"/>
      <c r="I178" s="860"/>
      <c r="J178" s="860"/>
      <c r="K178" s="860"/>
      <c r="L178" s="860"/>
      <c r="M178" s="860"/>
      <c r="N178" s="860" t="s">
        <v>693</v>
      </c>
      <c r="O178" s="860" t="s">
        <v>702</v>
      </c>
      <c r="P178" s="860" t="s">
        <v>691</v>
      </c>
      <c r="Q178" s="861">
        <v>43371</v>
      </c>
    </row>
    <row r="179" spans="1:17" x14ac:dyDescent="0.25">
      <c r="A179" s="864" t="s">
        <v>1777</v>
      </c>
      <c r="B179" s="859" t="s">
        <v>1457</v>
      </c>
      <c r="C179" s="859" t="s">
        <v>175</v>
      </c>
      <c r="D179" s="859" t="s">
        <v>186</v>
      </c>
      <c r="E179" s="874" t="s">
        <v>1505</v>
      </c>
      <c r="F179" s="874"/>
      <c r="G179" s="860"/>
      <c r="H179" s="860"/>
      <c r="I179" s="860"/>
      <c r="J179" s="860"/>
      <c r="K179" s="860"/>
      <c r="L179" s="860"/>
      <c r="M179" s="860"/>
      <c r="N179" s="860" t="s">
        <v>693</v>
      </c>
      <c r="O179" s="860" t="s">
        <v>702</v>
      </c>
      <c r="P179" s="860" t="s">
        <v>691</v>
      </c>
      <c r="Q179" s="861">
        <v>43371</v>
      </c>
    </row>
    <row r="180" spans="1:17" x14ac:dyDescent="0.25">
      <c r="A180" s="864" t="s">
        <v>1777</v>
      </c>
      <c r="B180" s="859" t="s">
        <v>1946</v>
      </c>
      <c r="C180" s="859" t="s">
        <v>698</v>
      </c>
      <c r="D180" s="859" t="s">
        <v>190</v>
      </c>
      <c r="E180" s="874" t="s">
        <v>1506</v>
      </c>
      <c r="F180" s="874"/>
      <c r="G180" s="860"/>
      <c r="H180" s="860"/>
      <c r="I180" s="860"/>
      <c r="J180" s="860"/>
      <c r="K180" s="860"/>
      <c r="L180" s="860"/>
      <c r="M180" s="860"/>
      <c r="N180" s="860" t="s">
        <v>687</v>
      </c>
      <c r="O180" s="860" t="s">
        <v>687</v>
      </c>
      <c r="P180" s="860" t="s">
        <v>691</v>
      </c>
      <c r="Q180" s="861">
        <v>43371</v>
      </c>
    </row>
    <row r="181" spans="1:17" x14ac:dyDescent="0.25">
      <c r="A181" s="864" t="s">
        <v>1777</v>
      </c>
      <c r="B181" s="859" t="s">
        <v>1946</v>
      </c>
      <c r="C181" s="859" t="s">
        <v>698</v>
      </c>
      <c r="D181" s="859" t="s">
        <v>193</v>
      </c>
      <c r="E181" s="874" t="s">
        <v>1506</v>
      </c>
      <c r="F181" s="874"/>
      <c r="G181" s="860"/>
      <c r="H181" s="860"/>
      <c r="I181" s="860"/>
      <c r="J181" s="860"/>
      <c r="K181" s="860"/>
      <c r="L181" s="860"/>
      <c r="M181" s="860"/>
      <c r="N181" s="860" t="s">
        <v>687</v>
      </c>
      <c r="O181" s="860" t="s">
        <v>687</v>
      </c>
      <c r="P181" s="860" t="s">
        <v>691</v>
      </c>
      <c r="Q181" s="861">
        <v>43371</v>
      </c>
    </row>
    <row r="182" spans="1:17" x14ac:dyDescent="0.25">
      <c r="A182" s="864" t="s">
        <v>1777</v>
      </c>
      <c r="B182" s="859" t="s">
        <v>1457</v>
      </c>
      <c r="C182" s="859" t="s">
        <v>1</v>
      </c>
      <c r="D182" s="859" t="s">
        <v>1078</v>
      </c>
      <c r="E182" s="874" t="s">
        <v>1507</v>
      </c>
      <c r="F182" s="874"/>
      <c r="G182" s="860"/>
      <c r="H182" s="860"/>
      <c r="I182" s="860"/>
      <c r="J182" s="860"/>
      <c r="K182" s="860"/>
      <c r="L182" s="860"/>
      <c r="M182" s="860"/>
      <c r="N182" s="860" t="s">
        <v>690</v>
      </c>
      <c r="O182" s="860" t="s">
        <v>700</v>
      </c>
      <c r="P182" s="860" t="s">
        <v>691</v>
      </c>
      <c r="Q182" s="861">
        <v>43371</v>
      </c>
    </row>
    <row r="183" spans="1:17" x14ac:dyDescent="0.25">
      <c r="A183" s="864" t="s">
        <v>1777</v>
      </c>
      <c r="B183" s="859" t="s">
        <v>1457</v>
      </c>
      <c r="C183" s="859" t="s">
        <v>1</v>
      </c>
      <c r="D183" s="859" t="s">
        <v>1161</v>
      </c>
      <c r="E183" s="874" t="s">
        <v>1508</v>
      </c>
      <c r="F183" s="874"/>
      <c r="G183" s="860"/>
      <c r="H183" s="860"/>
      <c r="I183" s="860"/>
      <c r="J183" s="860"/>
      <c r="K183" s="860"/>
      <c r="L183" s="860"/>
      <c r="M183" s="860"/>
      <c r="N183" s="860" t="s">
        <v>690</v>
      </c>
      <c r="O183" s="860" t="s">
        <v>700</v>
      </c>
      <c r="P183" s="860" t="s">
        <v>691</v>
      </c>
      <c r="Q183" s="861">
        <v>43371</v>
      </c>
    </row>
    <row r="184" spans="1:17" x14ac:dyDescent="0.25">
      <c r="A184" s="864" t="s">
        <v>1777</v>
      </c>
      <c r="B184" s="859" t="s">
        <v>1457</v>
      </c>
      <c r="C184" s="859" t="s">
        <v>1</v>
      </c>
      <c r="D184" s="859" t="s">
        <v>1509</v>
      </c>
      <c r="E184" s="874" t="s">
        <v>1510</v>
      </c>
      <c r="F184" s="874"/>
      <c r="G184" s="860"/>
      <c r="H184" s="860"/>
      <c r="I184" s="860"/>
      <c r="J184" s="860"/>
      <c r="K184" s="860"/>
      <c r="L184" s="860"/>
      <c r="M184" s="860"/>
      <c r="N184" s="860" t="s">
        <v>690</v>
      </c>
      <c r="O184" s="860" t="s">
        <v>700</v>
      </c>
      <c r="P184" s="860" t="s">
        <v>691</v>
      </c>
      <c r="Q184" s="861">
        <v>43371</v>
      </c>
    </row>
    <row r="185" spans="1:17" x14ac:dyDescent="0.25">
      <c r="A185" s="864" t="s">
        <v>1777</v>
      </c>
      <c r="B185" s="859" t="s">
        <v>1457</v>
      </c>
      <c r="C185" s="859" t="s">
        <v>176</v>
      </c>
      <c r="D185" s="859" t="s">
        <v>285</v>
      </c>
      <c r="E185" s="874" t="s">
        <v>1512</v>
      </c>
      <c r="F185" s="874"/>
      <c r="G185" s="860"/>
      <c r="H185" s="860"/>
      <c r="I185" s="860"/>
      <c r="J185" s="860"/>
      <c r="K185" s="860"/>
      <c r="L185" s="860"/>
      <c r="M185" s="860"/>
      <c r="N185" s="860" t="s">
        <v>696</v>
      </c>
      <c r="O185" s="860" t="s">
        <v>703</v>
      </c>
      <c r="P185" s="860" t="s">
        <v>699</v>
      </c>
      <c r="Q185" s="861">
        <v>43371</v>
      </c>
    </row>
    <row r="186" spans="1:17" x14ac:dyDescent="0.25">
      <c r="A186" s="864" t="s">
        <v>1777</v>
      </c>
      <c r="B186" s="859" t="s">
        <v>1457</v>
      </c>
      <c r="C186" s="859" t="s">
        <v>177</v>
      </c>
      <c r="D186" s="859" t="s">
        <v>1947</v>
      </c>
      <c r="E186" s="874" t="s">
        <v>1506</v>
      </c>
      <c r="F186" s="874"/>
      <c r="G186" s="860"/>
      <c r="H186" s="860"/>
      <c r="I186" s="860"/>
      <c r="J186" s="860"/>
      <c r="K186" s="860"/>
      <c r="L186" s="860"/>
      <c r="M186" s="860"/>
      <c r="N186" s="860" t="s">
        <v>693</v>
      </c>
      <c r="O186" s="860" t="s">
        <v>702</v>
      </c>
      <c r="P186" s="860" t="s">
        <v>691</v>
      </c>
      <c r="Q186" s="861">
        <v>43371</v>
      </c>
    </row>
    <row r="187" spans="1:17" x14ac:dyDescent="0.25">
      <c r="A187" s="864" t="s">
        <v>1777</v>
      </c>
      <c r="B187" s="859" t="s">
        <v>1457</v>
      </c>
      <c r="C187" s="859" t="s">
        <v>177</v>
      </c>
      <c r="D187" s="859" t="s">
        <v>199</v>
      </c>
      <c r="E187" s="874" t="s">
        <v>1505</v>
      </c>
      <c r="F187" s="874"/>
      <c r="G187" s="860"/>
      <c r="H187" s="860"/>
      <c r="I187" s="860"/>
      <c r="J187" s="860"/>
      <c r="K187" s="860"/>
      <c r="L187" s="860"/>
      <c r="M187" s="860"/>
      <c r="N187" s="860" t="s">
        <v>690</v>
      </c>
      <c r="O187" s="860" t="s">
        <v>700</v>
      </c>
      <c r="P187" s="860" t="s">
        <v>691</v>
      </c>
      <c r="Q187" s="861">
        <v>43371</v>
      </c>
    </row>
    <row r="188" spans="1:17" x14ac:dyDescent="0.25">
      <c r="A188" s="864" t="s">
        <v>1777</v>
      </c>
      <c r="B188" s="859" t="s">
        <v>1457</v>
      </c>
      <c r="C188" s="859" t="s">
        <v>177</v>
      </c>
      <c r="D188" s="859" t="s">
        <v>202</v>
      </c>
      <c r="E188" s="874" t="s">
        <v>1513</v>
      </c>
      <c r="F188" s="874"/>
      <c r="G188" s="860"/>
      <c r="H188" s="860"/>
      <c r="I188" s="860"/>
      <c r="J188" s="860"/>
      <c r="K188" s="860"/>
      <c r="L188" s="860"/>
      <c r="M188" s="860"/>
      <c r="N188" s="860" t="s">
        <v>690</v>
      </c>
      <c r="O188" s="860" t="s">
        <v>700</v>
      </c>
      <c r="P188" s="860" t="s">
        <v>691</v>
      </c>
      <c r="Q188" s="861">
        <v>43371</v>
      </c>
    </row>
    <row r="189" spans="1:17" x14ac:dyDescent="0.25">
      <c r="A189" s="864" t="s">
        <v>1777</v>
      </c>
      <c r="B189" s="859" t="s">
        <v>1457</v>
      </c>
      <c r="C189" s="859" t="s">
        <v>177</v>
      </c>
      <c r="D189" s="859" t="s">
        <v>916</v>
      </c>
      <c r="E189" s="874" t="s">
        <v>1513</v>
      </c>
      <c r="F189" s="874"/>
      <c r="G189" s="860"/>
      <c r="H189" s="860"/>
      <c r="I189" s="860"/>
      <c r="J189" s="860"/>
      <c r="K189" s="860"/>
      <c r="L189" s="860"/>
      <c r="M189" s="860"/>
      <c r="N189" s="860" t="s">
        <v>690</v>
      </c>
      <c r="O189" s="860" t="s">
        <v>700</v>
      </c>
      <c r="P189" s="860" t="s">
        <v>691</v>
      </c>
      <c r="Q189" s="861">
        <v>43371</v>
      </c>
    </row>
    <row r="190" spans="1:17" x14ac:dyDescent="0.25">
      <c r="A190" s="864" t="s">
        <v>1777</v>
      </c>
      <c r="B190" s="859" t="s">
        <v>1457</v>
      </c>
      <c r="C190" s="859" t="s">
        <v>177</v>
      </c>
      <c r="D190" s="859" t="s">
        <v>1195</v>
      </c>
      <c r="E190" s="874" t="s">
        <v>1505</v>
      </c>
      <c r="F190" s="874"/>
      <c r="G190" s="860"/>
      <c r="H190" s="860"/>
      <c r="I190" s="860"/>
      <c r="J190" s="860"/>
      <c r="K190" s="860"/>
      <c r="L190" s="860"/>
      <c r="M190" s="860"/>
      <c r="N190" s="860" t="s">
        <v>690</v>
      </c>
      <c r="O190" s="860" t="s">
        <v>700</v>
      </c>
      <c r="P190" s="860" t="s">
        <v>691</v>
      </c>
      <c r="Q190" s="861">
        <v>43371</v>
      </c>
    </row>
    <row r="191" spans="1:17" x14ac:dyDescent="0.25">
      <c r="A191" s="864" t="s">
        <v>1777</v>
      </c>
      <c r="B191" s="859" t="s">
        <v>1457</v>
      </c>
      <c r="C191" s="859" t="s">
        <v>10</v>
      </c>
      <c r="D191" s="859" t="s">
        <v>1828</v>
      </c>
      <c r="E191" s="874" t="s">
        <v>1514</v>
      </c>
      <c r="F191" s="874"/>
      <c r="G191" s="860"/>
      <c r="H191" s="860"/>
      <c r="I191" s="860"/>
      <c r="J191" s="860"/>
      <c r="K191" s="860"/>
      <c r="L191" s="860"/>
      <c r="M191" s="860"/>
      <c r="N191" s="860" t="s">
        <v>687</v>
      </c>
      <c r="O191" s="860" t="s">
        <v>687</v>
      </c>
      <c r="P191" s="860" t="s">
        <v>691</v>
      </c>
      <c r="Q191" s="861">
        <v>43371</v>
      </c>
    </row>
    <row r="192" spans="1:17" x14ac:dyDescent="0.25">
      <c r="A192" s="864" t="s">
        <v>1777</v>
      </c>
      <c r="B192" s="859" t="s">
        <v>1457</v>
      </c>
      <c r="C192" s="859" t="s">
        <v>10</v>
      </c>
      <c r="D192" s="859" t="s">
        <v>920</v>
      </c>
      <c r="E192" s="874" t="s">
        <v>1506</v>
      </c>
      <c r="F192" s="874"/>
      <c r="G192" s="860"/>
      <c r="H192" s="860"/>
      <c r="I192" s="860"/>
      <c r="J192" s="860"/>
      <c r="K192" s="860"/>
      <c r="L192" s="860"/>
      <c r="M192" s="860"/>
      <c r="N192" s="860" t="s">
        <v>687</v>
      </c>
      <c r="O192" s="860" t="s">
        <v>687</v>
      </c>
      <c r="P192" s="860" t="s">
        <v>691</v>
      </c>
      <c r="Q192" s="861">
        <v>43371</v>
      </c>
    </row>
    <row r="193" spans="1:17" x14ac:dyDescent="0.25">
      <c r="A193" s="864" t="s">
        <v>1777</v>
      </c>
      <c r="B193" s="859" t="s">
        <v>1457</v>
      </c>
      <c r="C193" s="859" t="s">
        <v>10</v>
      </c>
      <c r="D193" s="859" t="s">
        <v>1081</v>
      </c>
      <c r="E193" s="874" t="s">
        <v>1514</v>
      </c>
      <c r="F193" s="874"/>
      <c r="G193" s="860"/>
      <c r="H193" s="860"/>
      <c r="I193" s="860"/>
      <c r="J193" s="860"/>
      <c r="K193" s="860"/>
      <c r="L193" s="860"/>
      <c r="M193" s="860"/>
      <c r="N193" s="860" t="s">
        <v>687</v>
      </c>
      <c r="O193" s="860" t="s">
        <v>687</v>
      </c>
      <c r="P193" s="860" t="s">
        <v>691</v>
      </c>
      <c r="Q193" s="861">
        <v>43371</v>
      </c>
    </row>
    <row r="194" spans="1:17" x14ac:dyDescent="0.25">
      <c r="A194" s="864" t="s">
        <v>1777</v>
      </c>
      <c r="B194" s="859" t="s">
        <v>1457</v>
      </c>
      <c r="C194" s="859" t="s">
        <v>10</v>
      </c>
      <c r="D194" s="859" t="s">
        <v>1829</v>
      </c>
      <c r="E194" s="874" t="s">
        <v>1514</v>
      </c>
      <c r="F194" s="874"/>
      <c r="G194" s="860"/>
      <c r="H194" s="860"/>
      <c r="I194" s="860"/>
      <c r="J194" s="860"/>
      <c r="K194" s="860"/>
      <c r="L194" s="860"/>
      <c r="M194" s="860"/>
      <c r="N194" s="860" t="s">
        <v>687</v>
      </c>
      <c r="O194" s="860" t="s">
        <v>687</v>
      </c>
      <c r="P194" s="860" t="s">
        <v>691</v>
      </c>
      <c r="Q194" s="861">
        <v>43371</v>
      </c>
    </row>
    <row r="195" spans="1:17" x14ac:dyDescent="0.25">
      <c r="A195" s="864" t="s">
        <v>1777</v>
      </c>
      <c r="B195" s="859" t="s">
        <v>1457</v>
      </c>
      <c r="C195" s="859" t="s">
        <v>10</v>
      </c>
      <c r="D195" s="859" t="s">
        <v>923</v>
      </c>
      <c r="E195" s="874" t="s">
        <v>1506</v>
      </c>
      <c r="F195" s="874"/>
      <c r="G195" s="860"/>
      <c r="H195" s="860"/>
      <c r="I195" s="860"/>
      <c r="J195" s="860"/>
      <c r="K195" s="860"/>
      <c r="L195" s="860"/>
      <c r="M195" s="860"/>
      <c r="N195" s="860" t="s">
        <v>687</v>
      </c>
      <c r="O195" s="860" t="s">
        <v>687</v>
      </c>
      <c r="P195" s="860" t="s">
        <v>691</v>
      </c>
      <c r="Q195" s="861">
        <v>43371</v>
      </c>
    </row>
    <row r="196" spans="1:17" x14ac:dyDescent="0.25">
      <c r="A196" s="864" t="s">
        <v>1777</v>
      </c>
      <c r="B196" s="859" t="s">
        <v>1457</v>
      </c>
      <c r="C196" s="859" t="s">
        <v>10</v>
      </c>
      <c r="D196" s="859" t="s">
        <v>1830</v>
      </c>
      <c r="E196" s="874" t="s">
        <v>1515</v>
      </c>
      <c r="F196" s="874"/>
      <c r="G196" s="860"/>
      <c r="H196" s="860"/>
      <c r="I196" s="860"/>
      <c r="J196" s="860"/>
      <c r="K196" s="860"/>
      <c r="L196" s="860"/>
      <c r="M196" s="860"/>
      <c r="N196" s="860" t="s">
        <v>693</v>
      </c>
      <c r="O196" s="860" t="s">
        <v>702</v>
      </c>
      <c r="P196" s="860" t="s">
        <v>691</v>
      </c>
      <c r="Q196" s="861">
        <v>43371</v>
      </c>
    </row>
    <row r="197" spans="1:17" x14ac:dyDescent="0.25">
      <c r="A197" s="864" t="s">
        <v>1777</v>
      </c>
      <c r="B197" s="859" t="s">
        <v>1457</v>
      </c>
      <c r="C197" s="859" t="s">
        <v>10</v>
      </c>
      <c r="D197" s="859" t="s">
        <v>1831</v>
      </c>
      <c r="E197" s="874" t="s">
        <v>1516</v>
      </c>
      <c r="F197" s="874"/>
      <c r="G197" s="860"/>
      <c r="H197" s="860"/>
      <c r="I197" s="860"/>
      <c r="J197" s="860"/>
      <c r="K197" s="860"/>
      <c r="L197" s="860"/>
      <c r="M197" s="860"/>
      <c r="N197" s="860" t="s">
        <v>693</v>
      </c>
      <c r="O197" s="860" t="s">
        <v>702</v>
      </c>
      <c r="P197" s="860" t="s">
        <v>691</v>
      </c>
      <c r="Q197" s="861">
        <v>43371</v>
      </c>
    </row>
    <row r="198" spans="1:17" x14ac:dyDescent="0.25">
      <c r="A198" s="864" t="s">
        <v>1777</v>
      </c>
      <c r="B198" s="859" t="s">
        <v>1457</v>
      </c>
      <c r="C198" s="859" t="s">
        <v>3</v>
      </c>
      <c r="D198" s="859" t="s">
        <v>1087</v>
      </c>
      <c r="E198" s="874" t="s">
        <v>1503</v>
      </c>
      <c r="F198" s="874"/>
      <c r="G198" s="860"/>
      <c r="H198" s="860"/>
      <c r="I198" s="860"/>
      <c r="J198" s="860"/>
      <c r="K198" s="860"/>
      <c r="L198" s="860"/>
      <c r="M198" s="860"/>
      <c r="N198" s="860" t="s">
        <v>687</v>
      </c>
      <c r="O198" s="860" t="s">
        <v>687</v>
      </c>
      <c r="P198" s="860" t="s">
        <v>691</v>
      </c>
      <c r="Q198" s="861">
        <v>43371</v>
      </c>
    </row>
    <row r="199" spans="1:17" x14ac:dyDescent="0.25">
      <c r="A199" s="864" t="s">
        <v>1777</v>
      </c>
      <c r="B199" s="859" t="s">
        <v>1457</v>
      </c>
      <c r="C199" s="859" t="s">
        <v>3</v>
      </c>
      <c r="D199" s="859" t="s">
        <v>1090</v>
      </c>
      <c r="E199" s="874" t="s">
        <v>1517</v>
      </c>
      <c r="F199" s="874"/>
      <c r="G199" s="860"/>
      <c r="H199" s="860"/>
      <c r="I199" s="860"/>
      <c r="J199" s="860"/>
      <c r="K199" s="860"/>
      <c r="L199" s="860"/>
      <c r="M199" s="860"/>
      <c r="N199" s="860" t="s">
        <v>687</v>
      </c>
      <c r="O199" s="860" t="s">
        <v>687</v>
      </c>
      <c r="P199" s="860" t="s">
        <v>691</v>
      </c>
      <c r="Q199" s="861">
        <v>43371</v>
      </c>
    </row>
    <row r="200" spans="1:17" x14ac:dyDescent="0.25">
      <c r="A200" s="864" t="s">
        <v>1777</v>
      </c>
      <c r="B200" s="859" t="s">
        <v>1457</v>
      </c>
      <c r="C200" s="859" t="s">
        <v>3</v>
      </c>
      <c r="D200" s="859" t="s">
        <v>1093</v>
      </c>
      <c r="E200" s="874" t="s">
        <v>1506</v>
      </c>
      <c r="F200" s="874"/>
      <c r="G200" s="860"/>
      <c r="H200" s="860"/>
      <c r="I200" s="860"/>
      <c r="J200" s="860"/>
      <c r="K200" s="860"/>
      <c r="L200" s="860"/>
      <c r="M200" s="860"/>
      <c r="N200" s="860" t="s">
        <v>687</v>
      </c>
      <c r="O200" s="860" t="s">
        <v>687</v>
      </c>
      <c r="P200" s="860" t="s">
        <v>691</v>
      </c>
      <c r="Q200" s="861">
        <v>43371</v>
      </c>
    </row>
    <row r="201" spans="1:17" x14ac:dyDescent="0.25">
      <c r="A201" s="864" t="s">
        <v>1777</v>
      </c>
      <c r="B201" s="859" t="s">
        <v>1457</v>
      </c>
      <c r="C201" s="859" t="s">
        <v>3</v>
      </c>
      <c r="D201" s="859" t="s">
        <v>765</v>
      </c>
      <c r="E201" s="874" t="s">
        <v>1518</v>
      </c>
      <c r="F201" s="874"/>
      <c r="G201" s="860"/>
      <c r="H201" s="860"/>
      <c r="I201" s="860"/>
      <c r="J201" s="860"/>
      <c r="K201" s="860"/>
      <c r="L201" s="860"/>
      <c r="M201" s="860"/>
      <c r="N201" s="860" t="s">
        <v>693</v>
      </c>
      <c r="O201" s="860" t="s">
        <v>702</v>
      </c>
      <c r="P201" s="860" t="s">
        <v>691</v>
      </c>
      <c r="Q201" s="861">
        <v>43371</v>
      </c>
    </row>
    <row r="202" spans="1:17" x14ac:dyDescent="0.25">
      <c r="A202" s="864" t="s">
        <v>1777</v>
      </c>
      <c r="B202" s="859" t="s">
        <v>1457</v>
      </c>
      <c r="C202" s="859" t="s">
        <v>3</v>
      </c>
      <c r="D202" s="859" t="s">
        <v>1097</v>
      </c>
      <c r="E202" s="874" t="s">
        <v>1519</v>
      </c>
      <c r="F202" s="874"/>
      <c r="G202" s="860"/>
      <c r="H202" s="860"/>
      <c r="I202" s="860"/>
      <c r="J202" s="860"/>
      <c r="K202" s="860"/>
      <c r="L202" s="860"/>
      <c r="M202" s="860"/>
      <c r="N202" s="860" t="s">
        <v>693</v>
      </c>
      <c r="O202" s="860" t="s">
        <v>702</v>
      </c>
      <c r="P202" s="860" t="s">
        <v>691</v>
      </c>
      <c r="Q202" s="861">
        <v>43371</v>
      </c>
    </row>
    <row r="203" spans="1:17" x14ac:dyDescent="0.25">
      <c r="A203" s="864" t="s">
        <v>1777</v>
      </c>
      <c r="B203" s="859" t="s">
        <v>1457</v>
      </c>
      <c r="C203" s="859" t="s">
        <v>3</v>
      </c>
      <c r="D203" s="859" t="s">
        <v>1267</v>
      </c>
      <c r="E203" s="874" t="s">
        <v>1514</v>
      </c>
      <c r="F203" s="874"/>
      <c r="G203" s="860"/>
      <c r="H203" s="860"/>
      <c r="I203" s="860"/>
      <c r="J203" s="860"/>
      <c r="K203" s="860"/>
      <c r="L203" s="860"/>
      <c r="M203" s="860"/>
      <c r="N203" s="860" t="s">
        <v>693</v>
      </c>
      <c r="O203" s="860" t="s">
        <v>702</v>
      </c>
      <c r="P203" s="860" t="s">
        <v>691</v>
      </c>
      <c r="Q203" s="861">
        <v>43371</v>
      </c>
    </row>
    <row r="204" spans="1:17" x14ac:dyDescent="0.25">
      <c r="A204" s="864" t="s">
        <v>1777</v>
      </c>
      <c r="B204" s="859" t="s">
        <v>1457</v>
      </c>
      <c r="C204" s="859" t="s">
        <v>94</v>
      </c>
      <c r="D204" s="859" t="s">
        <v>204</v>
      </c>
      <c r="E204" s="874" t="s">
        <v>1520</v>
      </c>
      <c r="F204" s="874"/>
      <c r="G204" s="860"/>
      <c r="H204" s="860"/>
      <c r="I204" s="860"/>
      <c r="J204" s="860"/>
      <c r="K204" s="860"/>
      <c r="L204" s="860"/>
      <c r="M204" s="860"/>
      <c r="N204" s="860" t="s">
        <v>690</v>
      </c>
      <c r="O204" s="860" t="s">
        <v>700</v>
      </c>
      <c r="P204" s="860" t="s">
        <v>691</v>
      </c>
      <c r="Q204" s="861">
        <v>43371</v>
      </c>
    </row>
    <row r="205" spans="1:17" x14ac:dyDescent="0.25">
      <c r="A205" s="864" t="s">
        <v>1777</v>
      </c>
      <c r="B205" s="859" t="s">
        <v>1457</v>
      </c>
      <c r="C205" s="859" t="s">
        <v>94</v>
      </c>
      <c r="D205" s="859" t="s">
        <v>207</v>
      </c>
      <c r="E205" s="874" t="s">
        <v>1521</v>
      </c>
      <c r="F205" s="874"/>
      <c r="G205" s="860"/>
      <c r="H205" s="860"/>
      <c r="I205" s="860"/>
      <c r="J205" s="860"/>
      <c r="K205" s="860"/>
      <c r="L205" s="860"/>
      <c r="M205" s="860"/>
      <c r="N205" s="860" t="s">
        <v>690</v>
      </c>
      <c r="O205" s="860" t="s">
        <v>700</v>
      </c>
      <c r="P205" s="860" t="s">
        <v>691</v>
      </c>
      <c r="Q205" s="861">
        <v>43371</v>
      </c>
    </row>
    <row r="206" spans="1:17" x14ac:dyDescent="0.25">
      <c r="A206" s="864" t="s">
        <v>1777</v>
      </c>
      <c r="B206" s="859" t="s">
        <v>1457</v>
      </c>
      <c r="C206" s="859" t="s">
        <v>94</v>
      </c>
      <c r="D206" s="859" t="s">
        <v>1832</v>
      </c>
      <c r="E206" s="874" t="s">
        <v>1522</v>
      </c>
      <c r="F206" s="874"/>
      <c r="G206" s="860"/>
      <c r="H206" s="860"/>
      <c r="I206" s="860"/>
      <c r="J206" s="860"/>
      <c r="K206" s="860"/>
      <c r="L206" s="860"/>
      <c r="M206" s="860"/>
      <c r="N206" s="860" t="s">
        <v>690</v>
      </c>
      <c r="O206" s="860" t="s">
        <v>700</v>
      </c>
      <c r="P206" s="860" t="s">
        <v>691</v>
      </c>
      <c r="Q206" s="861">
        <v>43371</v>
      </c>
    </row>
    <row r="207" spans="1:17" x14ac:dyDescent="0.25">
      <c r="A207" s="864" t="s">
        <v>1777</v>
      </c>
      <c r="B207" s="859" t="s">
        <v>1457</v>
      </c>
      <c r="C207" s="859" t="s">
        <v>94</v>
      </c>
      <c r="D207" s="859" t="s">
        <v>1833</v>
      </c>
      <c r="E207" s="874" t="s">
        <v>1522</v>
      </c>
      <c r="F207" s="874"/>
      <c r="G207" s="860"/>
      <c r="H207" s="860"/>
      <c r="I207" s="860"/>
      <c r="J207" s="860"/>
      <c r="K207" s="860"/>
      <c r="L207" s="860"/>
      <c r="M207" s="860"/>
      <c r="N207" s="860" t="s">
        <v>690</v>
      </c>
      <c r="O207" s="860" t="s">
        <v>700</v>
      </c>
      <c r="P207" s="860" t="s">
        <v>691</v>
      </c>
      <c r="Q207" s="861">
        <v>43371</v>
      </c>
    </row>
    <row r="208" spans="1:17" x14ac:dyDescent="0.25">
      <c r="A208" s="864" t="s">
        <v>1777</v>
      </c>
      <c r="B208" s="859" t="s">
        <v>1457</v>
      </c>
      <c r="C208" s="859" t="s">
        <v>94</v>
      </c>
      <c r="D208" s="859" t="s">
        <v>1751</v>
      </c>
      <c r="E208" s="874" t="s">
        <v>1522</v>
      </c>
      <c r="F208" s="874"/>
      <c r="G208" s="860"/>
      <c r="H208" s="860"/>
      <c r="I208" s="860"/>
      <c r="J208" s="860"/>
      <c r="K208" s="860"/>
      <c r="L208" s="860"/>
      <c r="M208" s="860"/>
      <c r="N208" s="860" t="s">
        <v>690</v>
      </c>
      <c r="O208" s="860" t="s">
        <v>700</v>
      </c>
      <c r="P208" s="860" t="s">
        <v>691</v>
      </c>
      <c r="Q208" s="861">
        <v>43371</v>
      </c>
    </row>
    <row r="209" spans="1:17" x14ac:dyDescent="0.25">
      <c r="A209" s="864" t="s">
        <v>1777</v>
      </c>
      <c r="B209" s="859" t="s">
        <v>1457</v>
      </c>
      <c r="C209" s="859" t="s">
        <v>94</v>
      </c>
      <c r="D209" s="859" t="s">
        <v>210</v>
      </c>
      <c r="E209" s="874" t="s">
        <v>1505</v>
      </c>
      <c r="F209" s="874"/>
      <c r="G209" s="860"/>
      <c r="H209" s="860"/>
      <c r="I209" s="860"/>
      <c r="J209" s="860"/>
      <c r="K209" s="860"/>
      <c r="L209" s="860"/>
      <c r="M209" s="860"/>
      <c r="N209" s="860" t="s">
        <v>696</v>
      </c>
      <c r="O209" s="860" t="s">
        <v>703</v>
      </c>
      <c r="P209" s="860" t="s">
        <v>691</v>
      </c>
      <c r="Q209" s="861">
        <v>43371</v>
      </c>
    </row>
    <row r="210" spans="1:17" x14ac:dyDescent="0.25">
      <c r="A210" s="864" t="s">
        <v>1777</v>
      </c>
      <c r="B210" s="859" t="s">
        <v>1457</v>
      </c>
      <c r="C210" s="859" t="s">
        <v>94</v>
      </c>
      <c r="D210" s="859" t="s">
        <v>1834</v>
      </c>
      <c r="E210" s="874" t="s">
        <v>1523</v>
      </c>
      <c r="F210" s="874"/>
      <c r="G210" s="860"/>
      <c r="H210" s="860"/>
      <c r="I210" s="860"/>
      <c r="J210" s="860"/>
      <c r="K210" s="860"/>
      <c r="L210" s="860"/>
      <c r="M210" s="860"/>
      <c r="N210" s="860" t="s">
        <v>696</v>
      </c>
      <c r="O210" s="860" t="s">
        <v>703</v>
      </c>
      <c r="P210" s="860" t="s">
        <v>691</v>
      </c>
      <c r="Q210" s="861">
        <v>43371</v>
      </c>
    </row>
    <row r="211" spans="1:17" x14ac:dyDescent="0.25">
      <c r="A211" s="864" t="s">
        <v>1777</v>
      </c>
      <c r="B211" s="859" t="s">
        <v>1457</v>
      </c>
      <c r="C211" s="859" t="s">
        <v>94</v>
      </c>
      <c r="D211" s="859" t="s">
        <v>1835</v>
      </c>
      <c r="E211" s="874" t="s">
        <v>1524</v>
      </c>
      <c r="F211" s="874"/>
      <c r="G211" s="860"/>
      <c r="H211" s="860"/>
      <c r="I211" s="860"/>
      <c r="J211" s="860"/>
      <c r="K211" s="860"/>
      <c r="L211" s="860"/>
      <c r="M211" s="860"/>
      <c r="N211" s="860" t="s">
        <v>696</v>
      </c>
      <c r="O211" s="860" t="s">
        <v>703</v>
      </c>
      <c r="P211" s="860" t="s">
        <v>691</v>
      </c>
      <c r="Q211" s="861">
        <v>43371</v>
      </c>
    </row>
    <row r="212" spans="1:17" x14ac:dyDescent="0.25">
      <c r="A212" s="864" t="s">
        <v>1777</v>
      </c>
      <c r="B212" s="859" t="s">
        <v>1460</v>
      </c>
      <c r="C212" s="859" t="s">
        <v>1427</v>
      </c>
      <c r="D212" s="859" t="s">
        <v>1012</v>
      </c>
      <c r="E212" s="874" t="s">
        <v>1525</v>
      </c>
      <c r="F212" s="874"/>
      <c r="G212" s="860"/>
      <c r="H212" s="860"/>
      <c r="I212" s="860"/>
      <c r="J212" s="860"/>
      <c r="K212" s="860"/>
      <c r="L212" s="860"/>
      <c r="M212" s="860"/>
      <c r="N212" s="860" t="s">
        <v>710</v>
      </c>
      <c r="O212" s="860" t="s">
        <v>478</v>
      </c>
      <c r="P212" s="860" t="s">
        <v>699</v>
      </c>
      <c r="Q212" s="861">
        <v>43371</v>
      </c>
    </row>
    <row r="213" spans="1:17" x14ac:dyDescent="0.25">
      <c r="A213" s="864" t="s">
        <v>1777</v>
      </c>
      <c r="B213" s="859" t="s">
        <v>1460</v>
      </c>
      <c r="C213" s="859" t="s">
        <v>1346</v>
      </c>
      <c r="D213" s="859" t="s">
        <v>260</v>
      </c>
      <c r="E213" s="874" t="s">
        <v>1525</v>
      </c>
      <c r="F213" s="874"/>
      <c r="G213" s="860"/>
      <c r="H213" s="860"/>
      <c r="I213" s="860"/>
      <c r="J213" s="860"/>
      <c r="K213" s="860"/>
      <c r="L213" s="860"/>
      <c r="M213" s="860"/>
      <c r="N213" s="860" t="s">
        <v>695</v>
      </c>
      <c r="O213" s="860" t="s">
        <v>715</v>
      </c>
      <c r="P213" s="860" t="s">
        <v>691</v>
      </c>
      <c r="Q213" s="861">
        <v>43371</v>
      </c>
    </row>
    <row r="214" spans="1:17" x14ac:dyDescent="0.25">
      <c r="A214" s="864" t="s">
        <v>1777</v>
      </c>
      <c r="B214" s="859" t="s">
        <v>1460</v>
      </c>
      <c r="C214" s="859" t="s">
        <v>1346</v>
      </c>
      <c r="D214" s="859" t="s">
        <v>263</v>
      </c>
      <c r="E214" s="874" t="s">
        <v>1526</v>
      </c>
      <c r="F214" s="874"/>
      <c r="G214" s="860"/>
      <c r="H214" s="860"/>
      <c r="I214" s="860"/>
      <c r="J214" s="860"/>
      <c r="K214" s="860"/>
      <c r="L214" s="860"/>
      <c r="M214" s="860"/>
      <c r="N214" s="860" t="s">
        <v>706</v>
      </c>
      <c r="O214" s="860" t="s">
        <v>707</v>
      </c>
      <c r="P214" s="860" t="s">
        <v>691</v>
      </c>
      <c r="Q214" s="861">
        <v>43371</v>
      </c>
    </row>
    <row r="215" spans="1:17" x14ac:dyDescent="0.25">
      <c r="A215" s="864" t="s">
        <v>1777</v>
      </c>
      <c r="B215" s="859" t="s">
        <v>1460</v>
      </c>
      <c r="C215" s="859" t="s">
        <v>1346</v>
      </c>
      <c r="D215" s="859" t="s">
        <v>266</v>
      </c>
      <c r="E215" s="874" t="s">
        <v>1527</v>
      </c>
      <c r="F215" s="874"/>
      <c r="G215" s="860"/>
      <c r="H215" s="860"/>
      <c r="I215" s="860"/>
      <c r="J215" s="860"/>
      <c r="K215" s="860"/>
      <c r="L215" s="860"/>
      <c r="M215" s="860"/>
      <c r="N215" s="860" t="s">
        <v>706</v>
      </c>
      <c r="O215" s="860" t="s">
        <v>707</v>
      </c>
      <c r="P215" s="860" t="s">
        <v>691</v>
      </c>
      <c r="Q215" s="861">
        <v>43371</v>
      </c>
    </row>
    <row r="216" spans="1:17" x14ac:dyDescent="0.25">
      <c r="A216" s="864" t="s">
        <v>1777</v>
      </c>
      <c r="B216" s="859" t="s">
        <v>1460</v>
      </c>
      <c r="C216" s="859" t="s">
        <v>1346</v>
      </c>
      <c r="D216" s="859" t="s">
        <v>1847</v>
      </c>
      <c r="E216" s="874" t="s">
        <v>1528</v>
      </c>
      <c r="F216" s="874"/>
      <c r="G216" s="860"/>
      <c r="H216" s="860"/>
      <c r="I216" s="860"/>
      <c r="J216" s="860"/>
      <c r="K216" s="860"/>
      <c r="L216" s="860"/>
      <c r="M216" s="860"/>
      <c r="N216" s="860" t="s">
        <v>706</v>
      </c>
      <c r="O216" s="860" t="s">
        <v>707</v>
      </c>
      <c r="P216" s="860" t="s">
        <v>691</v>
      </c>
      <c r="Q216" s="861">
        <v>43371</v>
      </c>
    </row>
    <row r="217" spans="1:17" x14ac:dyDescent="0.25">
      <c r="A217" s="864" t="s">
        <v>1777</v>
      </c>
      <c r="B217" s="859" t="s">
        <v>1460</v>
      </c>
      <c r="C217" s="859" t="s">
        <v>1346</v>
      </c>
      <c r="D217" s="859" t="s">
        <v>1848</v>
      </c>
      <c r="E217" s="874" t="s">
        <v>1529</v>
      </c>
      <c r="F217" s="874"/>
      <c r="G217" s="860"/>
      <c r="H217" s="860"/>
      <c r="I217" s="860"/>
      <c r="J217" s="860"/>
      <c r="K217" s="860"/>
      <c r="L217" s="860"/>
      <c r="M217" s="860"/>
      <c r="N217" s="860" t="s">
        <v>706</v>
      </c>
      <c r="O217" s="860" t="s">
        <v>707</v>
      </c>
      <c r="P217" s="860" t="s">
        <v>691</v>
      </c>
      <c r="Q217" s="861">
        <v>43371</v>
      </c>
    </row>
    <row r="218" spans="1:17" x14ac:dyDescent="0.25">
      <c r="A218" s="864" t="s">
        <v>1777</v>
      </c>
      <c r="B218" s="859" t="s">
        <v>1457</v>
      </c>
      <c r="C218" s="859" t="s">
        <v>12</v>
      </c>
      <c r="D218" s="859" t="s">
        <v>1433</v>
      </c>
      <c r="E218" s="874" t="s">
        <v>1505</v>
      </c>
      <c r="F218" s="874"/>
      <c r="G218" s="860"/>
      <c r="H218" s="860"/>
      <c r="I218" s="860"/>
      <c r="J218" s="860"/>
      <c r="K218" s="860"/>
      <c r="L218" s="860"/>
      <c r="M218" s="860"/>
      <c r="N218" s="860" t="s">
        <v>690</v>
      </c>
      <c r="O218" s="860" t="s">
        <v>700</v>
      </c>
      <c r="P218" s="860" t="s">
        <v>691</v>
      </c>
      <c r="Q218" s="861">
        <v>43371</v>
      </c>
    </row>
    <row r="219" spans="1:17" x14ac:dyDescent="0.25">
      <c r="A219" s="864" t="s">
        <v>1777</v>
      </c>
      <c r="B219" s="859" t="s">
        <v>1457</v>
      </c>
      <c r="C219" s="859" t="s">
        <v>12</v>
      </c>
      <c r="D219" s="859" t="s">
        <v>1948</v>
      </c>
      <c r="E219" s="874" t="s">
        <v>1505</v>
      </c>
      <c r="F219" s="874"/>
      <c r="G219" s="860"/>
      <c r="H219" s="860"/>
      <c r="I219" s="860"/>
      <c r="J219" s="860"/>
      <c r="K219" s="860"/>
      <c r="L219" s="860"/>
      <c r="M219" s="860"/>
      <c r="N219" s="860" t="s">
        <v>690</v>
      </c>
      <c r="O219" s="860" t="s">
        <v>700</v>
      </c>
      <c r="P219" s="860" t="s">
        <v>691</v>
      </c>
      <c r="Q219" s="861">
        <v>43371</v>
      </c>
    </row>
    <row r="220" spans="1:17" x14ac:dyDescent="0.25">
      <c r="A220" s="864" t="s">
        <v>1777</v>
      </c>
      <c r="B220" s="859" t="s">
        <v>1530</v>
      </c>
      <c r="C220" s="859" t="s">
        <v>228</v>
      </c>
      <c r="D220" s="859" t="s">
        <v>1840</v>
      </c>
      <c r="E220" s="874" t="s">
        <v>1531</v>
      </c>
      <c r="F220" s="874"/>
      <c r="G220" s="860"/>
      <c r="H220" s="860"/>
      <c r="I220" s="860"/>
      <c r="J220" s="860"/>
      <c r="K220" s="860"/>
      <c r="L220" s="860"/>
      <c r="M220" s="860"/>
      <c r="N220" s="860" t="s">
        <v>693</v>
      </c>
      <c r="O220" s="860" t="s">
        <v>702</v>
      </c>
      <c r="P220" s="860" t="s">
        <v>691</v>
      </c>
      <c r="Q220" s="861">
        <v>43371</v>
      </c>
    </row>
    <row r="221" spans="1:17" x14ac:dyDescent="0.25">
      <c r="A221" s="864" t="s">
        <v>1777</v>
      </c>
      <c r="B221" s="859" t="s">
        <v>1530</v>
      </c>
      <c r="C221" s="859" t="s">
        <v>228</v>
      </c>
      <c r="D221" s="859" t="s">
        <v>1841</v>
      </c>
      <c r="E221" s="874" t="s">
        <v>1524</v>
      </c>
      <c r="F221" s="874"/>
      <c r="G221" s="860"/>
      <c r="H221" s="860"/>
      <c r="I221" s="860"/>
      <c r="J221" s="860"/>
      <c r="K221" s="860"/>
      <c r="L221" s="860"/>
      <c r="M221" s="860"/>
      <c r="N221" s="860" t="s">
        <v>693</v>
      </c>
      <c r="O221" s="860" t="s">
        <v>702</v>
      </c>
      <c r="P221" s="860" t="s">
        <v>691</v>
      </c>
      <c r="Q221" s="861">
        <v>43371</v>
      </c>
    </row>
    <row r="222" spans="1:17" x14ac:dyDescent="0.25">
      <c r="A222" s="864" t="s">
        <v>1777</v>
      </c>
      <c r="B222" s="859" t="s">
        <v>1530</v>
      </c>
      <c r="C222" s="859" t="s">
        <v>1601</v>
      </c>
      <c r="D222" s="859" t="s">
        <v>1108</v>
      </c>
      <c r="E222" s="874" t="s">
        <v>1597</v>
      </c>
      <c r="F222" s="874"/>
      <c r="G222" s="860"/>
      <c r="H222" s="860"/>
      <c r="I222" s="860"/>
      <c r="J222" s="860"/>
      <c r="K222" s="860"/>
      <c r="L222" s="860"/>
      <c r="M222" s="860"/>
      <c r="N222" s="860" t="s">
        <v>693</v>
      </c>
      <c r="O222" s="860" t="s">
        <v>702</v>
      </c>
      <c r="P222" s="860" t="s">
        <v>691</v>
      </c>
      <c r="Q222" s="861">
        <v>43371</v>
      </c>
    </row>
    <row r="223" spans="1:17" x14ac:dyDescent="0.25">
      <c r="A223" s="864" t="s">
        <v>1777</v>
      </c>
      <c r="B223" s="859" t="s">
        <v>1530</v>
      </c>
      <c r="C223" s="859" t="s">
        <v>1601</v>
      </c>
      <c r="D223" s="859" t="s">
        <v>1716</v>
      </c>
      <c r="E223" s="874" t="s">
        <v>1729</v>
      </c>
      <c r="F223" s="874"/>
      <c r="G223" s="860"/>
      <c r="H223" s="860"/>
      <c r="I223" s="860"/>
      <c r="J223" s="860"/>
      <c r="K223" s="860"/>
      <c r="L223" s="860"/>
      <c r="M223" s="860"/>
      <c r="N223" s="860" t="s">
        <v>690</v>
      </c>
      <c r="O223" s="860" t="s">
        <v>700</v>
      </c>
      <c r="P223" s="860" t="s">
        <v>691</v>
      </c>
      <c r="Q223" s="861">
        <v>43371</v>
      </c>
    </row>
    <row r="224" spans="1:17" x14ac:dyDescent="0.25">
      <c r="A224" s="864" t="s">
        <v>1777</v>
      </c>
      <c r="B224" s="859" t="s">
        <v>102</v>
      </c>
      <c r="C224" s="859" t="s">
        <v>50</v>
      </c>
      <c r="D224" s="859" t="s">
        <v>236</v>
      </c>
      <c r="E224" s="874" t="s">
        <v>1532</v>
      </c>
      <c r="F224" s="874"/>
      <c r="G224" s="860"/>
      <c r="H224" s="860"/>
      <c r="I224" s="860"/>
      <c r="J224" s="860"/>
      <c r="K224" s="860"/>
      <c r="L224" s="860"/>
      <c r="M224" s="860"/>
      <c r="N224" s="860" t="s">
        <v>695</v>
      </c>
      <c r="O224" s="860" t="s">
        <v>715</v>
      </c>
      <c r="P224" s="860" t="s">
        <v>691</v>
      </c>
      <c r="Q224" s="861">
        <v>43371</v>
      </c>
    </row>
    <row r="225" spans="1:17" x14ac:dyDescent="0.25">
      <c r="A225" s="864" t="s">
        <v>1777</v>
      </c>
      <c r="B225" s="859" t="s">
        <v>1500</v>
      </c>
      <c r="C225" s="859" t="s">
        <v>860</v>
      </c>
      <c r="D225" s="859" t="s">
        <v>251</v>
      </c>
      <c r="E225" s="874" t="s">
        <v>1533</v>
      </c>
      <c r="F225" s="874"/>
      <c r="G225" s="860"/>
      <c r="H225" s="860"/>
      <c r="I225" s="860"/>
      <c r="J225" s="860"/>
      <c r="K225" s="860"/>
      <c r="L225" s="860"/>
      <c r="M225" s="860"/>
      <c r="N225" s="860" t="s">
        <v>690</v>
      </c>
      <c r="O225" s="860" t="s">
        <v>700</v>
      </c>
      <c r="P225" s="860" t="s">
        <v>691</v>
      </c>
      <c r="Q225" s="861">
        <v>43371</v>
      </c>
    </row>
    <row r="226" spans="1:17" x14ac:dyDescent="0.25">
      <c r="A226" s="864" t="s">
        <v>1777</v>
      </c>
      <c r="B226" s="859" t="s">
        <v>1500</v>
      </c>
      <c r="C226" s="859" t="s">
        <v>284</v>
      </c>
      <c r="D226" s="859" t="s">
        <v>1851</v>
      </c>
      <c r="E226" s="874" t="s">
        <v>1534</v>
      </c>
      <c r="F226" s="874"/>
      <c r="G226" s="860"/>
      <c r="H226" s="860"/>
      <c r="I226" s="860"/>
      <c r="J226" s="860"/>
      <c r="K226" s="860"/>
      <c r="L226" s="860"/>
      <c r="M226" s="860"/>
      <c r="N226" s="860" t="s">
        <v>695</v>
      </c>
      <c r="O226" s="860" t="s">
        <v>715</v>
      </c>
      <c r="P226" s="860" t="s">
        <v>691</v>
      </c>
      <c r="Q226" s="861">
        <v>43371</v>
      </c>
    </row>
    <row r="227" spans="1:17" x14ac:dyDescent="0.25">
      <c r="A227" s="864" t="s">
        <v>1777</v>
      </c>
      <c r="B227" s="859" t="s">
        <v>1500</v>
      </c>
      <c r="C227" s="859" t="s">
        <v>284</v>
      </c>
      <c r="D227" s="859" t="s">
        <v>1852</v>
      </c>
      <c r="E227" s="874" t="s">
        <v>1535</v>
      </c>
      <c r="F227" s="874"/>
      <c r="G227" s="860"/>
      <c r="H227" s="860"/>
      <c r="I227" s="860"/>
      <c r="J227" s="860"/>
      <c r="K227" s="860"/>
      <c r="L227" s="860"/>
      <c r="M227" s="860"/>
      <c r="N227" s="860" t="s">
        <v>695</v>
      </c>
      <c r="O227" s="860" t="s">
        <v>715</v>
      </c>
      <c r="P227" s="860" t="s">
        <v>691</v>
      </c>
      <c r="Q227" s="861">
        <v>43371</v>
      </c>
    </row>
    <row r="228" spans="1:17" x14ac:dyDescent="0.25">
      <c r="A228" s="864" t="s">
        <v>1777</v>
      </c>
      <c r="B228" s="859" t="s">
        <v>1500</v>
      </c>
      <c r="C228" s="859" t="s">
        <v>143</v>
      </c>
      <c r="D228" s="859" t="s">
        <v>1863</v>
      </c>
      <c r="E228" s="874" t="s">
        <v>1503</v>
      </c>
      <c r="F228" s="874"/>
      <c r="G228" s="860"/>
      <c r="H228" s="860"/>
      <c r="I228" s="860"/>
      <c r="J228" s="860"/>
      <c r="K228" s="860"/>
      <c r="L228" s="860"/>
      <c r="M228" s="860"/>
      <c r="N228" s="860" t="s">
        <v>696</v>
      </c>
      <c r="O228" s="860" t="s">
        <v>703</v>
      </c>
      <c r="P228" s="860" t="s">
        <v>691</v>
      </c>
      <c r="Q228" s="861">
        <v>43371</v>
      </c>
    </row>
    <row r="229" spans="1:17" x14ac:dyDescent="0.25">
      <c r="A229" s="864" t="s">
        <v>1777</v>
      </c>
      <c r="B229" s="859" t="s">
        <v>1500</v>
      </c>
      <c r="C229" s="859" t="s">
        <v>8</v>
      </c>
      <c r="D229" s="859" t="s">
        <v>292</v>
      </c>
      <c r="E229" s="874" t="s">
        <v>1536</v>
      </c>
      <c r="F229" s="874"/>
      <c r="G229" s="860"/>
      <c r="H229" s="860"/>
      <c r="I229" s="860"/>
      <c r="J229" s="860"/>
      <c r="K229" s="860"/>
      <c r="L229" s="860"/>
      <c r="M229" s="860"/>
      <c r="N229" s="860" t="s">
        <v>711</v>
      </c>
      <c r="O229" s="860" t="s">
        <v>1187</v>
      </c>
      <c r="P229" s="860" t="s">
        <v>691</v>
      </c>
      <c r="Q229" s="861">
        <v>43371</v>
      </c>
    </row>
    <row r="230" spans="1:17" x14ac:dyDescent="0.25">
      <c r="A230" s="864" t="s">
        <v>1777</v>
      </c>
      <c r="B230" s="859" t="s">
        <v>1500</v>
      </c>
      <c r="C230" s="859" t="s">
        <v>866</v>
      </c>
      <c r="D230" s="859" t="s">
        <v>961</v>
      </c>
      <c r="E230" s="874" t="s">
        <v>1537</v>
      </c>
      <c r="F230" s="874"/>
      <c r="G230" s="860"/>
      <c r="H230" s="860"/>
      <c r="I230" s="860"/>
      <c r="J230" s="860"/>
      <c r="K230" s="860"/>
      <c r="L230" s="860"/>
      <c r="M230" s="860"/>
      <c r="N230" s="860" t="s">
        <v>706</v>
      </c>
      <c r="O230" s="860" t="s">
        <v>707</v>
      </c>
      <c r="P230" s="860" t="s">
        <v>699</v>
      </c>
      <c r="Q230" s="861">
        <v>43371</v>
      </c>
    </row>
    <row r="231" spans="1:17" x14ac:dyDescent="0.25">
      <c r="A231" s="864" t="s">
        <v>1777</v>
      </c>
      <c r="B231" s="859" t="s">
        <v>1500</v>
      </c>
      <c r="C231" s="859" t="s">
        <v>866</v>
      </c>
      <c r="D231" s="859" t="s">
        <v>964</v>
      </c>
      <c r="E231" s="874" t="s">
        <v>1538</v>
      </c>
      <c r="F231" s="874"/>
      <c r="G231" s="860"/>
      <c r="H231" s="860"/>
      <c r="I231" s="860"/>
      <c r="J231" s="860"/>
      <c r="K231" s="860"/>
      <c r="L231" s="860"/>
      <c r="M231" s="860"/>
      <c r="N231" s="860" t="s">
        <v>706</v>
      </c>
      <c r="O231" s="860" t="s">
        <v>707</v>
      </c>
      <c r="P231" s="860" t="s">
        <v>699</v>
      </c>
      <c r="Q231" s="861">
        <v>43371</v>
      </c>
    </row>
    <row r="232" spans="1:17" x14ac:dyDescent="0.25">
      <c r="A232" s="864" t="s">
        <v>1777</v>
      </c>
      <c r="B232" s="859" t="s">
        <v>1500</v>
      </c>
      <c r="C232" s="859" t="s">
        <v>1539</v>
      </c>
      <c r="D232" s="859" t="s">
        <v>1890</v>
      </c>
      <c r="E232" s="874" t="s">
        <v>1540</v>
      </c>
      <c r="F232" s="874"/>
      <c r="G232" s="860"/>
      <c r="H232" s="860"/>
      <c r="I232" s="860"/>
      <c r="J232" s="860"/>
      <c r="K232" s="860"/>
      <c r="L232" s="860"/>
      <c r="M232" s="860"/>
      <c r="N232" s="860" t="s">
        <v>696</v>
      </c>
      <c r="O232" s="860" t="s">
        <v>703</v>
      </c>
      <c r="P232" s="860" t="s">
        <v>691</v>
      </c>
      <c r="Q232" s="861">
        <v>43371</v>
      </c>
    </row>
    <row r="233" spans="1:17" x14ac:dyDescent="0.25">
      <c r="A233" s="864" t="s">
        <v>1777</v>
      </c>
      <c r="B233" s="859" t="s">
        <v>1500</v>
      </c>
      <c r="C233" s="859" t="s">
        <v>341</v>
      </c>
      <c r="D233" s="859" t="s">
        <v>1891</v>
      </c>
      <c r="E233" s="874" t="s">
        <v>1541</v>
      </c>
      <c r="F233" s="874"/>
      <c r="G233" s="860"/>
      <c r="H233" s="860"/>
      <c r="I233" s="860"/>
      <c r="J233" s="860"/>
      <c r="K233" s="860"/>
      <c r="L233" s="860"/>
      <c r="M233" s="860"/>
      <c r="N233" s="860" t="s">
        <v>696</v>
      </c>
      <c r="O233" s="860" t="s">
        <v>703</v>
      </c>
      <c r="P233" s="860" t="s">
        <v>691</v>
      </c>
      <c r="Q233" s="861">
        <v>43371</v>
      </c>
    </row>
    <row r="234" spans="1:17" x14ac:dyDescent="0.25">
      <c r="A234" s="864" t="s">
        <v>1777</v>
      </c>
      <c r="B234" s="859" t="s">
        <v>1500</v>
      </c>
      <c r="C234" s="859" t="s">
        <v>341</v>
      </c>
      <c r="D234" s="859" t="s">
        <v>1892</v>
      </c>
      <c r="E234" s="874" t="s">
        <v>1542</v>
      </c>
      <c r="F234" s="874"/>
      <c r="G234" s="860"/>
      <c r="H234" s="860"/>
      <c r="I234" s="860"/>
      <c r="J234" s="860"/>
      <c r="K234" s="860"/>
      <c r="L234" s="860"/>
      <c r="M234" s="860"/>
      <c r="N234" s="860" t="s">
        <v>696</v>
      </c>
      <c r="O234" s="860" t="s">
        <v>703</v>
      </c>
      <c r="P234" s="860" t="s">
        <v>691</v>
      </c>
      <c r="Q234" s="861">
        <v>43371</v>
      </c>
    </row>
    <row r="235" spans="1:17" x14ac:dyDescent="0.25">
      <c r="A235" s="864" t="s">
        <v>1777</v>
      </c>
      <c r="B235" s="859" t="s">
        <v>1500</v>
      </c>
      <c r="C235" s="859" t="s">
        <v>341</v>
      </c>
      <c r="D235" s="859" t="s">
        <v>1893</v>
      </c>
      <c r="E235" s="874" t="s">
        <v>1543</v>
      </c>
      <c r="F235" s="874"/>
      <c r="G235" s="860"/>
      <c r="H235" s="860"/>
      <c r="I235" s="860"/>
      <c r="J235" s="860"/>
      <c r="K235" s="860"/>
      <c r="L235" s="860"/>
      <c r="M235" s="860"/>
      <c r="N235" s="860" t="s">
        <v>696</v>
      </c>
      <c r="O235" s="860" t="s">
        <v>703</v>
      </c>
      <c r="P235" s="860" t="s">
        <v>691</v>
      </c>
      <c r="Q235" s="861">
        <v>43371</v>
      </c>
    </row>
    <row r="236" spans="1:17" x14ac:dyDescent="0.25">
      <c r="A236" s="864" t="s">
        <v>1777</v>
      </c>
      <c r="B236" s="859" t="s">
        <v>1500</v>
      </c>
      <c r="C236" s="859" t="s">
        <v>341</v>
      </c>
      <c r="D236" s="859" t="s">
        <v>342</v>
      </c>
      <c r="E236" s="874" t="s">
        <v>1544</v>
      </c>
      <c r="F236" s="874"/>
      <c r="G236" s="860"/>
      <c r="H236" s="860"/>
      <c r="I236" s="860"/>
      <c r="J236" s="860"/>
      <c r="K236" s="860"/>
      <c r="L236" s="860"/>
      <c r="M236" s="860"/>
      <c r="N236" s="860" t="s">
        <v>696</v>
      </c>
      <c r="O236" s="860" t="s">
        <v>703</v>
      </c>
      <c r="P236" s="860" t="s">
        <v>691</v>
      </c>
      <c r="Q236" s="861">
        <v>43371</v>
      </c>
    </row>
    <row r="237" spans="1:17" x14ac:dyDescent="0.25">
      <c r="A237" s="864" t="s">
        <v>1777</v>
      </c>
      <c r="B237" s="859" t="s">
        <v>1500</v>
      </c>
      <c r="C237" s="859" t="s">
        <v>1501</v>
      </c>
      <c r="D237" s="859" t="s">
        <v>347</v>
      </c>
      <c r="E237" s="874" t="s">
        <v>1545</v>
      </c>
      <c r="F237" s="874"/>
      <c r="G237" s="860"/>
      <c r="H237" s="860"/>
      <c r="I237" s="860"/>
      <c r="J237" s="860"/>
      <c r="K237" s="860"/>
      <c r="L237" s="860"/>
      <c r="M237" s="860"/>
      <c r="N237" s="860" t="s">
        <v>690</v>
      </c>
      <c r="O237" s="860" t="s">
        <v>700</v>
      </c>
      <c r="P237" s="860" t="s">
        <v>691</v>
      </c>
      <c r="Q237" s="861">
        <v>43371</v>
      </c>
    </row>
    <row r="238" spans="1:17" x14ac:dyDescent="0.25">
      <c r="A238" s="864" t="s">
        <v>1777</v>
      </c>
      <c r="B238" s="859" t="s">
        <v>1500</v>
      </c>
      <c r="C238" s="859" t="s">
        <v>1501</v>
      </c>
      <c r="D238" s="859" t="s">
        <v>1025</v>
      </c>
      <c r="E238" s="874" t="s">
        <v>1546</v>
      </c>
      <c r="F238" s="874"/>
      <c r="G238" s="860"/>
      <c r="H238" s="860"/>
      <c r="I238" s="860"/>
      <c r="J238" s="860"/>
      <c r="K238" s="860"/>
      <c r="L238" s="860"/>
      <c r="M238" s="860"/>
      <c r="N238" s="860" t="s">
        <v>690</v>
      </c>
      <c r="O238" s="860" t="s">
        <v>700</v>
      </c>
      <c r="P238" s="860" t="s">
        <v>691</v>
      </c>
      <c r="Q238" s="861">
        <v>43371</v>
      </c>
    </row>
    <row r="239" spans="1:17" x14ac:dyDescent="0.25">
      <c r="A239" s="864" t="s">
        <v>1495</v>
      </c>
      <c r="B239" s="859" t="s">
        <v>1500</v>
      </c>
      <c r="C239" s="859" t="s">
        <v>1547</v>
      </c>
      <c r="D239" s="859" t="s">
        <v>880</v>
      </c>
      <c r="E239" s="874" t="s">
        <v>1548</v>
      </c>
      <c r="F239" s="874"/>
      <c r="G239" s="860"/>
      <c r="H239" s="860"/>
      <c r="I239" s="860"/>
      <c r="J239" s="860"/>
      <c r="K239" s="860"/>
      <c r="L239" s="860"/>
      <c r="M239" s="860"/>
      <c r="N239" s="860" t="s">
        <v>1949</v>
      </c>
      <c r="O239" s="860" t="s">
        <v>1950</v>
      </c>
      <c r="P239" s="860"/>
      <c r="Q239" s="861">
        <v>43371</v>
      </c>
    </row>
    <row r="240" spans="1:17" x14ac:dyDescent="0.25">
      <c r="A240" s="864" t="s">
        <v>1495</v>
      </c>
      <c r="B240" s="859" t="s">
        <v>1500</v>
      </c>
      <c r="C240" s="859" t="s">
        <v>1550</v>
      </c>
      <c r="D240" s="859" t="s">
        <v>239</v>
      </c>
      <c r="E240" s="874" t="s">
        <v>1551</v>
      </c>
      <c r="F240" s="874"/>
      <c r="G240" s="860"/>
      <c r="H240" s="860"/>
      <c r="I240" s="860"/>
      <c r="J240" s="860"/>
      <c r="K240" s="860"/>
      <c r="L240" s="860"/>
      <c r="M240" s="860"/>
      <c r="N240" s="860" t="s">
        <v>690</v>
      </c>
      <c r="O240" s="860" t="s">
        <v>1497</v>
      </c>
      <c r="P240" s="860" t="s">
        <v>691</v>
      </c>
      <c r="Q240" s="861">
        <v>43369</v>
      </c>
    </row>
    <row r="241" spans="1:17" x14ac:dyDescent="0.25">
      <c r="A241" s="864" t="s">
        <v>1495</v>
      </c>
      <c r="B241" s="859" t="s">
        <v>1500</v>
      </c>
      <c r="C241" s="859" t="s">
        <v>1550</v>
      </c>
      <c r="D241" s="859" t="s">
        <v>242</v>
      </c>
      <c r="E241" s="874" t="s">
        <v>1552</v>
      </c>
      <c r="F241" s="874"/>
      <c r="G241" s="860"/>
      <c r="H241" s="860"/>
      <c r="I241" s="860"/>
      <c r="J241" s="860"/>
      <c r="K241" s="860"/>
      <c r="L241" s="860"/>
      <c r="M241" s="860"/>
      <c r="N241" s="860" t="s">
        <v>690</v>
      </c>
      <c r="O241" s="860" t="s">
        <v>1497</v>
      </c>
      <c r="P241" s="860" t="s">
        <v>691</v>
      </c>
      <c r="Q241" s="861">
        <v>43369</v>
      </c>
    </row>
    <row r="242" spans="1:17" x14ac:dyDescent="0.25">
      <c r="A242" s="864" t="s">
        <v>1495</v>
      </c>
      <c r="B242" s="859" t="s">
        <v>1500</v>
      </c>
      <c r="C242" s="859" t="s">
        <v>1550</v>
      </c>
      <c r="D242" s="859" t="s">
        <v>245</v>
      </c>
      <c r="E242" s="874" t="s">
        <v>1553</v>
      </c>
      <c r="F242" s="874"/>
      <c r="G242" s="860"/>
      <c r="H242" s="860"/>
      <c r="I242" s="860"/>
      <c r="J242" s="860"/>
      <c r="K242" s="860"/>
      <c r="L242" s="860"/>
      <c r="M242" s="860"/>
      <c r="N242" s="860" t="s">
        <v>690</v>
      </c>
      <c r="O242" s="860" t="s">
        <v>1497</v>
      </c>
      <c r="P242" s="860" t="s">
        <v>691</v>
      </c>
      <c r="Q242" s="861">
        <v>43369</v>
      </c>
    </row>
    <row r="243" spans="1:17" x14ac:dyDescent="0.25">
      <c r="A243" s="864" t="s">
        <v>1495</v>
      </c>
      <c r="B243" s="859" t="s">
        <v>1500</v>
      </c>
      <c r="C243" s="859" t="s">
        <v>1550</v>
      </c>
      <c r="D243" s="859" t="s">
        <v>247</v>
      </c>
      <c r="E243" s="874" t="s">
        <v>1538</v>
      </c>
      <c r="F243" s="874"/>
      <c r="G243" s="860"/>
      <c r="H243" s="860"/>
      <c r="I243" s="860"/>
      <c r="J243" s="860"/>
      <c r="K243" s="860"/>
      <c r="L243" s="860"/>
      <c r="M243" s="860"/>
      <c r="N243" s="860" t="s">
        <v>690</v>
      </c>
      <c r="O243" s="860" t="s">
        <v>1497</v>
      </c>
      <c r="P243" s="860" t="s">
        <v>691</v>
      </c>
      <c r="Q243" s="861">
        <v>43369</v>
      </c>
    </row>
    <row r="244" spans="1:17" x14ac:dyDescent="0.25">
      <c r="A244" s="864" t="s">
        <v>1495</v>
      </c>
      <c r="B244" s="859" t="s">
        <v>1500</v>
      </c>
      <c r="C244" s="859" t="s">
        <v>1550</v>
      </c>
      <c r="D244" s="859" t="s">
        <v>1843</v>
      </c>
      <c r="E244" s="874" t="s">
        <v>1554</v>
      </c>
      <c r="F244" s="874"/>
      <c r="G244" s="860"/>
      <c r="H244" s="860"/>
      <c r="I244" s="860"/>
      <c r="J244" s="860"/>
      <c r="K244" s="860"/>
      <c r="L244" s="860"/>
      <c r="M244" s="860"/>
      <c r="N244" s="860" t="s">
        <v>690</v>
      </c>
      <c r="O244" s="860" t="s">
        <v>1497</v>
      </c>
      <c r="P244" s="860" t="s">
        <v>691</v>
      </c>
      <c r="Q244" s="861">
        <v>43369</v>
      </c>
    </row>
    <row r="245" spans="1:17" x14ac:dyDescent="0.25">
      <c r="A245" s="864" t="s">
        <v>1495</v>
      </c>
      <c r="B245" s="859" t="s">
        <v>1500</v>
      </c>
      <c r="C245" s="859" t="s">
        <v>1550</v>
      </c>
      <c r="D245" s="859" t="s">
        <v>1844</v>
      </c>
      <c r="E245" s="874" t="s">
        <v>1555</v>
      </c>
      <c r="F245" s="874"/>
      <c r="G245" s="860"/>
      <c r="H245" s="860"/>
      <c r="I245" s="860"/>
      <c r="J245" s="860"/>
      <c r="K245" s="860"/>
      <c r="L245" s="860"/>
      <c r="M245" s="860"/>
      <c r="N245" s="860" t="s">
        <v>690</v>
      </c>
      <c r="O245" s="860" t="s">
        <v>1497</v>
      </c>
      <c r="P245" s="860" t="s">
        <v>691</v>
      </c>
      <c r="Q245" s="861">
        <v>43369</v>
      </c>
    </row>
    <row r="246" spans="1:17" x14ac:dyDescent="0.25">
      <c r="A246" s="864" t="s">
        <v>1495</v>
      </c>
      <c r="B246" s="859" t="s">
        <v>1500</v>
      </c>
      <c r="C246" s="859" t="s">
        <v>1550</v>
      </c>
      <c r="D246" s="859" t="s">
        <v>1845</v>
      </c>
      <c r="E246" s="874" t="s">
        <v>1556</v>
      </c>
      <c r="F246" s="874"/>
      <c r="G246" s="860"/>
      <c r="H246" s="860"/>
      <c r="I246" s="860"/>
      <c r="J246" s="860"/>
      <c r="K246" s="860"/>
      <c r="L246" s="860"/>
      <c r="M246" s="860"/>
      <c r="N246" s="860" t="s">
        <v>690</v>
      </c>
      <c r="O246" s="860" t="s">
        <v>1497</v>
      </c>
      <c r="P246" s="860" t="s">
        <v>691</v>
      </c>
      <c r="Q246" s="861">
        <v>43369</v>
      </c>
    </row>
    <row r="247" spans="1:17" x14ac:dyDescent="0.25">
      <c r="A247" s="864" t="s">
        <v>1495</v>
      </c>
      <c r="B247" s="859" t="s">
        <v>1500</v>
      </c>
      <c r="C247" s="859" t="s">
        <v>255</v>
      </c>
      <c r="D247" s="859" t="s">
        <v>256</v>
      </c>
      <c r="E247" s="874" t="s">
        <v>1557</v>
      </c>
      <c r="F247" s="874"/>
      <c r="G247" s="860"/>
      <c r="H247" s="860"/>
      <c r="I247" s="860"/>
      <c r="J247" s="860"/>
      <c r="K247" s="860"/>
      <c r="L247" s="860"/>
      <c r="M247" s="860"/>
      <c r="N247" s="860" t="s">
        <v>690</v>
      </c>
      <c r="O247" s="860" t="s">
        <v>1497</v>
      </c>
      <c r="P247" s="860" t="s">
        <v>691</v>
      </c>
      <c r="Q247" s="861">
        <v>43369</v>
      </c>
    </row>
    <row r="248" spans="1:17" x14ac:dyDescent="0.25">
      <c r="A248" s="864" t="s">
        <v>1495</v>
      </c>
      <c r="B248" s="859" t="s">
        <v>1500</v>
      </c>
      <c r="C248" s="859" t="s">
        <v>255</v>
      </c>
      <c r="D248" s="859" t="s">
        <v>1846</v>
      </c>
      <c r="E248" s="874" t="s">
        <v>1558</v>
      </c>
      <c r="F248" s="874"/>
      <c r="G248" s="860"/>
      <c r="H248" s="860"/>
      <c r="I248" s="860"/>
      <c r="J248" s="860"/>
      <c r="K248" s="860"/>
      <c r="L248" s="860"/>
      <c r="M248" s="860"/>
      <c r="N248" s="860" t="s">
        <v>690</v>
      </c>
      <c r="O248" s="860" t="s">
        <v>1497</v>
      </c>
      <c r="P248" s="860" t="s">
        <v>691</v>
      </c>
      <c r="Q248" s="861">
        <v>43369</v>
      </c>
    </row>
    <row r="249" spans="1:17" x14ac:dyDescent="0.25">
      <c r="A249" s="864" t="s">
        <v>1495</v>
      </c>
      <c r="B249" s="859" t="s">
        <v>1500</v>
      </c>
      <c r="C249" s="859" t="s">
        <v>255</v>
      </c>
      <c r="D249" s="859" t="s">
        <v>1206</v>
      </c>
      <c r="E249" s="874" t="s">
        <v>1558</v>
      </c>
      <c r="F249" s="874"/>
      <c r="G249" s="860"/>
      <c r="H249" s="860"/>
      <c r="I249" s="860"/>
      <c r="J249" s="860"/>
      <c r="K249" s="860"/>
      <c r="L249" s="860"/>
      <c r="M249" s="860"/>
      <c r="N249" s="860" t="s">
        <v>690</v>
      </c>
      <c r="O249" s="860" t="s">
        <v>1497</v>
      </c>
      <c r="P249" s="860" t="s">
        <v>691</v>
      </c>
      <c r="Q249" s="861">
        <v>43369</v>
      </c>
    </row>
    <row r="250" spans="1:17" x14ac:dyDescent="0.25">
      <c r="A250" s="864" t="s">
        <v>1495</v>
      </c>
      <c r="B250" s="859" t="s">
        <v>1500</v>
      </c>
      <c r="C250" s="859" t="s">
        <v>271</v>
      </c>
      <c r="D250" s="859" t="s">
        <v>272</v>
      </c>
      <c r="E250" s="874" t="s">
        <v>1559</v>
      </c>
      <c r="F250" s="874"/>
      <c r="G250" s="860"/>
      <c r="H250" s="860"/>
      <c r="I250" s="860"/>
      <c r="J250" s="860"/>
      <c r="K250" s="860"/>
      <c r="L250" s="860"/>
      <c r="M250" s="860"/>
      <c r="N250" s="860" t="s">
        <v>690</v>
      </c>
      <c r="O250" s="860" t="s">
        <v>1497</v>
      </c>
      <c r="P250" s="860" t="s">
        <v>691</v>
      </c>
      <c r="Q250" s="861">
        <v>43370</v>
      </c>
    </row>
    <row r="251" spans="1:17" x14ac:dyDescent="0.25">
      <c r="A251" s="864" t="s">
        <v>1495</v>
      </c>
      <c r="B251" s="859" t="s">
        <v>1500</v>
      </c>
      <c r="C251" s="859" t="s">
        <v>271</v>
      </c>
      <c r="D251" s="859" t="s">
        <v>275</v>
      </c>
      <c r="E251" s="874" t="s">
        <v>1523</v>
      </c>
      <c r="F251" s="874"/>
      <c r="G251" s="860"/>
      <c r="H251" s="860"/>
      <c r="I251" s="860"/>
      <c r="J251" s="860"/>
      <c r="K251" s="860"/>
      <c r="L251" s="860"/>
      <c r="M251" s="860"/>
      <c r="N251" s="860" t="s">
        <v>690</v>
      </c>
      <c r="O251" s="860" t="s">
        <v>1497</v>
      </c>
      <c r="P251" s="860" t="s">
        <v>691</v>
      </c>
      <c r="Q251" s="861">
        <v>43370</v>
      </c>
    </row>
    <row r="252" spans="1:17" x14ac:dyDescent="0.25">
      <c r="A252" s="864" t="s">
        <v>1495</v>
      </c>
      <c r="B252" s="859" t="s">
        <v>1500</v>
      </c>
      <c r="C252" s="859" t="s">
        <v>271</v>
      </c>
      <c r="D252" s="859" t="s">
        <v>883</v>
      </c>
      <c r="E252" s="874" t="s">
        <v>1560</v>
      </c>
      <c r="F252" s="874"/>
      <c r="G252" s="860"/>
      <c r="H252" s="860"/>
      <c r="I252" s="860"/>
      <c r="J252" s="860"/>
      <c r="K252" s="860"/>
      <c r="L252" s="860"/>
      <c r="M252" s="860"/>
      <c r="N252" s="860" t="s">
        <v>690</v>
      </c>
      <c r="O252" s="860" t="s">
        <v>1497</v>
      </c>
      <c r="P252" s="860" t="s">
        <v>691</v>
      </c>
      <c r="Q252" s="861">
        <v>43370</v>
      </c>
    </row>
    <row r="253" spans="1:17" x14ac:dyDescent="0.25">
      <c r="A253" s="864" t="s">
        <v>1495</v>
      </c>
      <c r="B253" s="859" t="s">
        <v>1500</v>
      </c>
      <c r="C253" s="859" t="s">
        <v>1951</v>
      </c>
      <c r="D253" s="859" t="s">
        <v>1849</v>
      </c>
      <c r="E253" s="874" t="s">
        <v>1525</v>
      </c>
      <c r="F253" s="874"/>
      <c r="G253" s="860"/>
      <c r="H253" s="860"/>
      <c r="I253" s="860"/>
      <c r="J253" s="860"/>
      <c r="K253" s="860"/>
      <c r="L253" s="860"/>
      <c r="M253" s="860"/>
      <c r="N253" s="860" t="s">
        <v>706</v>
      </c>
      <c r="O253" s="860" t="s">
        <v>1496</v>
      </c>
      <c r="P253" s="860" t="s">
        <v>699</v>
      </c>
      <c r="Q253" s="861">
        <v>43370</v>
      </c>
    </row>
    <row r="254" spans="1:17" x14ac:dyDescent="0.25">
      <c r="A254" s="864" t="s">
        <v>1495</v>
      </c>
      <c r="B254" s="859" t="s">
        <v>1500</v>
      </c>
      <c r="C254" s="859" t="s">
        <v>1951</v>
      </c>
      <c r="D254" s="859" t="s">
        <v>1850</v>
      </c>
      <c r="E254" s="874" t="s">
        <v>1561</v>
      </c>
      <c r="F254" s="874"/>
      <c r="G254" s="860"/>
      <c r="H254" s="860"/>
      <c r="I254" s="860"/>
      <c r="J254" s="860"/>
      <c r="K254" s="860"/>
      <c r="L254" s="860"/>
      <c r="M254" s="860"/>
      <c r="N254" s="860" t="s">
        <v>706</v>
      </c>
      <c r="O254" s="860" t="s">
        <v>1496</v>
      </c>
      <c r="P254" s="860" t="s">
        <v>699</v>
      </c>
      <c r="Q254" s="861">
        <v>43370</v>
      </c>
    </row>
    <row r="255" spans="1:17" x14ac:dyDescent="0.25">
      <c r="A255" s="864" t="s">
        <v>1495</v>
      </c>
      <c r="B255" s="859" t="s">
        <v>1500</v>
      </c>
      <c r="C255" s="859" t="s">
        <v>284</v>
      </c>
      <c r="D255" s="859" t="s">
        <v>1852</v>
      </c>
      <c r="E255" s="874" t="s">
        <v>1535</v>
      </c>
      <c r="F255" s="874"/>
      <c r="G255" s="860"/>
      <c r="H255" s="860"/>
      <c r="I255" s="860"/>
      <c r="J255" s="860"/>
      <c r="K255" s="860"/>
      <c r="L255" s="860"/>
      <c r="M255" s="860"/>
      <c r="N255" s="860" t="s">
        <v>696</v>
      </c>
      <c r="O255" s="860" t="s">
        <v>1499</v>
      </c>
      <c r="P255" s="860" t="s">
        <v>691</v>
      </c>
      <c r="Q255" s="861">
        <v>43370</v>
      </c>
    </row>
    <row r="256" spans="1:17" x14ac:dyDescent="0.25">
      <c r="A256" s="864" t="s">
        <v>1495</v>
      </c>
      <c r="B256" s="859" t="s">
        <v>1500</v>
      </c>
      <c r="C256" s="859" t="s">
        <v>1562</v>
      </c>
      <c r="D256" s="859" t="s">
        <v>1857</v>
      </c>
      <c r="E256" s="874" t="s">
        <v>1563</v>
      </c>
      <c r="F256" s="874"/>
      <c r="G256" s="860"/>
      <c r="H256" s="860"/>
      <c r="I256" s="860"/>
      <c r="J256" s="860"/>
      <c r="K256" s="860"/>
      <c r="L256" s="860"/>
      <c r="M256" s="860"/>
      <c r="N256" s="860" t="s">
        <v>696</v>
      </c>
      <c r="O256" s="860" t="s">
        <v>1499</v>
      </c>
      <c r="P256" s="860" t="s">
        <v>691</v>
      </c>
      <c r="Q256" s="861">
        <v>43369</v>
      </c>
    </row>
    <row r="257" spans="1:17" x14ac:dyDescent="0.25">
      <c r="A257" s="864" t="s">
        <v>1495</v>
      </c>
      <c r="B257" s="859" t="s">
        <v>1500</v>
      </c>
      <c r="C257" s="859" t="s">
        <v>1562</v>
      </c>
      <c r="D257" s="859" t="s">
        <v>1858</v>
      </c>
      <c r="E257" s="874" t="s">
        <v>1952</v>
      </c>
      <c r="F257" s="874"/>
      <c r="G257" s="860"/>
      <c r="H257" s="860"/>
      <c r="I257" s="860"/>
      <c r="J257" s="860"/>
      <c r="K257" s="860"/>
      <c r="L257" s="860"/>
      <c r="M257" s="860"/>
      <c r="N257" s="860" t="s">
        <v>696</v>
      </c>
      <c r="O257" s="860" t="s">
        <v>1499</v>
      </c>
      <c r="P257" s="860" t="s">
        <v>691</v>
      </c>
      <c r="Q257" s="861">
        <v>43319</v>
      </c>
    </row>
    <row r="258" spans="1:17" x14ac:dyDescent="0.25">
      <c r="A258" s="864" t="s">
        <v>1495</v>
      </c>
      <c r="B258" s="859" t="s">
        <v>1500</v>
      </c>
      <c r="C258" s="859" t="s">
        <v>1562</v>
      </c>
      <c r="D258" s="859" t="s">
        <v>1858</v>
      </c>
      <c r="E258" s="874" t="s">
        <v>1952</v>
      </c>
      <c r="F258" s="874"/>
      <c r="G258" s="860"/>
      <c r="H258" s="860"/>
      <c r="I258" s="860"/>
      <c r="J258" s="860"/>
      <c r="K258" s="860"/>
      <c r="L258" s="860"/>
      <c r="M258" s="860"/>
      <c r="N258" s="860" t="s">
        <v>696</v>
      </c>
      <c r="O258" s="860" t="s">
        <v>1499</v>
      </c>
      <c r="P258" s="860" t="s">
        <v>691</v>
      </c>
      <c r="Q258" s="861">
        <v>43369</v>
      </c>
    </row>
    <row r="259" spans="1:17" x14ac:dyDescent="0.25">
      <c r="A259" s="864" t="s">
        <v>1495</v>
      </c>
      <c r="B259" s="859" t="s">
        <v>1500</v>
      </c>
      <c r="C259" s="859" t="s">
        <v>1562</v>
      </c>
      <c r="D259" s="859" t="s">
        <v>1862</v>
      </c>
      <c r="E259" s="874" t="s">
        <v>1517</v>
      </c>
      <c r="F259" s="874"/>
      <c r="G259" s="860"/>
      <c r="H259" s="860"/>
      <c r="I259" s="860"/>
      <c r="J259" s="860"/>
      <c r="K259" s="860"/>
      <c r="L259" s="860"/>
      <c r="M259" s="860"/>
      <c r="N259" s="860" t="s">
        <v>696</v>
      </c>
      <c r="O259" s="860" t="s">
        <v>1499</v>
      </c>
      <c r="P259" s="860" t="s">
        <v>691</v>
      </c>
      <c r="Q259" s="861">
        <v>43369</v>
      </c>
    </row>
    <row r="260" spans="1:17" x14ac:dyDescent="0.25">
      <c r="A260" s="864" t="s">
        <v>1495</v>
      </c>
      <c r="B260" s="859" t="s">
        <v>1500</v>
      </c>
      <c r="C260" s="859" t="s">
        <v>288</v>
      </c>
      <c r="D260" s="859" t="s">
        <v>1864</v>
      </c>
      <c r="E260" s="874" t="s">
        <v>1564</v>
      </c>
      <c r="F260" s="874"/>
      <c r="G260" s="860"/>
      <c r="H260" s="860"/>
      <c r="I260" s="860"/>
      <c r="J260" s="860"/>
      <c r="K260" s="860"/>
      <c r="L260" s="860"/>
      <c r="M260" s="860"/>
      <c r="N260" s="860" t="s">
        <v>695</v>
      </c>
      <c r="O260" s="860" t="s">
        <v>1498</v>
      </c>
      <c r="P260" s="860" t="s">
        <v>691</v>
      </c>
      <c r="Q260" s="861">
        <v>43369</v>
      </c>
    </row>
    <row r="261" spans="1:17" x14ac:dyDescent="0.25">
      <c r="A261" s="864" t="s">
        <v>1495</v>
      </c>
      <c r="B261" s="859" t="s">
        <v>1500</v>
      </c>
      <c r="C261" s="859" t="s">
        <v>288</v>
      </c>
      <c r="D261" s="859" t="s">
        <v>1866</v>
      </c>
      <c r="E261" s="874" t="s">
        <v>1565</v>
      </c>
      <c r="F261" s="874"/>
      <c r="G261" s="860"/>
      <c r="H261" s="860"/>
      <c r="I261" s="860"/>
      <c r="J261" s="860"/>
      <c r="K261" s="860"/>
      <c r="L261" s="860"/>
      <c r="M261" s="860"/>
      <c r="N261" s="860" t="s">
        <v>695</v>
      </c>
      <c r="O261" s="860" t="s">
        <v>1498</v>
      </c>
      <c r="P261" s="860" t="s">
        <v>691</v>
      </c>
      <c r="Q261" s="861">
        <v>43369</v>
      </c>
    </row>
    <row r="262" spans="1:17" x14ac:dyDescent="0.25">
      <c r="A262" s="864" t="s">
        <v>1495</v>
      </c>
      <c r="B262" s="859" t="s">
        <v>1500</v>
      </c>
      <c r="C262" s="859" t="s">
        <v>8</v>
      </c>
      <c r="D262" s="859" t="s">
        <v>292</v>
      </c>
      <c r="E262" s="874" t="s">
        <v>1536</v>
      </c>
      <c r="F262" s="874"/>
      <c r="G262" s="860"/>
      <c r="H262" s="860"/>
      <c r="I262" s="860"/>
      <c r="J262" s="860"/>
      <c r="K262" s="860"/>
      <c r="L262" s="860"/>
      <c r="M262" s="860"/>
      <c r="N262" s="860" t="s">
        <v>706</v>
      </c>
      <c r="O262" s="860" t="s">
        <v>1496</v>
      </c>
      <c r="P262" s="860" t="s">
        <v>691</v>
      </c>
      <c r="Q262" s="861">
        <v>43369</v>
      </c>
    </row>
    <row r="263" spans="1:17" x14ac:dyDescent="0.25">
      <c r="A263" s="864" t="s">
        <v>1495</v>
      </c>
      <c r="B263" s="859" t="s">
        <v>1500</v>
      </c>
      <c r="C263" s="859" t="s">
        <v>1347</v>
      </c>
      <c r="D263" s="859" t="s">
        <v>1287</v>
      </c>
      <c r="E263" s="874" t="s">
        <v>1531</v>
      </c>
      <c r="F263" s="874"/>
      <c r="G263" s="860"/>
      <c r="H263" s="860"/>
      <c r="I263" s="860"/>
      <c r="J263" s="860"/>
      <c r="K263" s="860"/>
      <c r="L263" s="860"/>
      <c r="M263" s="860"/>
      <c r="N263" s="860" t="s">
        <v>704</v>
      </c>
      <c r="O263" s="860" t="s">
        <v>1566</v>
      </c>
      <c r="P263" s="860" t="s">
        <v>691</v>
      </c>
      <c r="Q263" s="861">
        <v>43369</v>
      </c>
    </row>
    <row r="264" spans="1:17" x14ac:dyDescent="0.25">
      <c r="A264" s="864" t="s">
        <v>1495</v>
      </c>
      <c r="B264" s="859" t="s">
        <v>1500</v>
      </c>
      <c r="C264" s="859" t="s">
        <v>5</v>
      </c>
      <c r="D264" s="859" t="s">
        <v>295</v>
      </c>
      <c r="E264" s="874" t="s">
        <v>1505</v>
      </c>
      <c r="F264" s="874"/>
      <c r="G264" s="860"/>
      <c r="H264" s="860"/>
      <c r="I264" s="860"/>
      <c r="J264" s="860"/>
      <c r="K264" s="860"/>
      <c r="L264" s="860"/>
      <c r="M264" s="860"/>
      <c r="N264" s="860" t="s">
        <v>690</v>
      </c>
      <c r="O264" s="860" t="s">
        <v>1497</v>
      </c>
      <c r="P264" s="860" t="s">
        <v>691</v>
      </c>
      <c r="Q264" s="861">
        <v>43369</v>
      </c>
    </row>
    <row r="265" spans="1:17" x14ac:dyDescent="0.25">
      <c r="A265" s="864" t="s">
        <v>1495</v>
      </c>
      <c r="B265" s="859" t="s">
        <v>1500</v>
      </c>
      <c r="C265" s="859" t="s">
        <v>5</v>
      </c>
      <c r="D265" s="859" t="s">
        <v>298</v>
      </c>
      <c r="E265" s="874" t="s">
        <v>1567</v>
      </c>
      <c r="F265" s="874"/>
      <c r="G265" s="860"/>
      <c r="H265" s="860"/>
      <c r="I265" s="860"/>
      <c r="J265" s="860"/>
      <c r="K265" s="860"/>
      <c r="L265" s="860"/>
      <c r="M265" s="860"/>
      <c r="N265" s="860" t="s">
        <v>690</v>
      </c>
      <c r="O265" s="860" t="s">
        <v>1497</v>
      </c>
      <c r="P265" s="860" t="s">
        <v>691</v>
      </c>
      <c r="Q265" s="861">
        <v>43369</v>
      </c>
    </row>
    <row r="266" spans="1:17" x14ac:dyDescent="0.25">
      <c r="A266" s="864" t="s">
        <v>1495</v>
      </c>
      <c r="B266" s="859" t="s">
        <v>1500</v>
      </c>
      <c r="C266" s="859" t="s">
        <v>5</v>
      </c>
      <c r="D266" s="859" t="s">
        <v>301</v>
      </c>
      <c r="E266" s="874" t="s">
        <v>1518</v>
      </c>
      <c r="F266" s="874"/>
      <c r="G266" s="860"/>
      <c r="H266" s="860"/>
      <c r="I266" s="860"/>
      <c r="J266" s="860"/>
      <c r="K266" s="860"/>
      <c r="L266" s="860"/>
      <c r="M266" s="860"/>
      <c r="N266" s="860" t="s">
        <v>690</v>
      </c>
      <c r="O266" s="860" t="s">
        <v>1497</v>
      </c>
      <c r="P266" s="860" t="s">
        <v>691</v>
      </c>
      <c r="Q266" s="861">
        <v>43369</v>
      </c>
    </row>
    <row r="267" spans="1:17" x14ac:dyDescent="0.25">
      <c r="A267" s="864" t="s">
        <v>1495</v>
      </c>
      <c r="B267" s="859" t="s">
        <v>1500</v>
      </c>
      <c r="C267" s="859" t="s">
        <v>5</v>
      </c>
      <c r="D267" s="859" t="s">
        <v>304</v>
      </c>
      <c r="E267" s="874" t="s">
        <v>1568</v>
      </c>
      <c r="F267" s="874"/>
      <c r="G267" s="860"/>
      <c r="H267" s="860"/>
      <c r="I267" s="860"/>
      <c r="J267" s="860"/>
      <c r="K267" s="860"/>
      <c r="L267" s="860"/>
      <c r="M267" s="860"/>
      <c r="N267" s="860" t="s">
        <v>690</v>
      </c>
      <c r="O267" s="860" t="s">
        <v>1497</v>
      </c>
      <c r="P267" s="860" t="s">
        <v>691</v>
      </c>
      <c r="Q267" s="861">
        <v>43369</v>
      </c>
    </row>
    <row r="268" spans="1:17" x14ac:dyDescent="0.25">
      <c r="A268" s="864" t="s">
        <v>1495</v>
      </c>
      <c r="B268" s="859" t="s">
        <v>1500</v>
      </c>
      <c r="C268" s="859" t="s">
        <v>5</v>
      </c>
      <c r="D268" s="859" t="s">
        <v>307</v>
      </c>
      <c r="E268" s="874" t="s">
        <v>1569</v>
      </c>
      <c r="F268" s="874"/>
      <c r="G268" s="860"/>
      <c r="H268" s="860"/>
      <c r="I268" s="860"/>
      <c r="J268" s="860"/>
      <c r="K268" s="860"/>
      <c r="L268" s="860"/>
      <c r="M268" s="860"/>
      <c r="N268" s="860" t="s">
        <v>690</v>
      </c>
      <c r="O268" s="860" t="s">
        <v>1497</v>
      </c>
      <c r="P268" s="860" t="s">
        <v>691</v>
      </c>
      <c r="Q268" s="861">
        <v>43369</v>
      </c>
    </row>
    <row r="269" spans="1:17" x14ac:dyDescent="0.25">
      <c r="A269" s="864" t="s">
        <v>1495</v>
      </c>
      <c r="B269" s="859" t="s">
        <v>1500</v>
      </c>
      <c r="C269" s="859" t="s">
        <v>5</v>
      </c>
      <c r="D269" s="859" t="s">
        <v>957</v>
      </c>
      <c r="E269" s="874" t="s">
        <v>1558</v>
      </c>
      <c r="F269" s="874"/>
      <c r="G269" s="860"/>
      <c r="H269" s="860"/>
      <c r="I269" s="860"/>
      <c r="J269" s="860"/>
      <c r="K269" s="860"/>
      <c r="L269" s="860"/>
      <c r="M269" s="860"/>
      <c r="N269" s="860" t="s">
        <v>690</v>
      </c>
      <c r="O269" s="860" t="s">
        <v>1497</v>
      </c>
      <c r="P269" s="860" t="s">
        <v>691</v>
      </c>
      <c r="Q269" s="861">
        <v>43369</v>
      </c>
    </row>
    <row r="270" spans="1:17" x14ac:dyDescent="0.25">
      <c r="A270" s="864" t="s">
        <v>1495</v>
      </c>
      <c r="B270" s="859" t="s">
        <v>1500</v>
      </c>
      <c r="C270" s="859" t="s">
        <v>5</v>
      </c>
      <c r="D270" s="859" t="s">
        <v>1015</v>
      </c>
      <c r="E270" s="874" t="s">
        <v>1570</v>
      </c>
      <c r="F270" s="874"/>
      <c r="G270" s="860"/>
      <c r="H270" s="860"/>
      <c r="I270" s="860"/>
      <c r="J270" s="860"/>
      <c r="K270" s="860"/>
      <c r="L270" s="860"/>
      <c r="M270" s="860"/>
      <c r="N270" s="860" t="s">
        <v>690</v>
      </c>
      <c r="O270" s="860" t="s">
        <v>1497</v>
      </c>
      <c r="P270" s="860" t="s">
        <v>691</v>
      </c>
      <c r="Q270" s="861">
        <v>43369</v>
      </c>
    </row>
    <row r="271" spans="1:17" x14ac:dyDescent="0.25">
      <c r="A271" s="864" t="s">
        <v>1495</v>
      </c>
      <c r="B271" s="859" t="s">
        <v>1500</v>
      </c>
      <c r="C271" s="859" t="s">
        <v>5</v>
      </c>
      <c r="D271" s="859" t="s">
        <v>1358</v>
      </c>
      <c r="E271" s="874" t="s">
        <v>1571</v>
      </c>
      <c r="F271" s="874"/>
      <c r="G271" s="860"/>
      <c r="H271" s="860"/>
      <c r="I271" s="860"/>
      <c r="J271" s="860"/>
      <c r="K271" s="860"/>
      <c r="L271" s="860"/>
      <c r="M271" s="860"/>
      <c r="N271" s="860" t="s">
        <v>690</v>
      </c>
      <c r="O271" s="860" t="s">
        <v>1497</v>
      </c>
      <c r="P271" s="860" t="s">
        <v>691</v>
      </c>
      <c r="Q271" s="861">
        <v>43369</v>
      </c>
    </row>
    <row r="272" spans="1:17" x14ac:dyDescent="0.25">
      <c r="A272" s="864" t="s">
        <v>1495</v>
      </c>
      <c r="B272" s="859" t="s">
        <v>1500</v>
      </c>
      <c r="C272" s="859" t="s">
        <v>310</v>
      </c>
      <c r="D272" s="859" t="s">
        <v>311</v>
      </c>
      <c r="E272" s="874" t="s">
        <v>1514</v>
      </c>
      <c r="F272" s="874"/>
      <c r="G272" s="860"/>
      <c r="H272" s="860"/>
      <c r="I272" s="860"/>
      <c r="J272" s="860"/>
      <c r="K272" s="860"/>
      <c r="L272" s="860"/>
      <c r="M272" s="860"/>
      <c r="N272" s="860" t="s">
        <v>704</v>
      </c>
      <c r="O272" s="860" t="s">
        <v>1566</v>
      </c>
      <c r="P272" s="860" t="s">
        <v>691</v>
      </c>
      <c r="Q272" s="861">
        <v>43369</v>
      </c>
    </row>
    <row r="273" spans="1:17" x14ac:dyDescent="0.25">
      <c r="A273" s="864" t="s">
        <v>1495</v>
      </c>
      <c r="B273" s="859" t="s">
        <v>1500</v>
      </c>
      <c r="C273" s="859" t="s">
        <v>310</v>
      </c>
      <c r="D273" s="859" t="s">
        <v>314</v>
      </c>
      <c r="E273" s="874" t="s">
        <v>1569</v>
      </c>
      <c r="F273" s="874"/>
      <c r="G273" s="860"/>
      <c r="H273" s="860"/>
      <c r="I273" s="860"/>
      <c r="J273" s="860"/>
      <c r="K273" s="860"/>
      <c r="L273" s="860"/>
      <c r="M273" s="860"/>
      <c r="N273" s="860" t="s">
        <v>704</v>
      </c>
      <c r="O273" s="860" t="s">
        <v>1566</v>
      </c>
      <c r="P273" s="860" t="s">
        <v>691</v>
      </c>
      <c r="Q273" s="861">
        <v>43369</v>
      </c>
    </row>
    <row r="274" spans="1:17" x14ac:dyDescent="0.25">
      <c r="A274" s="864" t="s">
        <v>1495</v>
      </c>
      <c r="B274" s="859" t="s">
        <v>1500</v>
      </c>
      <c r="C274" s="859" t="s">
        <v>310</v>
      </c>
      <c r="D274" s="859" t="s">
        <v>1867</v>
      </c>
      <c r="E274" s="874" t="s">
        <v>1573</v>
      </c>
      <c r="F274" s="874"/>
      <c r="G274" s="860"/>
      <c r="H274" s="860"/>
      <c r="I274" s="860"/>
      <c r="J274" s="860"/>
      <c r="K274" s="860"/>
      <c r="L274" s="860"/>
      <c r="M274" s="860"/>
      <c r="N274" s="860" t="s">
        <v>704</v>
      </c>
      <c r="O274" s="860" t="s">
        <v>1566</v>
      </c>
      <c r="P274" s="860" t="s">
        <v>691</v>
      </c>
      <c r="Q274" s="861">
        <v>43369</v>
      </c>
    </row>
    <row r="275" spans="1:17" x14ac:dyDescent="0.25">
      <c r="A275" s="864" t="s">
        <v>1495</v>
      </c>
      <c r="B275" s="859" t="s">
        <v>1500</v>
      </c>
      <c r="C275" s="859" t="s">
        <v>1574</v>
      </c>
      <c r="D275" s="859" t="s">
        <v>317</v>
      </c>
      <c r="E275" s="874" t="s">
        <v>1575</v>
      </c>
      <c r="F275" s="874"/>
      <c r="G275" s="860"/>
      <c r="H275" s="860"/>
      <c r="I275" s="860"/>
      <c r="J275" s="860"/>
      <c r="K275" s="860"/>
      <c r="L275" s="860"/>
      <c r="M275" s="860"/>
      <c r="N275" s="860" t="s">
        <v>687</v>
      </c>
      <c r="O275" s="860" t="s">
        <v>1576</v>
      </c>
      <c r="P275" s="860" t="s">
        <v>691</v>
      </c>
      <c r="Q275" s="861">
        <v>43369</v>
      </c>
    </row>
    <row r="276" spans="1:17" x14ac:dyDescent="0.25">
      <c r="A276" s="864" t="s">
        <v>1495</v>
      </c>
      <c r="B276" s="859" t="s">
        <v>1500</v>
      </c>
      <c r="C276" s="859" t="s">
        <v>1577</v>
      </c>
      <c r="D276" s="859" t="s">
        <v>321</v>
      </c>
      <c r="E276" s="874" t="s">
        <v>1537</v>
      </c>
      <c r="F276" s="874"/>
      <c r="G276" s="860"/>
      <c r="H276" s="860"/>
      <c r="I276" s="860"/>
      <c r="J276" s="860"/>
      <c r="K276" s="860"/>
      <c r="L276" s="860"/>
      <c r="M276" s="860"/>
      <c r="N276" s="860" t="s">
        <v>696</v>
      </c>
      <c r="O276" s="860" t="s">
        <v>1499</v>
      </c>
      <c r="P276" s="860" t="s">
        <v>691</v>
      </c>
      <c r="Q276" s="861">
        <v>43369</v>
      </c>
    </row>
    <row r="277" spans="1:17" x14ac:dyDescent="0.25">
      <c r="A277" s="864" t="s">
        <v>1495</v>
      </c>
      <c r="B277" s="859" t="s">
        <v>1500</v>
      </c>
      <c r="C277" s="859" t="s">
        <v>1577</v>
      </c>
      <c r="D277" s="859" t="s">
        <v>896</v>
      </c>
      <c r="E277" s="874" t="s">
        <v>1578</v>
      </c>
      <c r="F277" s="874"/>
      <c r="G277" s="860"/>
      <c r="H277" s="860"/>
      <c r="I277" s="860"/>
      <c r="J277" s="860"/>
      <c r="K277" s="860"/>
      <c r="L277" s="860"/>
      <c r="M277" s="860"/>
      <c r="N277" s="860" t="s">
        <v>696</v>
      </c>
      <c r="O277" s="860" t="s">
        <v>1499</v>
      </c>
      <c r="P277" s="860" t="s">
        <v>691</v>
      </c>
      <c r="Q277" s="861">
        <v>43369</v>
      </c>
    </row>
    <row r="278" spans="1:17" x14ac:dyDescent="0.25">
      <c r="A278" s="864" t="s">
        <v>1495</v>
      </c>
      <c r="B278" s="859" t="s">
        <v>1500</v>
      </c>
      <c r="C278" s="859" t="s">
        <v>1577</v>
      </c>
      <c r="D278" s="859" t="s">
        <v>899</v>
      </c>
      <c r="E278" s="874" t="s">
        <v>1579</v>
      </c>
      <c r="F278" s="874"/>
      <c r="G278" s="860"/>
      <c r="H278" s="860"/>
      <c r="I278" s="860"/>
      <c r="J278" s="860"/>
      <c r="K278" s="860"/>
      <c r="L278" s="860"/>
      <c r="M278" s="860"/>
      <c r="N278" s="860" t="s">
        <v>696</v>
      </c>
      <c r="O278" s="860" t="s">
        <v>1499</v>
      </c>
      <c r="P278" s="860" t="s">
        <v>691</v>
      </c>
      <c r="Q278" s="861">
        <v>43369</v>
      </c>
    </row>
    <row r="279" spans="1:17" x14ac:dyDescent="0.25">
      <c r="A279" s="864" t="s">
        <v>1495</v>
      </c>
      <c r="B279" s="859" t="s">
        <v>1500</v>
      </c>
      <c r="C279" s="859" t="s">
        <v>1577</v>
      </c>
      <c r="D279" s="859" t="s">
        <v>1869</v>
      </c>
      <c r="E279" s="874" t="s">
        <v>1580</v>
      </c>
      <c r="F279" s="874"/>
      <c r="G279" s="860"/>
      <c r="H279" s="860"/>
      <c r="I279" s="860"/>
      <c r="J279" s="860"/>
      <c r="K279" s="860"/>
      <c r="L279" s="860"/>
      <c r="M279" s="860"/>
      <c r="N279" s="860" t="s">
        <v>696</v>
      </c>
      <c r="O279" s="860" t="s">
        <v>1499</v>
      </c>
      <c r="P279" s="860" t="s">
        <v>691</v>
      </c>
      <c r="Q279" s="861">
        <v>43369</v>
      </c>
    </row>
    <row r="280" spans="1:17" x14ac:dyDescent="0.25">
      <c r="A280" s="864" t="s">
        <v>1495</v>
      </c>
      <c r="B280" s="859" t="s">
        <v>1500</v>
      </c>
      <c r="C280" s="859" t="s">
        <v>1032</v>
      </c>
      <c r="D280" s="859" t="s">
        <v>1881</v>
      </c>
      <c r="E280" s="874" t="s">
        <v>1581</v>
      </c>
      <c r="F280" s="874"/>
      <c r="G280" s="860"/>
      <c r="H280" s="860"/>
      <c r="I280" s="860"/>
      <c r="J280" s="860"/>
      <c r="K280" s="860"/>
      <c r="L280" s="860"/>
      <c r="M280" s="860"/>
      <c r="N280" s="860" t="s">
        <v>706</v>
      </c>
      <c r="O280" s="860" t="s">
        <v>1496</v>
      </c>
      <c r="P280" s="860" t="s">
        <v>699</v>
      </c>
      <c r="Q280" s="861">
        <v>43369</v>
      </c>
    </row>
    <row r="281" spans="1:17" x14ac:dyDescent="0.25">
      <c r="A281" s="864" t="s">
        <v>1495</v>
      </c>
      <c r="B281" s="859" t="s">
        <v>1500</v>
      </c>
      <c r="C281" s="859" t="s">
        <v>1032</v>
      </c>
      <c r="D281" s="859" t="s">
        <v>1882</v>
      </c>
      <c r="E281" s="874" t="s">
        <v>1581</v>
      </c>
      <c r="F281" s="874"/>
      <c r="G281" s="860"/>
      <c r="H281" s="860"/>
      <c r="I281" s="860"/>
      <c r="J281" s="860"/>
      <c r="K281" s="860"/>
      <c r="L281" s="860"/>
      <c r="M281" s="860"/>
      <c r="N281" s="860" t="s">
        <v>706</v>
      </c>
      <c r="O281" s="860" t="s">
        <v>1496</v>
      </c>
      <c r="P281" s="860" t="s">
        <v>699</v>
      </c>
      <c r="Q281" s="861">
        <v>43369</v>
      </c>
    </row>
    <row r="282" spans="1:17" x14ac:dyDescent="0.25">
      <c r="A282" s="864" t="s">
        <v>1495</v>
      </c>
      <c r="B282" s="859" t="s">
        <v>1500</v>
      </c>
      <c r="C282" s="859" t="s">
        <v>1032</v>
      </c>
      <c r="D282" s="859" t="s">
        <v>1883</v>
      </c>
      <c r="E282" s="874" t="s">
        <v>1581</v>
      </c>
      <c r="F282" s="874"/>
      <c r="G282" s="860"/>
      <c r="H282" s="860"/>
      <c r="I282" s="860"/>
      <c r="J282" s="860"/>
      <c r="K282" s="860"/>
      <c r="L282" s="860"/>
      <c r="M282" s="860"/>
      <c r="N282" s="860" t="s">
        <v>706</v>
      </c>
      <c r="O282" s="860" t="s">
        <v>1496</v>
      </c>
      <c r="P282" s="860" t="s">
        <v>699</v>
      </c>
      <c r="Q282" s="861">
        <v>43369</v>
      </c>
    </row>
    <row r="283" spans="1:17" x14ac:dyDescent="0.25">
      <c r="A283" s="864" t="s">
        <v>1495</v>
      </c>
      <c r="B283" s="859" t="s">
        <v>1500</v>
      </c>
      <c r="C283" s="859" t="s">
        <v>802</v>
      </c>
      <c r="D283" s="859" t="s">
        <v>935</v>
      </c>
      <c r="E283" s="874" t="s">
        <v>1511</v>
      </c>
      <c r="F283" s="874"/>
      <c r="G283" s="860"/>
      <c r="H283" s="860"/>
      <c r="I283" s="860"/>
      <c r="J283" s="860"/>
      <c r="K283" s="860"/>
      <c r="L283" s="860"/>
      <c r="M283" s="860"/>
      <c r="N283" s="860" t="s">
        <v>704</v>
      </c>
      <c r="O283" s="860" t="s">
        <v>1566</v>
      </c>
      <c r="P283" s="860" t="s">
        <v>691</v>
      </c>
      <c r="Q283" s="861">
        <v>43369</v>
      </c>
    </row>
    <row r="284" spans="1:17" x14ac:dyDescent="0.25">
      <c r="A284" s="864" t="s">
        <v>1495</v>
      </c>
      <c r="B284" s="859" t="s">
        <v>1500</v>
      </c>
      <c r="C284" s="859" t="s">
        <v>802</v>
      </c>
      <c r="D284" s="859" t="s">
        <v>1884</v>
      </c>
      <c r="E284" s="874" t="s">
        <v>1582</v>
      </c>
      <c r="F284" s="874"/>
      <c r="G284" s="860"/>
      <c r="H284" s="860"/>
      <c r="I284" s="860"/>
      <c r="J284" s="860"/>
      <c r="K284" s="860"/>
      <c r="L284" s="860"/>
      <c r="M284" s="860"/>
      <c r="N284" s="860" t="s">
        <v>704</v>
      </c>
      <c r="O284" s="860" t="s">
        <v>1566</v>
      </c>
      <c r="P284" s="860" t="s">
        <v>691</v>
      </c>
      <c r="Q284" s="861">
        <v>43369</v>
      </c>
    </row>
    <row r="285" spans="1:17" x14ac:dyDescent="0.25">
      <c r="A285" s="864" t="s">
        <v>1495</v>
      </c>
      <c r="B285" s="859" t="s">
        <v>1500</v>
      </c>
      <c r="C285" s="859" t="s">
        <v>802</v>
      </c>
      <c r="D285" s="859" t="s">
        <v>1885</v>
      </c>
      <c r="E285" s="874" t="s">
        <v>1583</v>
      </c>
      <c r="F285" s="874"/>
      <c r="G285" s="860"/>
      <c r="H285" s="860"/>
      <c r="I285" s="860"/>
      <c r="J285" s="860"/>
      <c r="K285" s="860"/>
      <c r="L285" s="860"/>
      <c r="M285" s="860"/>
      <c r="N285" s="860" t="s">
        <v>704</v>
      </c>
      <c r="O285" s="860" t="s">
        <v>1566</v>
      </c>
      <c r="P285" s="860" t="s">
        <v>691</v>
      </c>
      <c r="Q285" s="861">
        <v>43369</v>
      </c>
    </row>
    <row r="286" spans="1:17" x14ac:dyDescent="0.25">
      <c r="A286" s="864" t="s">
        <v>1495</v>
      </c>
      <c r="B286" s="859" t="s">
        <v>1500</v>
      </c>
      <c r="C286" s="859" t="s">
        <v>802</v>
      </c>
      <c r="D286" s="859" t="s">
        <v>1886</v>
      </c>
      <c r="E286" s="874" t="s">
        <v>1584</v>
      </c>
      <c r="F286" s="874"/>
      <c r="G286" s="860"/>
      <c r="H286" s="860"/>
      <c r="I286" s="860"/>
      <c r="J286" s="860"/>
      <c r="K286" s="860"/>
      <c r="L286" s="860"/>
      <c r="M286" s="860"/>
      <c r="N286" s="860" t="s">
        <v>704</v>
      </c>
      <c r="O286" s="860" t="s">
        <v>1566</v>
      </c>
      <c r="P286" s="860" t="s">
        <v>691</v>
      </c>
      <c r="Q286" s="861">
        <v>43369</v>
      </c>
    </row>
    <row r="287" spans="1:17" x14ac:dyDescent="0.25">
      <c r="A287" s="864" t="s">
        <v>1495</v>
      </c>
      <c r="B287" s="859" t="s">
        <v>1500</v>
      </c>
      <c r="C287" s="859" t="s">
        <v>802</v>
      </c>
      <c r="D287" s="859" t="s">
        <v>803</v>
      </c>
      <c r="E287" s="874" t="s">
        <v>1585</v>
      </c>
      <c r="F287" s="874"/>
      <c r="G287" s="860"/>
      <c r="H287" s="860"/>
      <c r="I287" s="860"/>
      <c r="J287" s="860"/>
      <c r="K287" s="860"/>
      <c r="L287" s="860"/>
      <c r="M287" s="860"/>
      <c r="N287" s="860" t="s">
        <v>704</v>
      </c>
      <c r="O287" s="860" t="s">
        <v>1566</v>
      </c>
      <c r="P287" s="860" t="s">
        <v>691</v>
      </c>
      <c r="Q287" s="861">
        <v>43369</v>
      </c>
    </row>
    <row r="288" spans="1:17" x14ac:dyDescent="0.25">
      <c r="A288" s="864" t="s">
        <v>1495</v>
      </c>
      <c r="B288" s="859" t="s">
        <v>1500</v>
      </c>
      <c r="C288" s="859" t="s">
        <v>802</v>
      </c>
      <c r="D288" s="859" t="s">
        <v>940</v>
      </c>
      <c r="E288" s="874" t="s">
        <v>1586</v>
      </c>
      <c r="F288" s="874"/>
      <c r="G288" s="860"/>
      <c r="H288" s="860"/>
      <c r="I288" s="860"/>
      <c r="J288" s="860"/>
      <c r="K288" s="860"/>
      <c r="L288" s="860"/>
      <c r="M288" s="860"/>
      <c r="N288" s="860" t="s">
        <v>704</v>
      </c>
      <c r="O288" s="860" t="s">
        <v>1566</v>
      </c>
      <c r="P288" s="860" t="s">
        <v>691</v>
      </c>
      <c r="Q288" s="861">
        <v>43369</v>
      </c>
    </row>
    <row r="289" spans="1:17" x14ac:dyDescent="0.25">
      <c r="A289" s="864" t="s">
        <v>1495</v>
      </c>
      <c r="B289" s="859" t="s">
        <v>1500</v>
      </c>
      <c r="C289" s="859" t="s">
        <v>802</v>
      </c>
      <c r="D289" s="859" t="s">
        <v>1887</v>
      </c>
      <c r="E289" s="874" t="s">
        <v>1583</v>
      </c>
      <c r="F289" s="874"/>
      <c r="G289" s="860"/>
      <c r="H289" s="860"/>
      <c r="I289" s="860"/>
      <c r="J289" s="860"/>
      <c r="K289" s="860"/>
      <c r="L289" s="860"/>
      <c r="M289" s="860"/>
      <c r="N289" s="860" t="s">
        <v>704</v>
      </c>
      <c r="O289" s="860" t="s">
        <v>1566</v>
      </c>
      <c r="P289" s="860" t="s">
        <v>691</v>
      </c>
      <c r="Q289" s="861">
        <v>43369</v>
      </c>
    </row>
    <row r="290" spans="1:17" x14ac:dyDescent="0.25">
      <c r="A290" s="864" t="s">
        <v>1495</v>
      </c>
      <c r="B290" s="859" t="s">
        <v>1500</v>
      </c>
      <c r="C290" s="859" t="s">
        <v>802</v>
      </c>
      <c r="D290" s="859" t="s">
        <v>1888</v>
      </c>
      <c r="E290" s="874" t="s">
        <v>1554</v>
      </c>
      <c r="F290" s="874"/>
      <c r="G290" s="860"/>
      <c r="H290" s="860"/>
      <c r="I290" s="860"/>
      <c r="J290" s="860"/>
      <c r="K290" s="860"/>
      <c r="L290" s="860"/>
      <c r="M290" s="860"/>
      <c r="N290" s="860" t="s">
        <v>704</v>
      </c>
      <c r="O290" s="860" t="s">
        <v>1566</v>
      </c>
      <c r="P290" s="860" t="s">
        <v>691</v>
      </c>
      <c r="Q290" s="861">
        <v>43369</v>
      </c>
    </row>
    <row r="291" spans="1:17" x14ac:dyDescent="0.25">
      <c r="A291" s="864" t="s">
        <v>1495</v>
      </c>
      <c r="B291" s="859" t="s">
        <v>1500</v>
      </c>
      <c r="C291" s="859" t="s">
        <v>802</v>
      </c>
      <c r="D291" s="859" t="s">
        <v>1889</v>
      </c>
      <c r="E291" s="874" t="s">
        <v>1587</v>
      </c>
      <c r="F291" s="874"/>
      <c r="G291" s="860"/>
      <c r="H291" s="860"/>
      <c r="I291" s="860"/>
      <c r="J291" s="860"/>
      <c r="K291" s="860"/>
      <c r="L291" s="860"/>
      <c r="M291" s="860"/>
      <c r="N291" s="860" t="s">
        <v>704</v>
      </c>
      <c r="O291" s="860" t="s">
        <v>1566</v>
      </c>
      <c r="P291" s="860" t="s">
        <v>691</v>
      </c>
      <c r="Q291" s="861">
        <v>43369</v>
      </c>
    </row>
    <row r="292" spans="1:17" x14ac:dyDescent="0.25">
      <c r="A292" s="864" t="s">
        <v>1495</v>
      </c>
      <c r="B292" s="859" t="s">
        <v>1500</v>
      </c>
      <c r="C292" s="859" t="s">
        <v>870</v>
      </c>
      <c r="D292" s="859" t="s">
        <v>1870</v>
      </c>
      <c r="E292" s="874" t="s">
        <v>1506</v>
      </c>
      <c r="F292" s="874"/>
      <c r="G292" s="860"/>
      <c r="H292" s="860"/>
      <c r="I292" s="860"/>
      <c r="J292" s="860"/>
      <c r="K292" s="860"/>
      <c r="L292" s="860"/>
      <c r="M292" s="860"/>
      <c r="N292" s="860" t="s">
        <v>706</v>
      </c>
      <c r="O292" s="860" t="s">
        <v>1496</v>
      </c>
      <c r="P292" s="860" t="s">
        <v>691</v>
      </c>
      <c r="Q292" s="861">
        <v>43369</v>
      </c>
    </row>
    <row r="293" spans="1:17" x14ac:dyDescent="0.25">
      <c r="A293" s="864" t="s">
        <v>1495</v>
      </c>
      <c r="B293" s="859" t="s">
        <v>1500</v>
      </c>
      <c r="C293" s="859" t="s">
        <v>870</v>
      </c>
      <c r="D293" s="859" t="s">
        <v>1440</v>
      </c>
      <c r="E293" s="874" t="s">
        <v>1588</v>
      </c>
      <c r="F293" s="874"/>
      <c r="G293" s="860"/>
      <c r="H293" s="860"/>
      <c r="I293" s="860"/>
      <c r="J293" s="860"/>
      <c r="K293" s="860"/>
      <c r="L293" s="860"/>
      <c r="M293" s="860"/>
      <c r="N293" s="860" t="s">
        <v>706</v>
      </c>
      <c r="O293" s="860" t="s">
        <v>1496</v>
      </c>
      <c r="P293" s="860" t="s">
        <v>691</v>
      </c>
      <c r="Q293" s="861">
        <v>43369</v>
      </c>
    </row>
    <row r="294" spans="1:17" x14ac:dyDescent="0.25">
      <c r="A294" s="864" t="s">
        <v>1495</v>
      </c>
      <c r="B294" s="859" t="s">
        <v>1500</v>
      </c>
      <c r="C294" s="859" t="s">
        <v>1539</v>
      </c>
      <c r="D294" s="859" t="s">
        <v>1281</v>
      </c>
      <c r="E294" s="874" t="s">
        <v>1589</v>
      </c>
      <c r="F294" s="874"/>
      <c r="G294" s="860"/>
      <c r="H294" s="860"/>
      <c r="I294" s="860"/>
      <c r="J294" s="860"/>
      <c r="K294" s="860"/>
      <c r="L294" s="860"/>
      <c r="M294" s="860"/>
      <c r="N294" s="860" t="s">
        <v>693</v>
      </c>
      <c r="O294" s="860" t="s">
        <v>1590</v>
      </c>
      <c r="P294" s="860" t="s">
        <v>691</v>
      </c>
      <c r="Q294" s="861">
        <v>43369</v>
      </c>
    </row>
    <row r="295" spans="1:17" x14ac:dyDescent="0.25">
      <c r="A295" s="864" t="s">
        <v>1495</v>
      </c>
      <c r="B295" s="859" t="s">
        <v>1500</v>
      </c>
      <c r="C295" s="859" t="s">
        <v>1539</v>
      </c>
      <c r="D295" s="859" t="s">
        <v>1890</v>
      </c>
      <c r="E295" s="874" t="s">
        <v>1540</v>
      </c>
      <c r="F295" s="874"/>
      <c r="G295" s="860"/>
      <c r="H295" s="860"/>
      <c r="I295" s="860"/>
      <c r="J295" s="860"/>
      <c r="K295" s="860"/>
      <c r="L295" s="860"/>
      <c r="M295" s="860"/>
      <c r="N295" s="860" t="s">
        <v>693</v>
      </c>
      <c r="O295" s="860" t="s">
        <v>1590</v>
      </c>
      <c r="P295" s="860" t="s">
        <v>691</v>
      </c>
      <c r="Q295" s="861">
        <v>43369</v>
      </c>
    </row>
    <row r="296" spans="1:17" x14ac:dyDescent="0.25">
      <c r="A296" s="864" t="s">
        <v>1495</v>
      </c>
      <c r="B296" s="859" t="s">
        <v>1500</v>
      </c>
      <c r="C296" s="859" t="s">
        <v>341</v>
      </c>
      <c r="D296" s="859" t="s">
        <v>1891</v>
      </c>
      <c r="E296" s="874" t="s">
        <v>1541</v>
      </c>
      <c r="F296" s="874"/>
      <c r="G296" s="860"/>
      <c r="H296" s="860"/>
      <c r="I296" s="860"/>
      <c r="J296" s="860"/>
      <c r="K296" s="860"/>
      <c r="L296" s="860"/>
      <c r="M296" s="860"/>
      <c r="N296" s="860" t="s">
        <v>690</v>
      </c>
      <c r="O296" s="860" t="s">
        <v>1497</v>
      </c>
      <c r="P296" s="860" t="s">
        <v>691</v>
      </c>
      <c r="Q296" s="861">
        <v>43369</v>
      </c>
    </row>
    <row r="297" spans="1:17" x14ac:dyDescent="0.25">
      <c r="A297" s="864" t="s">
        <v>1495</v>
      </c>
      <c r="B297" s="859" t="s">
        <v>1500</v>
      </c>
      <c r="C297" s="859" t="s">
        <v>341</v>
      </c>
      <c r="D297" s="859" t="s">
        <v>1892</v>
      </c>
      <c r="E297" s="874" t="s">
        <v>1542</v>
      </c>
      <c r="F297" s="874"/>
      <c r="G297" s="860"/>
      <c r="H297" s="860"/>
      <c r="I297" s="860"/>
      <c r="J297" s="860"/>
      <c r="K297" s="860"/>
      <c r="L297" s="860"/>
      <c r="M297" s="860"/>
      <c r="N297" s="860" t="s">
        <v>690</v>
      </c>
      <c r="O297" s="860" t="s">
        <v>1497</v>
      </c>
      <c r="P297" s="860" t="s">
        <v>691</v>
      </c>
      <c r="Q297" s="861">
        <v>43369</v>
      </c>
    </row>
    <row r="298" spans="1:17" x14ac:dyDescent="0.25">
      <c r="A298" s="864" t="s">
        <v>1495</v>
      </c>
      <c r="B298" s="859" t="s">
        <v>1500</v>
      </c>
      <c r="C298" s="859" t="s">
        <v>341</v>
      </c>
      <c r="D298" s="859" t="s">
        <v>1893</v>
      </c>
      <c r="E298" s="874" t="s">
        <v>1543</v>
      </c>
      <c r="F298" s="874"/>
      <c r="G298" s="860"/>
      <c r="H298" s="860"/>
      <c r="I298" s="860"/>
      <c r="J298" s="860"/>
      <c r="K298" s="860"/>
      <c r="L298" s="860"/>
      <c r="M298" s="860"/>
      <c r="N298" s="860" t="s">
        <v>690</v>
      </c>
      <c r="O298" s="860" t="s">
        <v>1497</v>
      </c>
      <c r="P298" s="860" t="s">
        <v>691</v>
      </c>
      <c r="Q298" s="861">
        <v>43369</v>
      </c>
    </row>
    <row r="299" spans="1:17" x14ac:dyDescent="0.25">
      <c r="A299" s="864" t="s">
        <v>1495</v>
      </c>
      <c r="B299" s="859" t="s">
        <v>1500</v>
      </c>
      <c r="C299" s="859" t="s">
        <v>341</v>
      </c>
      <c r="D299" s="859" t="s">
        <v>342</v>
      </c>
      <c r="E299" s="874" t="s">
        <v>1544</v>
      </c>
      <c r="F299" s="874"/>
      <c r="G299" s="860"/>
      <c r="H299" s="860"/>
      <c r="I299" s="860"/>
      <c r="J299" s="860"/>
      <c r="K299" s="860"/>
      <c r="L299" s="860"/>
      <c r="M299" s="860"/>
      <c r="N299" s="860" t="s">
        <v>690</v>
      </c>
      <c r="O299" s="860" t="s">
        <v>1497</v>
      </c>
      <c r="P299" s="860" t="s">
        <v>691</v>
      </c>
      <c r="Q299" s="861">
        <v>43369</v>
      </c>
    </row>
    <row r="300" spans="1:17" x14ac:dyDescent="0.25">
      <c r="A300" s="864" t="s">
        <v>1495</v>
      </c>
      <c r="B300" s="859" t="s">
        <v>1500</v>
      </c>
      <c r="C300" s="859" t="s">
        <v>165</v>
      </c>
      <c r="D300" s="859" t="s">
        <v>1894</v>
      </c>
      <c r="E300" s="874" t="s">
        <v>1511</v>
      </c>
      <c r="F300" s="874"/>
      <c r="G300" s="860"/>
      <c r="H300" s="860"/>
      <c r="I300" s="860"/>
      <c r="J300" s="860"/>
      <c r="K300" s="860"/>
      <c r="L300" s="860"/>
      <c r="M300" s="860"/>
      <c r="N300" s="860" t="s">
        <v>695</v>
      </c>
      <c r="O300" s="860" t="s">
        <v>1498</v>
      </c>
      <c r="P300" s="860" t="s">
        <v>691</v>
      </c>
      <c r="Q300" s="861">
        <v>43369</v>
      </c>
    </row>
    <row r="301" spans="1:17" x14ac:dyDescent="0.25">
      <c r="A301" s="864" t="s">
        <v>1495</v>
      </c>
      <c r="B301" s="859" t="s">
        <v>1500</v>
      </c>
      <c r="C301" s="859" t="s">
        <v>165</v>
      </c>
      <c r="D301" s="859" t="s">
        <v>1895</v>
      </c>
      <c r="E301" s="874" t="s">
        <v>1591</v>
      </c>
      <c r="F301" s="874"/>
      <c r="G301" s="860"/>
      <c r="H301" s="860"/>
      <c r="I301" s="860"/>
      <c r="J301" s="860"/>
      <c r="K301" s="860"/>
      <c r="L301" s="860"/>
      <c r="M301" s="860"/>
      <c r="N301" s="860" t="s">
        <v>695</v>
      </c>
      <c r="O301" s="860" t="s">
        <v>1498</v>
      </c>
      <c r="P301" s="860" t="s">
        <v>691</v>
      </c>
      <c r="Q301" s="861">
        <v>43369</v>
      </c>
    </row>
    <row r="302" spans="1:17" x14ac:dyDescent="0.25">
      <c r="A302" s="864" t="s">
        <v>1495</v>
      </c>
      <c r="B302" s="859" t="s">
        <v>1500</v>
      </c>
      <c r="C302" s="859" t="s">
        <v>165</v>
      </c>
      <c r="D302" s="859" t="s">
        <v>1896</v>
      </c>
      <c r="E302" s="874" t="s">
        <v>1505</v>
      </c>
      <c r="F302" s="874"/>
      <c r="G302" s="860"/>
      <c r="H302" s="860"/>
      <c r="I302" s="860"/>
      <c r="J302" s="860"/>
      <c r="K302" s="860"/>
      <c r="L302" s="860"/>
      <c r="M302" s="860"/>
      <c r="N302" s="860" t="s">
        <v>695</v>
      </c>
      <c r="O302" s="860" t="s">
        <v>1498</v>
      </c>
      <c r="P302" s="860" t="s">
        <v>691</v>
      </c>
      <c r="Q302" s="861">
        <v>43369</v>
      </c>
    </row>
    <row r="303" spans="1:17" x14ac:dyDescent="0.25">
      <c r="A303" s="864" t="s">
        <v>1495</v>
      </c>
      <c r="B303" s="859" t="s">
        <v>1500</v>
      </c>
      <c r="C303" s="859" t="s">
        <v>165</v>
      </c>
      <c r="D303" s="859" t="s">
        <v>1897</v>
      </c>
      <c r="E303" s="874" t="s">
        <v>1505</v>
      </c>
      <c r="F303" s="874"/>
      <c r="G303" s="860"/>
      <c r="H303" s="860"/>
      <c r="I303" s="860"/>
      <c r="J303" s="860"/>
      <c r="K303" s="860"/>
      <c r="L303" s="860"/>
      <c r="M303" s="860"/>
      <c r="N303" s="860" t="s">
        <v>695</v>
      </c>
      <c r="O303" s="860" t="s">
        <v>1498</v>
      </c>
      <c r="P303" s="860" t="s">
        <v>691</v>
      </c>
      <c r="Q303" s="861">
        <v>43369</v>
      </c>
    </row>
    <row r="304" spans="1:17" x14ac:dyDescent="0.25">
      <c r="A304" s="864" t="s">
        <v>1495</v>
      </c>
      <c r="B304" s="859" t="s">
        <v>1500</v>
      </c>
      <c r="C304" s="859" t="s">
        <v>165</v>
      </c>
      <c r="D304" s="859" t="s">
        <v>1900</v>
      </c>
      <c r="E304" s="874" t="s">
        <v>1592</v>
      </c>
      <c r="F304" s="874"/>
      <c r="G304" s="860"/>
      <c r="H304" s="860"/>
      <c r="I304" s="860"/>
      <c r="J304" s="860"/>
      <c r="K304" s="860"/>
      <c r="L304" s="860"/>
      <c r="M304" s="860"/>
      <c r="N304" s="860" t="s">
        <v>695</v>
      </c>
      <c r="O304" s="860" t="s">
        <v>1498</v>
      </c>
      <c r="P304" s="860" t="s">
        <v>691</v>
      </c>
      <c r="Q304" s="861">
        <v>43369</v>
      </c>
    </row>
    <row r="305" spans="1:17" x14ac:dyDescent="0.25">
      <c r="A305" s="864" t="s">
        <v>1462</v>
      </c>
      <c r="B305" s="859" t="s">
        <v>1457</v>
      </c>
      <c r="C305" s="859" t="s">
        <v>176</v>
      </c>
      <c r="D305" s="859" t="s">
        <v>285</v>
      </c>
      <c r="E305" s="874" t="s">
        <v>1512</v>
      </c>
      <c r="F305" s="874"/>
      <c r="G305" s="860"/>
      <c r="H305" s="860"/>
      <c r="I305" s="860"/>
      <c r="J305" s="860"/>
      <c r="K305" s="860"/>
      <c r="L305" s="860"/>
      <c r="M305" s="860"/>
      <c r="N305" s="860" t="s">
        <v>695</v>
      </c>
      <c r="O305" s="860" t="s">
        <v>695</v>
      </c>
      <c r="P305" s="860" t="s">
        <v>691</v>
      </c>
      <c r="Q305" s="861">
        <v>43371</v>
      </c>
    </row>
    <row r="306" spans="1:17" x14ac:dyDescent="0.25">
      <c r="A306" s="864" t="s">
        <v>1462</v>
      </c>
      <c r="B306" s="859" t="s">
        <v>1457</v>
      </c>
      <c r="C306" s="859" t="s">
        <v>654</v>
      </c>
      <c r="D306" s="859" t="s">
        <v>1825</v>
      </c>
      <c r="E306" s="874" t="s">
        <v>1513</v>
      </c>
      <c r="F306" s="874"/>
      <c r="G306" s="860"/>
      <c r="H306" s="860"/>
      <c r="I306" s="860"/>
      <c r="J306" s="860"/>
      <c r="K306" s="860"/>
      <c r="L306" s="860"/>
      <c r="M306" s="860"/>
      <c r="N306" s="860" t="s">
        <v>695</v>
      </c>
      <c r="O306" s="860" t="s">
        <v>695</v>
      </c>
      <c r="P306" s="860" t="s">
        <v>691</v>
      </c>
      <c r="Q306" s="861">
        <v>43371</v>
      </c>
    </row>
    <row r="307" spans="1:17" x14ac:dyDescent="0.25">
      <c r="A307" s="864" t="s">
        <v>1462</v>
      </c>
      <c r="B307" s="859" t="s">
        <v>1457</v>
      </c>
      <c r="C307" s="859" t="s">
        <v>654</v>
      </c>
      <c r="D307" s="859" t="s">
        <v>1826</v>
      </c>
      <c r="E307" s="874" t="s">
        <v>1513</v>
      </c>
      <c r="F307" s="874"/>
      <c r="G307" s="860"/>
      <c r="H307" s="860"/>
      <c r="I307" s="860"/>
      <c r="J307" s="860"/>
      <c r="K307" s="860"/>
      <c r="L307" s="860"/>
      <c r="M307" s="860"/>
      <c r="N307" s="860" t="s">
        <v>706</v>
      </c>
      <c r="O307" s="860" t="s">
        <v>706</v>
      </c>
      <c r="P307" s="860" t="s">
        <v>691</v>
      </c>
      <c r="Q307" s="861">
        <v>43371</v>
      </c>
    </row>
    <row r="308" spans="1:17" x14ac:dyDescent="0.25">
      <c r="A308" s="864" t="s">
        <v>1462</v>
      </c>
      <c r="B308" s="859" t="s">
        <v>1457</v>
      </c>
      <c r="C308" s="859" t="s">
        <v>654</v>
      </c>
      <c r="D308" s="859" t="s">
        <v>1827</v>
      </c>
      <c r="E308" s="874" t="s">
        <v>1548</v>
      </c>
      <c r="F308" s="874"/>
      <c r="G308" s="860"/>
      <c r="H308" s="860"/>
      <c r="I308" s="860"/>
      <c r="J308" s="860"/>
      <c r="K308" s="860"/>
      <c r="L308" s="860"/>
      <c r="M308" s="860"/>
      <c r="N308" s="860" t="s">
        <v>706</v>
      </c>
      <c r="O308" s="860" t="s">
        <v>706</v>
      </c>
      <c r="P308" s="860" t="s">
        <v>691</v>
      </c>
      <c r="Q308" s="861">
        <v>43371</v>
      </c>
    </row>
    <row r="309" spans="1:17" x14ac:dyDescent="0.25">
      <c r="A309" s="864" t="s">
        <v>1462</v>
      </c>
      <c r="B309" s="859" t="s">
        <v>1457</v>
      </c>
      <c r="C309" s="859" t="s">
        <v>94</v>
      </c>
      <c r="D309" s="859" t="s">
        <v>1751</v>
      </c>
      <c r="E309" s="874" t="s">
        <v>1522</v>
      </c>
      <c r="F309" s="874"/>
      <c r="G309" s="860"/>
      <c r="H309" s="860"/>
      <c r="I309" s="860"/>
      <c r="J309" s="860"/>
      <c r="K309" s="860"/>
      <c r="L309" s="860"/>
      <c r="M309" s="860"/>
      <c r="N309" s="860" t="s">
        <v>690</v>
      </c>
      <c r="O309" s="860" t="s">
        <v>690</v>
      </c>
      <c r="P309" s="860" t="s">
        <v>691</v>
      </c>
      <c r="Q309" s="861">
        <v>43284</v>
      </c>
    </row>
    <row r="310" spans="1:17" x14ac:dyDescent="0.25">
      <c r="A310" s="864" t="s">
        <v>1462</v>
      </c>
      <c r="B310" s="859" t="s">
        <v>1457</v>
      </c>
      <c r="C310" s="859" t="s">
        <v>94</v>
      </c>
      <c r="D310" s="859" t="s">
        <v>1751</v>
      </c>
      <c r="E310" s="874" t="s">
        <v>1522</v>
      </c>
      <c r="F310" s="874"/>
      <c r="G310" s="860"/>
      <c r="H310" s="860"/>
      <c r="I310" s="860"/>
      <c r="J310" s="860"/>
      <c r="K310" s="860"/>
      <c r="L310" s="860"/>
      <c r="M310" s="860"/>
      <c r="N310" s="860" t="s">
        <v>690</v>
      </c>
      <c r="O310" s="860" t="s">
        <v>690</v>
      </c>
      <c r="P310" s="860" t="s">
        <v>691</v>
      </c>
      <c r="Q310" s="861">
        <v>43356</v>
      </c>
    </row>
    <row r="311" spans="1:17" x14ac:dyDescent="0.25">
      <c r="A311" s="864" t="s">
        <v>1462</v>
      </c>
      <c r="B311" s="859" t="s">
        <v>1457</v>
      </c>
      <c r="C311" s="859" t="s">
        <v>94</v>
      </c>
      <c r="D311" s="859" t="s">
        <v>1751</v>
      </c>
      <c r="E311" s="874" t="s">
        <v>1522</v>
      </c>
      <c r="F311" s="874"/>
      <c r="G311" s="860"/>
      <c r="H311" s="860"/>
      <c r="I311" s="860"/>
      <c r="J311" s="860"/>
      <c r="K311" s="860"/>
      <c r="L311" s="860"/>
      <c r="M311" s="860"/>
      <c r="N311" s="860" t="s">
        <v>690</v>
      </c>
      <c r="O311" s="860" t="s">
        <v>690</v>
      </c>
      <c r="P311" s="860" t="s">
        <v>691</v>
      </c>
      <c r="Q311" s="861">
        <v>43371</v>
      </c>
    </row>
    <row r="312" spans="1:17" x14ac:dyDescent="0.25">
      <c r="A312" s="864" t="s">
        <v>1463</v>
      </c>
      <c r="B312" s="859" t="s">
        <v>1457</v>
      </c>
      <c r="C312" s="859" t="s">
        <v>1074</v>
      </c>
      <c r="D312" s="859" t="s">
        <v>1817</v>
      </c>
      <c r="E312" s="874" t="s">
        <v>1502</v>
      </c>
      <c r="F312" s="874"/>
      <c r="G312" s="860"/>
      <c r="H312" s="860"/>
      <c r="I312" s="860"/>
      <c r="J312" s="860"/>
      <c r="K312" s="860"/>
      <c r="L312" s="860"/>
      <c r="M312" s="860"/>
      <c r="N312" s="860" t="s">
        <v>696</v>
      </c>
      <c r="O312" s="860" t="s">
        <v>1465</v>
      </c>
      <c r="P312" s="860" t="s">
        <v>691</v>
      </c>
      <c r="Q312" s="861">
        <v>43371</v>
      </c>
    </row>
    <row r="313" spans="1:17" x14ac:dyDescent="0.25">
      <c r="A313" s="864" t="s">
        <v>1463</v>
      </c>
      <c r="B313" s="859" t="s">
        <v>1457</v>
      </c>
      <c r="C313" s="859" t="s">
        <v>1</v>
      </c>
      <c r="D313" s="859" t="s">
        <v>196</v>
      </c>
      <c r="E313" s="874" t="s">
        <v>1593</v>
      </c>
      <c r="F313" s="874"/>
      <c r="G313" s="860"/>
      <c r="H313" s="860"/>
      <c r="I313" s="860"/>
      <c r="J313" s="860"/>
      <c r="K313" s="860"/>
      <c r="L313" s="860"/>
      <c r="M313" s="860"/>
      <c r="N313" s="860" t="s">
        <v>708</v>
      </c>
      <c r="O313" s="860" t="s">
        <v>1488</v>
      </c>
      <c r="P313" s="860" t="s">
        <v>691</v>
      </c>
      <c r="Q313" s="861">
        <v>43371</v>
      </c>
    </row>
    <row r="314" spans="1:17" x14ac:dyDescent="0.25">
      <c r="A314" s="864" t="s">
        <v>1463</v>
      </c>
      <c r="B314" s="859" t="s">
        <v>1457</v>
      </c>
      <c r="C314" s="859" t="s">
        <v>1</v>
      </c>
      <c r="D314" s="859" t="s">
        <v>762</v>
      </c>
      <c r="E314" s="874" t="s">
        <v>1594</v>
      </c>
      <c r="F314" s="874"/>
      <c r="G314" s="860"/>
      <c r="H314" s="860"/>
      <c r="I314" s="860"/>
      <c r="J314" s="860"/>
      <c r="K314" s="860"/>
      <c r="L314" s="860"/>
      <c r="M314" s="860"/>
      <c r="N314" s="860" t="s">
        <v>708</v>
      </c>
      <c r="O314" s="860" t="s">
        <v>1488</v>
      </c>
      <c r="P314" s="860" t="s">
        <v>691</v>
      </c>
      <c r="Q314" s="861">
        <v>43371</v>
      </c>
    </row>
    <row r="315" spans="1:17" x14ac:dyDescent="0.25">
      <c r="A315" s="864" t="s">
        <v>1463</v>
      </c>
      <c r="B315" s="859" t="s">
        <v>1457</v>
      </c>
      <c r="C315" s="859" t="s">
        <v>1</v>
      </c>
      <c r="D315" s="859" t="s">
        <v>1824</v>
      </c>
      <c r="E315" s="874" t="s">
        <v>1595</v>
      </c>
      <c r="F315" s="874"/>
      <c r="G315" s="860"/>
      <c r="H315" s="860"/>
      <c r="I315" s="860"/>
      <c r="J315" s="860"/>
      <c r="K315" s="860"/>
      <c r="L315" s="860"/>
      <c r="M315" s="860"/>
      <c r="N315" s="860" t="s">
        <v>708</v>
      </c>
      <c r="O315" s="860" t="s">
        <v>1488</v>
      </c>
      <c r="P315" s="860" t="s">
        <v>691</v>
      </c>
      <c r="Q315" s="861">
        <v>43371</v>
      </c>
    </row>
    <row r="316" spans="1:17" x14ac:dyDescent="0.25">
      <c r="A316" s="864" t="s">
        <v>1463</v>
      </c>
      <c r="B316" s="859" t="s">
        <v>1457</v>
      </c>
      <c r="C316" s="859" t="s">
        <v>176</v>
      </c>
      <c r="D316" s="859" t="s">
        <v>285</v>
      </c>
      <c r="E316" s="874" t="s">
        <v>1512</v>
      </c>
      <c r="F316" s="874"/>
      <c r="G316" s="860"/>
      <c r="H316" s="860"/>
      <c r="I316" s="860"/>
      <c r="J316" s="860"/>
      <c r="K316" s="860"/>
      <c r="L316" s="860"/>
      <c r="M316" s="860"/>
      <c r="N316" s="860" t="s">
        <v>708</v>
      </c>
      <c r="O316" s="860" t="s">
        <v>1488</v>
      </c>
      <c r="P316" s="860" t="s">
        <v>691</v>
      </c>
      <c r="Q316" s="861">
        <v>43371</v>
      </c>
    </row>
    <row r="317" spans="1:17" x14ac:dyDescent="0.25">
      <c r="A317" s="864" t="s">
        <v>1463</v>
      </c>
      <c r="B317" s="859" t="s">
        <v>1457</v>
      </c>
      <c r="C317" s="859" t="s">
        <v>177</v>
      </c>
      <c r="D317" s="859" t="s">
        <v>199</v>
      </c>
      <c r="E317" s="874" t="s">
        <v>1505</v>
      </c>
      <c r="F317" s="874"/>
      <c r="G317" s="860"/>
      <c r="H317" s="860"/>
      <c r="I317" s="860"/>
      <c r="J317" s="860"/>
      <c r="K317" s="860"/>
      <c r="L317" s="860"/>
      <c r="M317" s="860"/>
      <c r="N317" s="860" t="s">
        <v>708</v>
      </c>
      <c r="O317" s="860" t="s">
        <v>1488</v>
      </c>
      <c r="P317" s="860" t="s">
        <v>691</v>
      </c>
      <c r="Q317" s="861">
        <v>43371</v>
      </c>
    </row>
    <row r="318" spans="1:17" x14ac:dyDescent="0.25">
      <c r="A318" s="864" t="s">
        <v>1463</v>
      </c>
      <c r="B318" s="859" t="s">
        <v>1457</v>
      </c>
      <c r="C318" s="859" t="s">
        <v>177</v>
      </c>
      <c r="D318" s="859" t="s">
        <v>202</v>
      </c>
      <c r="E318" s="874" t="s">
        <v>1513</v>
      </c>
      <c r="F318" s="874"/>
      <c r="G318" s="860"/>
      <c r="H318" s="860"/>
      <c r="I318" s="860"/>
      <c r="J318" s="860"/>
      <c r="K318" s="860"/>
      <c r="L318" s="860"/>
      <c r="M318" s="860"/>
      <c r="N318" s="860" t="s">
        <v>708</v>
      </c>
      <c r="O318" s="860" t="s">
        <v>1488</v>
      </c>
      <c r="P318" s="860" t="s">
        <v>691</v>
      </c>
      <c r="Q318" s="861">
        <v>43371</v>
      </c>
    </row>
    <row r="319" spans="1:17" x14ac:dyDescent="0.25">
      <c r="A319" s="864" t="s">
        <v>1463</v>
      </c>
      <c r="B319" s="859" t="s">
        <v>1457</v>
      </c>
      <c r="C319" s="859" t="s">
        <v>177</v>
      </c>
      <c r="D319" s="859" t="s">
        <v>916</v>
      </c>
      <c r="E319" s="874" t="s">
        <v>1513</v>
      </c>
      <c r="F319" s="874"/>
      <c r="G319" s="860"/>
      <c r="H319" s="860"/>
      <c r="I319" s="860"/>
      <c r="J319" s="860"/>
      <c r="K319" s="860"/>
      <c r="L319" s="860"/>
      <c r="M319" s="860"/>
      <c r="N319" s="860" t="s">
        <v>708</v>
      </c>
      <c r="O319" s="860" t="s">
        <v>1488</v>
      </c>
      <c r="P319" s="860" t="s">
        <v>691</v>
      </c>
      <c r="Q319" s="861">
        <v>43371</v>
      </c>
    </row>
    <row r="320" spans="1:17" x14ac:dyDescent="0.25">
      <c r="A320" s="864" t="s">
        <v>1463</v>
      </c>
      <c r="B320" s="859" t="s">
        <v>1457</v>
      </c>
      <c r="C320" s="859" t="s">
        <v>94</v>
      </c>
      <c r="D320" s="859" t="s">
        <v>204</v>
      </c>
      <c r="E320" s="874" t="s">
        <v>1520</v>
      </c>
      <c r="F320" s="874"/>
      <c r="G320" s="860"/>
      <c r="H320" s="860"/>
      <c r="I320" s="860"/>
      <c r="J320" s="860"/>
      <c r="K320" s="860"/>
      <c r="L320" s="860"/>
      <c r="M320" s="860"/>
      <c r="N320" s="860" t="s">
        <v>690</v>
      </c>
      <c r="O320" s="860" t="s">
        <v>1470</v>
      </c>
      <c r="P320" s="860" t="s">
        <v>691</v>
      </c>
      <c r="Q320" s="861">
        <v>43371</v>
      </c>
    </row>
    <row r="321" spans="1:17" x14ac:dyDescent="0.25">
      <c r="A321" s="864" t="s">
        <v>1463</v>
      </c>
      <c r="B321" s="859" t="s">
        <v>1457</v>
      </c>
      <c r="C321" s="859" t="s">
        <v>94</v>
      </c>
      <c r="D321" s="859" t="s">
        <v>207</v>
      </c>
      <c r="E321" s="874" t="s">
        <v>1521</v>
      </c>
      <c r="F321" s="874"/>
      <c r="G321" s="860"/>
      <c r="H321" s="860"/>
      <c r="I321" s="860"/>
      <c r="J321" s="860"/>
      <c r="K321" s="860"/>
      <c r="L321" s="860"/>
      <c r="M321" s="860"/>
      <c r="N321" s="860" t="s">
        <v>690</v>
      </c>
      <c r="O321" s="860" t="s">
        <v>1470</v>
      </c>
      <c r="P321" s="860" t="s">
        <v>691</v>
      </c>
      <c r="Q321" s="861">
        <v>43371</v>
      </c>
    </row>
    <row r="322" spans="1:17" x14ac:dyDescent="0.25">
      <c r="A322" s="864" t="s">
        <v>1463</v>
      </c>
      <c r="B322" s="859" t="s">
        <v>1457</v>
      </c>
      <c r="C322" s="859" t="s">
        <v>94</v>
      </c>
      <c r="D322" s="859" t="s">
        <v>1832</v>
      </c>
      <c r="E322" s="874" t="s">
        <v>1522</v>
      </c>
      <c r="F322" s="874"/>
      <c r="G322" s="860"/>
      <c r="H322" s="860"/>
      <c r="I322" s="860"/>
      <c r="J322" s="860"/>
      <c r="K322" s="860"/>
      <c r="L322" s="860"/>
      <c r="M322" s="860"/>
      <c r="N322" s="860" t="s">
        <v>690</v>
      </c>
      <c r="O322" s="860" t="s">
        <v>1470</v>
      </c>
      <c r="P322" s="860" t="s">
        <v>691</v>
      </c>
      <c r="Q322" s="861">
        <v>43371</v>
      </c>
    </row>
    <row r="323" spans="1:17" x14ac:dyDescent="0.25">
      <c r="A323" s="864" t="s">
        <v>1463</v>
      </c>
      <c r="B323" s="859" t="s">
        <v>1457</v>
      </c>
      <c r="C323" s="859" t="s">
        <v>94</v>
      </c>
      <c r="D323" s="859" t="s">
        <v>1833</v>
      </c>
      <c r="E323" s="874" t="s">
        <v>1522</v>
      </c>
      <c r="F323" s="874"/>
      <c r="G323" s="860"/>
      <c r="H323" s="860"/>
      <c r="I323" s="860"/>
      <c r="J323" s="860"/>
      <c r="K323" s="860"/>
      <c r="L323" s="860"/>
      <c r="M323" s="860"/>
      <c r="N323" s="860" t="s">
        <v>690</v>
      </c>
      <c r="O323" s="860" t="s">
        <v>1470</v>
      </c>
      <c r="P323" s="860" t="s">
        <v>691</v>
      </c>
      <c r="Q323" s="861">
        <v>43371</v>
      </c>
    </row>
    <row r="324" spans="1:17" x14ac:dyDescent="0.25">
      <c r="A324" s="864" t="s">
        <v>1463</v>
      </c>
      <c r="B324" s="859" t="s">
        <v>1457</v>
      </c>
      <c r="C324" s="859" t="s">
        <v>12</v>
      </c>
      <c r="D324" s="859" t="s">
        <v>213</v>
      </c>
      <c r="E324" s="874" t="s">
        <v>1506</v>
      </c>
      <c r="F324" s="874"/>
      <c r="G324" s="860"/>
      <c r="H324" s="860"/>
      <c r="I324" s="860"/>
      <c r="J324" s="860"/>
      <c r="K324" s="860"/>
      <c r="L324" s="860"/>
      <c r="M324" s="860"/>
      <c r="N324" s="860" t="s">
        <v>693</v>
      </c>
      <c r="O324" s="860" t="s">
        <v>1467</v>
      </c>
      <c r="P324" s="860" t="s">
        <v>691</v>
      </c>
      <c r="Q324" s="861">
        <v>43371</v>
      </c>
    </row>
    <row r="325" spans="1:17" x14ac:dyDescent="0.25">
      <c r="A325" s="864" t="s">
        <v>1463</v>
      </c>
      <c r="B325" s="859" t="s">
        <v>1457</v>
      </c>
      <c r="C325" s="859" t="s">
        <v>12</v>
      </c>
      <c r="D325" s="859" t="s">
        <v>216</v>
      </c>
      <c r="E325" s="874" t="s">
        <v>1596</v>
      </c>
      <c r="F325" s="874"/>
      <c r="G325" s="860"/>
      <c r="H325" s="860"/>
      <c r="I325" s="860"/>
      <c r="J325" s="860"/>
      <c r="K325" s="860"/>
      <c r="L325" s="860"/>
      <c r="M325" s="860"/>
      <c r="N325" s="860" t="s">
        <v>693</v>
      </c>
      <c r="O325" s="860" t="s">
        <v>1467</v>
      </c>
      <c r="P325" s="860" t="s">
        <v>691</v>
      </c>
      <c r="Q325" s="861">
        <v>43371</v>
      </c>
    </row>
    <row r="326" spans="1:17" x14ac:dyDescent="0.25">
      <c r="A326" s="864" t="s">
        <v>1463</v>
      </c>
      <c r="B326" s="859" t="s">
        <v>1457</v>
      </c>
      <c r="C326" s="859" t="s">
        <v>12</v>
      </c>
      <c r="D326" s="859" t="s">
        <v>219</v>
      </c>
      <c r="E326" s="874" t="s">
        <v>1506</v>
      </c>
      <c r="F326" s="874"/>
      <c r="G326" s="860"/>
      <c r="H326" s="860"/>
      <c r="I326" s="860"/>
      <c r="J326" s="860"/>
      <c r="K326" s="860"/>
      <c r="L326" s="860"/>
      <c r="M326" s="860"/>
      <c r="N326" s="860" t="s">
        <v>693</v>
      </c>
      <c r="O326" s="860" t="s">
        <v>1467</v>
      </c>
      <c r="P326" s="860" t="s">
        <v>691</v>
      </c>
      <c r="Q326" s="861">
        <v>43371</v>
      </c>
    </row>
    <row r="327" spans="1:17" x14ac:dyDescent="0.25">
      <c r="A327" s="864" t="s">
        <v>1463</v>
      </c>
      <c r="B327" s="859" t="s">
        <v>1457</v>
      </c>
      <c r="C327" s="859" t="s">
        <v>12</v>
      </c>
      <c r="D327" s="859" t="s">
        <v>222</v>
      </c>
      <c r="E327" s="874" t="s">
        <v>1597</v>
      </c>
      <c r="F327" s="874"/>
      <c r="G327" s="860"/>
      <c r="H327" s="860"/>
      <c r="I327" s="860"/>
      <c r="J327" s="860"/>
      <c r="K327" s="860"/>
      <c r="L327" s="860"/>
      <c r="M327" s="860"/>
      <c r="N327" s="860" t="s">
        <v>708</v>
      </c>
      <c r="O327" s="860" t="s">
        <v>1488</v>
      </c>
      <c r="P327" s="860" t="s">
        <v>691</v>
      </c>
      <c r="Q327" s="861">
        <v>43371</v>
      </c>
    </row>
    <row r="328" spans="1:17" x14ac:dyDescent="0.25">
      <c r="A328" s="864" t="s">
        <v>1463</v>
      </c>
      <c r="B328" s="859" t="s">
        <v>1457</v>
      </c>
      <c r="C328" s="859" t="s">
        <v>12</v>
      </c>
      <c r="D328" s="859" t="s">
        <v>225</v>
      </c>
      <c r="E328" s="874" t="s">
        <v>1597</v>
      </c>
      <c r="F328" s="874"/>
      <c r="G328" s="860"/>
      <c r="H328" s="860"/>
      <c r="I328" s="860"/>
      <c r="J328" s="860"/>
      <c r="K328" s="860"/>
      <c r="L328" s="860"/>
      <c r="M328" s="860"/>
      <c r="N328" s="860" t="s">
        <v>708</v>
      </c>
      <c r="O328" s="860" t="s">
        <v>1488</v>
      </c>
      <c r="P328" s="860" t="s">
        <v>691</v>
      </c>
      <c r="Q328" s="861">
        <v>43371</v>
      </c>
    </row>
    <row r="329" spans="1:17" x14ac:dyDescent="0.25">
      <c r="A329" s="864" t="s">
        <v>1463</v>
      </c>
      <c r="B329" s="859" t="s">
        <v>1530</v>
      </c>
      <c r="C329" s="859" t="s">
        <v>228</v>
      </c>
      <c r="D329" s="859" t="s">
        <v>229</v>
      </c>
      <c r="E329" s="874" t="s">
        <v>1598</v>
      </c>
      <c r="F329" s="874"/>
      <c r="G329" s="860"/>
      <c r="H329" s="860"/>
      <c r="I329" s="860"/>
      <c r="J329" s="860"/>
      <c r="K329" s="860"/>
      <c r="L329" s="860"/>
      <c r="M329" s="860"/>
      <c r="N329" s="860" t="s">
        <v>687</v>
      </c>
      <c r="O329" s="860" t="s">
        <v>1464</v>
      </c>
      <c r="P329" s="860" t="s">
        <v>691</v>
      </c>
      <c r="Q329" s="861">
        <v>43371</v>
      </c>
    </row>
    <row r="330" spans="1:17" x14ac:dyDescent="0.25">
      <c r="A330" s="864" t="s">
        <v>1463</v>
      </c>
      <c r="B330" s="859" t="s">
        <v>1530</v>
      </c>
      <c r="C330" s="859" t="s">
        <v>228</v>
      </c>
      <c r="D330" s="859" t="s">
        <v>1836</v>
      </c>
      <c r="E330" s="874" t="s">
        <v>1599</v>
      </c>
      <c r="F330" s="874"/>
      <c r="G330" s="860"/>
      <c r="H330" s="860"/>
      <c r="I330" s="860"/>
      <c r="J330" s="860"/>
      <c r="K330" s="860"/>
      <c r="L330" s="860"/>
      <c r="M330" s="860"/>
      <c r="N330" s="860" t="s">
        <v>687</v>
      </c>
      <c r="O330" s="860" t="s">
        <v>1464</v>
      </c>
      <c r="P330" s="860" t="s">
        <v>691</v>
      </c>
      <c r="Q330" s="861">
        <v>43371</v>
      </c>
    </row>
    <row r="331" spans="1:17" x14ac:dyDescent="0.25">
      <c r="A331" s="864" t="s">
        <v>1463</v>
      </c>
      <c r="B331" s="859" t="s">
        <v>1530</v>
      </c>
      <c r="C331" s="859" t="s">
        <v>228</v>
      </c>
      <c r="D331" s="859" t="s">
        <v>1837</v>
      </c>
      <c r="E331" s="874" t="s">
        <v>1597</v>
      </c>
      <c r="F331" s="874"/>
      <c r="G331" s="860"/>
      <c r="H331" s="860"/>
      <c r="I331" s="860"/>
      <c r="J331" s="860"/>
      <c r="K331" s="860"/>
      <c r="L331" s="860"/>
      <c r="M331" s="860"/>
      <c r="N331" s="860" t="s">
        <v>687</v>
      </c>
      <c r="O331" s="860" t="s">
        <v>1464</v>
      </c>
      <c r="P331" s="860" t="s">
        <v>691</v>
      </c>
      <c r="Q331" s="861">
        <v>43371</v>
      </c>
    </row>
    <row r="332" spans="1:17" x14ac:dyDescent="0.25">
      <c r="A332" s="864" t="s">
        <v>1463</v>
      </c>
      <c r="B332" s="859" t="s">
        <v>1530</v>
      </c>
      <c r="C332" s="859" t="s">
        <v>228</v>
      </c>
      <c r="D332" s="859" t="s">
        <v>1838</v>
      </c>
      <c r="E332" s="874" t="s">
        <v>1600</v>
      </c>
      <c r="F332" s="874"/>
      <c r="G332" s="860"/>
      <c r="H332" s="860"/>
      <c r="I332" s="860"/>
      <c r="J332" s="860"/>
      <c r="K332" s="860"/>
      <c r="L332" s="860"/>
      <c r="M332" s="860"/>
      <c r="N332" s="860" t="s">
        <v>687</v>
      </c>
      <c r="O332" s="860" t="s">
        <v>1464</v>
      </c>
      <c r="P332" s="860" t="s">
        <v>691</v>
      </c>
      <c r="Q332" s="861">
        <v>43371</v>
      </c>
    </row>
    <row r="333" spans="1:17" x14ac:dyDescent="0.25">
      <c r="A333" s="864" t="s">
        <v>1463</v>
      </c>
      <c r="B333" s="859" t="s">
        <v>1530</v>
      </c>
      <c r="C333" s="859" t="s">
        <v>228</v>
      </c>
      <c r="D333" s="859" t="s">
        <v>1839</v>
      </c>
      <c r="E333" s="874" t="s">
        <v>1525</v>
      </c>
      <c r="F333" s="874"/>
      <c r="G333" s="860"/>
      <c r="H333" s="860"/>
      <c r="I333" s="860"/>
      <c r="J333" s="860"/>
      <c r="K333" s="860"/>
      <c r="L333" s="860"/>
      <c r="M333" s="860"/>
      <c r="N333" s="860" t="s">
        <v>687</v>
      </c>
      <c r="O333" s="860" t="s">
        <v>1464</v>
      </c>
      <c r="P333" s="860" t="s">
        <v>691</v>
      </c>
      <c r="Q333" s="861">
        <v>43371</v>
      </c>
    </row>
    <row r="334" spans="1:17" x14ac:dyDescent="0.25">
      <c r="A334" s="864" t="s">
        <v>1463</v>
      </c>
      <c r="B334" s="859" t="s">
        <v>1530</v>
      </c>
      <c r="C334" s="859" t="s">
        <v>228</v>
      </c>
      <c r="D334" s="859" t="s">
        <v>1842</v>
      </c>
      <c r="E334" s="874" t="s">
        <v>1513</v>
      </c>
      <c r="F334" s="874"/>
      <c r="G334" s="860"/>
      <c r="H334" s="860"/>
      <c r="I334" s="860"/>
      <c r="J334" s="860"/>
      <c r="K334" s="860"/>
      <c r="L334" s="860"/>
      <c r="M334" s="860"/>
      <c r="N334" s="860" t="s">
        <v>687</v>
      </c>
      <c r="O334" s="860" t="s">
        <v>1464</v>
      </c>
      <c r="P334" s="860" t="s">
        <v>691</v>
      </c>
      <c r="Q334" s="861">
        <v>43371</v>
      </c>
    </row>
    <row r="335" spans="1:17" x14ac:dyDescent="0.25">
      <c r="A335" s="864" t="s">
        <v>1463</v>
      </c>
      <c r="B335" s="859" t="s">
        <v>1530</v>
      </c>
      <c r="C335" s="859" t="s">
        <v>1601</v>
      </c>
      <c r="D335" s="859" t="s">
        <v>1108</v>
      </c>
      <c r="E335" s="874" t="s">
        <v>1597</v>
      </c>
      <c r="F335" s="874"/>
      <c r="G335" s="860"/>
      <c r="H335" s="860"/>
      <c r="I335" s="860"/>
      <c r="J335" s="860"/>
      <c r="K335" s="860"/>
      <c r="L335" s="860"/>
      <c r="M335" s="860"/>
      <c r="N335" s="860" t="s">
        <v>687</v>
      </c>
      <c r="O335" s="860" t="s">
        <v>1464</v>
      </c>
      <c r="P335" s="860" t="s">
        <v>691</v>
      </c>
      <c r="Q335" s="861">
        <v>43371</v>
      </c>
    </row>
    <row r="336" spans="1:17" x14ac:dyDescent="0.25">
      <c r="A336" s="864" t="s">
        <v>1463</v>
      </c>
      <c r="B336" s="859" t="s">
        <v>1500</v>
      </c>
      <c r="C336" s="859" t="s">
        <v>860</v>
      </c>
      <c r="D336" s="859" t="s">
        <v>251</v>
      </c>
      <c r="E336" s="874" t="s">
        <v>1533</v>
      </c>
      <c r="F336" s="874"/>
      <c r="G336" s="860"/>
      <c r="H336" s="860"/>
      <c r="I336" s="860"/>
      <c r="J336" s="860"/>
      <c r="K336" s="860"/>
      <c r="L336" s="860"/>
      <c r="M336" s="860"/>
      <c r="N336" s="860" t="s">
        <v>693</v>
      </c>
      <c r="O336" s="860" t="s">
        <v>1467</v>
      </c>
      <c r="P336" s="860" t="s">
        <v>691</v>
      </c>
      <c r="Q336" s="861">
        <v>43371</v>
      </c>
    </row>
    <row r="337" spans="1:17" x14ac:dyDescent="0.25">
      <c r="A337" s="864" t="s">
        <v>1463</v>
      </c>
      <c r="B337" s="859" t="s">
        <v>1500</v>
      </c>
      <c r="C337" s="859" t="s">
        <v>1501</v>
      </c>
      <c r="D337" s="859" t="s">
        <v>347</v>
      </c>
      <c r="E337" s="874" t="s">
        <v>1545</v>
      </c>
      <c r="F337" s="874"/>
      <c r="G337" s="860"/>
      <c r="H337" s="860"/>
      <c r="I337" s="860"/>
      <c r="J337" s="860"/>
      <c r="K337" s="860"/>
      <c r="L337" s="860"/>
      <c r="M337" s="860"/>
      <c r="N337" s="860" t="s">
        <v>690</v>
      </c>
      <c r="O337" s="860" t="s">
        <v>1470</v>
      </c>
      <c r="P337" s="860" t="s">
        <v>691</v>
      </c>
      <c r="Q337" s="861">
        <v>43371</v>
      </c>
    </row>
    <row r="338" spans="1:17" x14ac:dyDescent="0.25">
      <c r="A338" s="864" t="s">
        <v>1463</v>
      </c>
      <c r="B338" s="859" t="s">
        <v>1500</v>
      </c>
      <c r="C338" s="859" t="s">
        <v>1501</v>
      </c>
      <c r="D338" s="859" t="s">
        <v>1025</v>
      </c>
      <c r="E338" s="874" t="s">
        <v>1546</v>
      </c>
      <c r="F338" s="874"/>
      <c r="G338" s="860"/>
      <c r="H338" s="860"/>
      <c r="I338" s="860"/>
      <c r="J338" s="860"/>
      <c r="K338" s="860"/>
      <c r="L338" s="860"/>
      <c r="M338" s="860"/>
      <c r="N338" s="860" t="s">
        <v>690</v>
      </c>
      <c r="O338" s="860" t="s">
        <v>1470</v>
      </c>
      <c r="P338" s="860" t="s">
        <v>691</v>
      </c>
      <c r="Q338" s="861">
        <v>43371</v>
      </c>
    </row>
    <row r="339" spans="1:17" ht="15" hidden="1" customHeight="1" x14ac:dyDescent="0.25">
      <c r="A339" s="864"/>
      <c r="B339" s="859"/>
      <c r="C339" s="859"/>
      <c r="D339" s="859"/>
      <c r="E339" s="874"/>
      <c r="F339" s="874"/>
      <c r="G339" s="860"/>
      <c r="H339" s="860"/>
      <c r="I339" s="860"/>
      <c r="J339" s="860"/>
      <c r="K339" s="860"/>
      <c r="L339" s="860"/>
      <c r="M339" s="860"/>
      <c r="N339" s="860"/>
      <c r="O339" s="860"/>
      <c r="P339" s="860"/>
      <c r="Q339" s="861"/>
    </row>
    <row r="340" spans="1:17" ht="15" hidden="1" customHeight="1" x14ac:dyDescent="0.25">
      <c r="A340" s="864"/>
      <c r="B340" s="859"/>
      <c r="C340" s="859"/>
      <c r="D340" s="859"/>
      <c r="E340" s="874"/>
      <c r="F340" s="874"/>
      <c r="G340" s="860"/>
      <c r="H340" s="860"/>
      <c r="I340" s="860"/>
      <c r="J340" s="860"/>
      <c r="K340" s="860"/>
      <c r="L340" s="860"/>
      <c r="M340" s="860"/>
      <c r="N340" s="860"/>
      <c r="O340" s="860"/>
      <c r="P340" s="860"/>
      <c r="Q340" s="861"/>
    </row>
    <row r="341" spans="1:17" ht="15" hidden="1" customHeight="1" x14ac:dyDescent="0.25">
      <c r="A341" s="864"/>
      <c r="B341" s="859"/>
      <c r="C341" s="859"/>
      <c r="D341" s="859"/>
      <c r="E341" s="874"/>
      <c r="F341" s="874"/>
      <c r="G341" s="860"/>
      <c r="H341" s="860"/>
      <c r="I341" s="860"/>
      <c r="J341" s="860"/>
      <c r="K341" s="860"/>
      <c r="L341" s="860"/>
      <c r="M341" s="860"/>
      <c r="N341" s="860"/>
      <c r="O341" s="860"/>
      <c r="P341" s="860"/>
      <c r="Q341" s="861"/>
    </row>
    <row r="342" spans="1:17" ht="15" hidden="1" customHeight="1" x14ac:dyDescent="0.25">
      <c r="A342" s="864"/>
      <c r="B342" s="859"/>
      <c r="C342" s="859"/>
      <c r="D342" s="859"/>
      <c r="E342" s="874"/>
      <c r="F342" s="874"/>
      <c r="G342" s="860"/>
      <c r="H342" s="860"/>
      <c r="I342" s="860"/>
      <c r="J342" s="860"/>
      <c r="K342" s="860"/>
      <c r="L342" s="860"/>
      <c r="M342" s="860"/>
      <c r="N342" s="860"/>
      <c r="O342" s="860"/>
      <c r="P342" s="860"/>
      <c r="Q342" s="861"/>
    </row>
    <row r="343" spans="1:17" ht="15" hidden="1" customHeight="1" x14ac:dyDescent="0.25">
      <c r="A343" s="864"/>
      <c r="B343" s="859"/>
      <c r="C343" s="859"/>
      <c r="D343" s="859"/>
      <c r="E343" s="874"/>
      <c r="F343" s="874"/>
      <c r="G343" s="860"/>
      <c r="H343" s="860"/>
      <c r="I343" s="860"/>
      <c r="J343" s="860"/>
      <c r="K343" s="860"/>
      <c r="L343" s="860"/>
      <c r="M343" s="860"/>
      <c r="N343" s="860"/>
      <c r="O343" s="860"/>
      <c r="P343" s="860"/>
      <c r="Q343" s="861"/>
    </row>
    <row r="344" spans="1:17" ht="15" hidden="1" customHeight="1" x14ac:dyDescent="0.25">
      <c r="A344" s="864"/>
      <c r="B344" s="859"/>
      <c r="C344" s="859"/>
      <c r="D344" s="859"/>
      <c r="E344" s="874"/>
      <c r="F344" s="874"/>
      <c r="G344" s="860"/>
      <c r="H344" s="860"/>
      <c r="I344" s="860"/>
      <c r="J344" s="860"/>
      <c r="K344" s="860"/>
      <c r="L344" s="860"/>
      <c r="M344" s="860"/>
      <c r="N344" s="860"/>
      <c r="O344" s="860"/>
      <c r="P344" s="860"/>
      <c r="Q344" s="861"/>
    </row>
    <row r="345" spans="1:17" ht="15" hidden="1" customHeight="1" x14ac:dyDescent="0.25">
      <c r="A345" s="864"/>
      <c r="B345" s="859"/>
      <c r="C345" s="859"/>
      <c r="D345" s="859"/>
      <c r="E345" s="874"/>
      <c r="F345" s="874"/>
      <c r="G345" s="860"/>
      <c r="H345" s="860"/>
      <c r="I345" s="860"/>
      <c r="J345" s="860"/>
      <c r="K345" s="860"/>
      <c r="L345" s="860"/>
      <c r="M345" s="860"/>
      <c r="N345" s="860"/>
      <c r="O345" s="860"/>
      <c r="P345" s="860"/>
      <c r="Q345" s="861"/>
    </row>
    <row r="346" spans="1:17" ht="15" hidden="1" customHeight="1" x14ac:dyDescent="0.25">
      <c r="A346" s="864"/>
      <c r="B346" s="859"/>
      <c r="C346" s="859"/>
      <c r="D346" s="859"/>
      <c r="E346" s="874"/>
      <c r="F346" s="874"/>
      <c r="G346" s="860"/>
      <c r="H346" s="860"/>
      <c r="I346" s="860"/>
      <c r="J346" s="860"/>
      <c r="K346" s="860"/>
      <c r="L346" s="860"/>
      <c r="M346" s="860"/>
      <c r="N346" s="860"/>
      <c r="O346" s="860"/>
      <c r="P346" s="860"/>
      <c r="Q346" s="861"/>
    </row>
    <row r="347" spans="1:17" ht="15" hidden="1" customHeight="1" x14ac:dyDescent="0.25">
      <c r="A347" s="864"/>
      <c r="B347" s="859"/>
      <c r="C347" s="859"/>
      <c r="D347" s="859"/>
      <c r="E347" s="874"/>
      <c r="F347" s="874"/>
      <c r="G347" s="860"/>
      <c r="H347" s="860"/>
      <c r="I347" s="860"/>
      <c r="J347" s="860"/>
      <c r="K347" s="860"/>
      <c r="L347" s="860"/>
      <c r="M347" s="860"/>
      <c r="N347" s="860"/>
      <c r="O347" s="860"/>
      <c r="P347" s="860"/>
      <c r="Q347" s="861"/>
    </row>
    <row r="348" spans="1:17" ht="15" hidden="1" customHeight="1" x14ac:dyDescent="0.25">
      <c r="A348" s="864"/>
      <c r="B348" s="859"/>
      <c r="C348" s="859"/>
      <c r="D348" s="859"/>
      <c r="E348" s="874"/>
      <c r="F348" s="874"/>
      <c r="G348" s="860"/>
      <c r="H348" s="860"/>
      <c r="I348" s="860"/>
      <c r="J348" s="860"/>
      <c r="K348" s="860"/>
      <c r="L348" s="860"/>
      <c r="M348" s="860"/>
      <c r="N348" s="860"/>
      <c r="O348" s="860"/>
      <c r="P348" s="860"/>
      <c r="Q348" s="861"/>
    </row>
    <row r="349" spans="1:17" ht="15" hidden="1" customHeight="1" x14ac:dyDescent="0.25">
      <c r="A349" s="864"/>
      <c r="B349" s="859"/>
      <c r="C349" s="859"/>
      <c r="D349" s="859"/>
      <c r="E349" s="874"/>
      <c r="F349" s="874"/>
      <c r="G349" s="860"/>
      <c r="H349" s="860"/>
      <c r="I349" s="860"/>
      <c r="J349" s="860"/>
      <c r="K349" s="860"/>
      <c r="L349" s="860"/>
      <c r="M349" s="860"/>
      <c r="N349" s="860"/>
      <c r="O349" s="860"/>
      <c r="P349" s="860"/>
      <c r="Q349" s="861"/>
    </row>
    <row r="350" spans="1:17" ht="15" hidden="1" customHeight="1" x14ac:dyDescent="0.25">
      <c r="A350" s="864"/>
      <c r="B350" s="859"/>
      <c r="C350" s="859"/>
      <c r="D350" s="859"/>
      <c r="E350" s="874"/>
      <c r="F350" s="874"/>
      <c r="G350" s="860"/>
      <c r="H350" s="860"/>
      <c r="I350" s="860"/>
      <c r="J350" s="860"/>
      <c r="K350" s="860"/>
      <c r="L350" s="860"/>
      <c r="M350" s="860"/>
      <c r="N350" s="860"/>
      <c r="O350" s="860"/>
      <c r="P350" s="860"/>
      <c r="Q350" s="861"/>
    </row>
    <row r="351" spans="1:17" ht="15" hidden="1" customHeight="1" x14ac:dyDescent="0.25">
      <c r="A351" s="864"/>
      <c r="B351" s="859"/>
      <c r="C351" s="859"/>
      <c r="D351" s="859"/>
      <c r="E351" s="874"/>
      <c r="F351" s="874"/>
      <c r="G351" s="860"/>
      <c r="H351" s="860"/>
      <c r="I351" s="860"/>
      <c r="J351" s="860"/>
      <c r="K351" s="860"/>
      <c r="L351" s="860"/>
      <c r="M351" s="860"/>
      <c r="N351" s="860"/>
      <c r="O351" s="860"/>
      <c r="P351" s="860"/>
      <c r="Q351" s="861"/>
    </row>
    <row r="352" spans="1:17" ht="15" hidden="1" customHeight="1" x14ac:dyDescent="0.25">
      <c r="A352" s="864"/>
      <c r="B352" s="859"/>
      <c r="C352" s="859"/>
      <c r="D352" s="859"/>
      <c r="E352" s="874"/>
      <c r="F352" s="874"/>
      <c r="G352" s="860"/>
      <c r="H352" s="860"/>
      <c r="I352" s="860"/>
      <c r="J352" s="860"/>
      <c r="K352" s="860"/>
      <c r="L352" s="860"/>
      <c r="M352" s="860"/>
      <c r="N352" s="860"/>
      <c r="O352" s="860"/>
      <c r="P352" s="860"/>
      <c r="Q352" s="861"/>
    </row>
    <row r="353" spans="1:17" ht="15" hidden="1" customHeight="1" x14ac:dyDescent="0.25">
      <c r="A353" s="864"/>
      <c r="B353" s="859"/>
      <c r="C353" s="859"/>
      <c r="D353" s="859"/>
      <c r="E353" s="874"/>
      <c r="F353" s="874"/>
      <c r="G353" s="860"/>
      <c r="H353" s="860"/>
      <c r="I353" s="860"/>
      <c r="J353" s="860"/>
      <c r="K353" s="860"/>
      <c r="L353" s="860"/>
      <c r="M353" s="860"/>
      <c r="N353" s="860"/>
      <c r="O353" s="860"/>
      <c r="P353" s="860"/>
      <c r="Q353" s="861"/>
    </row>
    <row r="354" spans="1:17" ht="15" hidden="1" customHeight="1" x14ac:dyDescent="0.25">
      <c r="A354" s="864"/>
      <c r="B354" s="859"/>
      <c r="C354" s="859"/>
      <c r="D354" s="859"/>
      <c r="E354" s="874"/>
      <c r="F354" s="874"/>
      <c r="G354" s="860"/>
      <c r="H354" s="860"/>
      <c r="I354" s="860"/>
      <c r="J354" s="860"/>
      <c r="K354" s="860"/>
      <c r="L354" s="860"/>
      <c r="M354" s="860"/>
      <c r="N354" s="860"/>
      <c r="O354" s="860"/>
      <c r="P354" s="860"/>
      <c r="Q354" s="861"/>
    </row>
    <row r="355" spans="1:17" ht="15" hidden="1" customHeight="1" x14ac:dyDescent="0.25">
      <c r="A355" s="864"/>
      <c r="B355" s="859"/>
      <c r="C355" s="859"/>
      <c r="D355" s="859"/>
      <c r="E355" s="874"/>
      <c r="F355" s="874"/>
      <c r="G355" s="860"/>
      <c r="H355" s="860"/>
      <c r="I355" s="860"/>
      <c r="J355" s="860"/>
      <c r="K355" s="860"/>
      <c r="L355" s="860"/>
      <c r="M355" s="860"/>
      <c r="N355" s="860"/>
      <c r="O355" s="860"/>
      <c r="P355" s="860"/>
      <c r="Q355" s="861"/>
    </row>
    <row r="356" spans="1:17" ht="15" hidden="1" customHeight="1" x14ac:dyDescent="0.25">
      <c r="A356" s="864"/>
      <c r="B356" s="859"/>
      <c r="C356" s="859"/>
      <c r="D356" s="859"/>
      <c r="E356" s="874"/>
      <c r="F356" s="874"/>
      <c r="G356" s="860"/>
      <c r="H356" s="860"/>
      <c r="I356" s="860"/>
      <c r="J356" s="860"/>
      <c r="K356" s="860"/>
      <c r="L356" s="860"/>
      <c r="M356" s="860"/>
      <c r="N356" s="860"/>
      <c r="O356" s="860"/>
      <c r="P356" s="860"/>
      <c r="Q356" s="861"/>
    </row>
    <row r="357" spans="1:17" ht="15" hidden="1" customHeight="1" x14ac:dyDescent="0.25">
      <c r="A357" s="864"/>
      <c r="B357" s="859"/>
      <c r="C357" s="859"/>
      <c r="D357" s="859"/>
      <c r="E357" s="874"/>
      <c r="F357" s="874"/>
      <c r="G357" s="860"/>
      <c r="H357" s="860"/>
      <c r="I357" s="860"/>
      <c r="J357" s="860"/>
      <c r="K357" s="860"/>
      <c r="L357" s="860"/>
      <c r="M357" s="860"/>
      <c r="N357" s="860"/>
      <c r="O357" s="860"/>
      <c r="P357" s="860"/>
      <c r="Q357" s="861"/>
    </row>
    <row r="358" spans="1:17" ht="15" hidden="1" customHeight="1" x14ac:dyDescent="0.25">
      <c r="A358" s="864"/>
      <c r="B358" s="859"/>
      <c r="C358" s="859"/>
      <c r="D358" s="859"/>
      <c r="E358" s="874"/>
      <c r="F358" s="874"/>
      <c r="G358" s="860"/>
      <c r="H358" s="860"/>
      <c r="I358" s="860"/>
      <c r="J358" s="860"/>
      <c r="K358" s="860"/>
      <c r="L358" s="860"/>
      <c r="M358" s="860"/>
      <c r="N358" s="860"/>
      <c r="O358" s="860"/>
      <c r="P358" s="860"/>
      <c r="Q358" s="861"/>
    </row>
    <row r="359" spans="1:17" ht="15" hidden="1" customHeight="1" x14ac:dyDescent="0.25">
      <c r="A359" s="864"/>
      <c r="B359" s="859"/>
      <c r="C359" s="859"/>
      <c r="D359" s="859"/>
      <c r="E359" s="874"/>
      <c r="F359" s="874"/>
      <c r="G359" s="860"/>
      <c r="H359" s="860"/>
      <c r="I359" s="860"/>
      <c r="J359" s="860"/>
      <c r="K359" s="860"/>
      <c r="L359" s="860"/>
      <c r="M359" s="860"/>
      <c r="N359" s="860"/>
      <c r="O359" s="860"/>
      <c r="P359" s="860"/>
      <c r="Q359" s="861"/>
    </row>
    <row r="360" spans="1:17" ht="15" hidden="1" customHeight="1" x14ac:dyDescent="0.25">
      <c r="A360" s="864"/>
      <c r="B360" s="859"/>
      <c r="C360" s="859"/>
      <c r="D360" s="859"/>
      <c r="E360" s="874"/>
      <c r="F360" s="874"/>
      <c r="G360" s="860"/>
      <c r="H360" s="860"/>
      <c r="I360" s="860"/>
      <c r="J360" s="860"/>
      <c r="K360" s="860"/>
      <c r="L360" s="860"/>
      <c r="M360" s="860"/>
      <c r="N360" s="860"/>
      <c r="O360" s="860"/>
      <c r="P360" s="860"/>
      <c r="Q360" s="861"/>
    </row>
    <row r="361" spans="1:17" ht="15" hidden="1" customHeight="1" x14ac:dyDescent="0.25">
      <c r="A361" s="864"/>
      <c r="B361" s="859"/>
      <c r="C361" s="859"/>
      <c r="D361" s="859"/>
      <c r="E361" s="874"/>
      <c r="F361" s="874"/>
      <c r="G361" s="860"/>
      <c r="H361" s="860"/>
      <c r="I361" s="860"/>
      <c r="J361" s="860"/>
      <c r="K361" s="860"/>
      <c r="L361" s="860"/>
      <c r="M361" s="860"/>
      <c r="N361" s="860"/>
      <c r="O361" s="860"/>
      <c r="P361" s="860"/>
      <c r="Q361" s="861"/>
    </row>
    <row r="362" spans="1:17" ht="15" hidden="1" customHeight="1" x14ac:dyDescent="0.25">
      <c r="A362" s="864"/>
      <c r="B362" s="859"/>
      <c r="C362" s="859"/>
      <c r="D362" s="859"/>
      <c r="E362" s="874"/>
      <c r="F362" s="874"/>
      <c r="G362" s="860"/>
      <c r="H362" s="860"/>
      <c r="I362" s="860"/>
      <c r="J362" s="860"/>
      <c r="K362" s="860"/>
      <c r="L362" s="860"/>
      <c r="M362" s="860"/>
      <c r="N362" s="860"/>
      <c r="O362" s="860"/>
      <c r="P362" s="860"/>
      <c r="Q362" s="861"/>
    </row>
    <row r="363" spans="1:17" ht="15" hidden="1" customHeight="1" x14ac:dyDescent="0.25">
      <c r="A363" s="864"/>
      <c r="B363" s="859"/>
      <c r="C363" s="859"/>
      <c r="D363" s="859"/>
      <c r="E363" s="874"/>
      <c r="F363" s="874"/>
      <c r="G363" s="860"/>
      <c r="H363" s="860"/>
      <c r="I363" s="860"/>
      <c r="J363" s="860"/>
      <c r="K363" s="860"/>
      <c r="L363" s="860"/>
      <c r="M363" s="860"/>
      <c r="N363" s="860"/>
      <c r="O363" s="860"/>
      <c r="P363" s="860"/>
      <c r="Q363" s="861"/>
    </row>
    <row r="364" spans="1:17" ht="15" hidden="1" customHeight="1" x14ac:dyDescent="0.25">
      <c r="A364" s="864"/>
      <c r="B364" s="859"/>
      <c r="C364" s="859"/>
      <c r="D364" s="859"/>
      <c r="E364" s="874"/>
      <c r="F364" s="874"/>
      <c r="G364" s="860"/>
      <c r="H364" s="860"/>
      <c r="I364" s="860"/>
      <c r="J364" s="860"/>
      <c r="K364" s="860"/>
      <c r="L364" s="860"/>
      <c r="M364" s="860"/>
      <c r="N364" s="860"/>
      <c r="O364" s="860"/>
      <c r="P364" s="860"/>
      <c r="Q364" s="861"/>
    </row>
    <row r="365" spans="1:17" ht="15" hidden="1" customHeight="1" x14ac:dyDescent="0.25">
      <c r="A365" s="864"/>
      <c r="B365" s="859"/>
      <c r="C365" s="859"/>
      <c r="D365" s="859"/>
      <c r="E365" s="874"/>
      <c r="F365" s="874"/>
      <c r="G365" s="860"/>
      <c r="H365" s="860"/>
      <c r="I365" s="860"/>
      <c r="J365" s="860"/>
      <c r="K365" s="860"/>
      <c r="L365" s="860"/>
      <c r="M365" s="860"/>
      <c r="N365" s="860"/>
      <c r="O365" s="860"/>
      <c r="P365" s="860"/>
      <c r="Q365" s="861"/>
    </row>
    <row r="366" spans="1:17" ht="15" hidden="1" customHeight="1" x14ac:dyDescent="0.25">
      <c r="A366" s="864"/>
      <c r="B366" s="859"/>
      <c r="C366" s="859"/>
      <c r="D366" s="859"/>
      <c r="E366" s="874"/>
      <c r="F366" s="874"/>
      <c r="G366" s="860"/>
      <c r="H366" s="860"/>
      <c r="I366" s="860"/>
      <c r="J366" s="860"/>
      <c r="K366" s="860"/>
      <c r="L366" s="860"/>
      <c r="M366" s="860"/>
      <c r="N366" s="860"/>
      <c r="O366" s="860"/>
      <c r="P366" s="860"/>
      <c r="Q366" s="861"/>
    </row>
    <row r="367" spans="1:17" ht="15" hidden="1" customHeight="1" x14ac:dyDescent="0.25">
      <c r="A367" s="864"/>
      <c r="B367" s="859"/>
      <c r="C367" s="859"/>
      <c r="D367" s="859"/>
      <c r="E367" s="874"/>
      <c r="F367" s="874"/>
      <c r="G367" s="860"/>
      <c r="H367" s="860"/>
      <c r="I367" s="860"/>
      <c r="J367" s="860"/>
      <c r="K367" s="860"/>
      <c r="L367" s="860"/>
      <c r="M367" s="860"/>
      <c r="N367" s="860"/>
      <c r="O367" s="860"/>
      <c r="P367" s="860"/>
      <c r="Q367" s="861"/>
    </row>
    <row r="368" spans="1:17" ht="15" hidden="1" customHeight="1" x14ac:dyDescent="0.25">
      <c r="A368" s="864"/>
      <c r="B368" s="859"/>
      <c r="C368" s="859"/>
      <c r="D368" s="859"/>
      <c r="E368" s="874"/>
      <c r="F368" s="874"/>
      <c r="G368" s="860"/>
      <c r="H368" s="860"/>
      <c r="I368" s="860"/>
      <c r="J368" s="860"/>
      <c r="K368" s="860"/>
      <c r="L368" s="860"/>
      <c r="M368" s="860"/>
      <c r="N368" s="860"/>
      <c r="O368" s="860"/>
      <c r="P368" s="860"/>
      <c r="Q368" s="861"/>
    </row>
    <row r="369" spans="1:17" ht="15" hidden="1" customHeight="1" x14ac:dyDescent="0.25">
      <c r="A369" s="864"/>
      <c r="B369" s="859"/>
      <c r="C369" s="859"/>
      <c r="D369" s="859"/>
      <c r="E369" s="874"/>
      <c r="F369" s="874"/>
      <c r="G369" s="860"/>
      <c r="H369" s="860"/>
      <c r="I369" s="860"/>
      <c r="J369" s="860"/>
      <c r="K369" s="860"/>
      <c r="L369" s="860"/>
      <c r="M369" s="860"/>
      <c r="N369" s="860"/>
      <c r="O369" s="860"/>
      <c r="P369" s="860"/>
      <c r="Q369" s="861"/>
    </row>
    <row r="370" spans="1:17" ht="15" hidden="1" customHeight="1" x14ac:dyDescent="0.25">
      <c r="A370" s="864"/>
      <c r="B370" s="859"/>
      <c r="C370" s="859"/>
      <c r="D370" s="859"/>
      <c r="E370" s="874"/>
      <c r="F370" s="874"/>
      <c r="G370" s="860"/>
      <c r="H370" s="860"/>
      <c r="I370" s="860"/>
      <c r="J370" s="860"/>
      <c r="K370" s="860"/>
      <c r="L370" s="860"/>
      <c r="M370" s="860"/>
      <c r="N370" s="860"/>
      <c r="O370" s="860"/>
      <c r="P370" s="860"/>
      <c r="Q370" s="861"/>
    </row>
    <row r="371" spans="1:17" ht="15" hidden="1" customHeight="1" x14ac:dyDescent="0.25">
      <c r="A371" s="864"/>
      <c r="B371" s="859"/>
      <c r="C371" s="859"/>
      <c r="D371" s="859"/>
      <c r="E371" s="874"/>
      <c r="F371" s="874"/>
      <c r="G371" s="860"/>
      <c r="H371" s="860"/>
      <c r="I371" s="860"/>
      <c r="J371" s="860"/>
      <c r="K371" s="860"/>
      <c r="L371" s="860"/>
      <c r="M371" s="860"/>
      <c r="N371" s="860"/>
      <c r="O371" s="860"/>
      <c r="P371" s="860"/>
      <c r="Q371" s="861"/>
    </row>
    <row r="372" spans="1:17" ht="15" hidden="1" customHeight="1" x14ac:dyDescent="0.25">
      <c r="A372" s="864"/>
      <c r="B372" s="859"/>
      <c r="C372" s="859"/>
      <c r="D372" s="859"/>
      <c r="E372" s="874"/>
      <c r="F372" s="874"/>
      <c r="G372" s="860"/>
      <c r="H372" s="860"/>
      <c r="I372" s="860"/>
      <c r="J372" s="860"/>
      <c r="K372" s="860"/>
      <c r="L372" s="860"/>
      <c r="M372" s="860"/>
      <c r="N372" s="860"/>
      <c r="O372" s="860"/>
      <c r="P372" s="860"/>
      <c r="Q372" s="861"/>
    </row>
    <row r="373" spans="1:17" ht="15" hidden="1" customHeight="1" x14ac:dyDescent="0.25">
      <c r="A373" s="864"/>
      <c r="B373" s="859"/>
      <c r="C373" s="859"/>
      <c r="D373" s="859"/>
      <c r="E373" s="874"/>
      <c r="F373" s="874"/>
      <c r="G373" s="860"/>
      <c r="H373" s="860"/>
      <c r="I373" s="860"/>
      <c r="J373" s="860"/>
      <c r="K373" s="860"/>
      <c r="L373" s="860"/>
      <c r="M373" s="860"/>
      <c r="N373" s="860"/>
      <c r="O373" s="860"/>
      <c r="P373" s="860"/>
      <c r="Q373" s="861"/>
    </row>
    <row r="374" spans="1:17" ht="15" hidden="1" customHeight="1" x14ac:dyDescent="0.25">
      <c r="A374" s="864"/>
      <c r="B374" s="859"/>
      <c r="C374" s="859"/>
      <c r="D374" s="859"/>
      <c r="E374" s="874"/>
      <c r="F374" s="874"/>
      <c r="G374" s="860"/>
      <c r="H374" s="860"/>
      <c r="I374" s="860"/>
      <c r="J374" s="860"/>
      <c r="K374" s="860"/>
      <c r="L374" s="860"/>
      <c r="M374" s="860"/>
      <c r="N374" s="860"/>
      <c r="O374" s="860"/>
      <c r="P374" s="860"/>
      <c r="Q374" s="861"/>
    </row>
    <row r="375" spans="1:17" ht="15" hidden="1" customHeight="1" x14ac:dyDescent="0.25">
      <c r="A375" s="864"/>
      <c r="B375" s="859"/>
      <c r="C375" s="859"/>
      <c r="D375" s="859"/>
      <c r="E375" s="874"/>
      <c r="F375" s="874"/>
      <c r="G375" s="860"/>
      <c r="H375" s="860"/>
      <c r="I375" s="860"/>
      <c r="J375" s="860"/>
      <c r="K375" s="860"/>
      <c r="L375" s="860"/>
      <c r="M375" s="860"/>
      <c r="N375" s="860"/>
      <c r="O375" s="860"/>
      <c r="P375" s="860"/>
      <c r="Q375" s="861"/>
    </row>
    <row r="376" spans="1:17" ht="15" hidden="1" customHeight="1" x14ac:dyDescent="0.25">
      <c r="A376" s="864"/>
      <c r="B376" s="859"/>
      <c r="C376" s="859"/>
      <c r="D376" s="859"/>
      <c r="E376" s="874"/>
      <c r="F376" s="874"/>
      <c r="G376" s="860"/>
      <c r="H376" s="860"/>
      <c r="I376" s="860"/>
      <c r="J376" s="860"/>
      <c r="K376" s="860"/>
      <c r="L376" s="860"/>
      <c r="M376" s="860"/>
      <c r="N376" s="860"/>
      <c r="O376" s="860"/>
      <c r="P376" s="860"/>
      <c r="Q376" s="861"/>
    </row>
    <row r="377" spans="1:17" ht="15" hidden="1" customHeight="1" x14ac:dyDescent="0.25">
      <c r="A377" s="864"/>
      <c r="B377" s="859"/>
      <c r="C377" s="859"/>
      <c r="D377" s="859"/>
      <c r="E377" s="874"/>
      <c r="F377" s="874"/>
      <c r="G377" s="860"/>
      <c r="H377" s="860"/>
      <c r="I377" s="860"/>
      <c r="J377" s="860"/>
      <c r="K377" s="860"/>
      <c r="L377" s="860"/>
      <c r="M377" s="860"/>
      <c r="N377" s="860"/>
      <c r="O377" s="860"/>
      <c r="P377" s="860"/>
      <c r="Q377" s="861"/>
    </row>
    <row r="378" spans="1:17" ht="15" hidden="1" customHeight="1" x14ac:dyDescent="0.25">
      <c r="A378" s="864"/>
      <c r="B378" s="859"/>
      <c r="C378" s="859"/>
      <c r="D378" s="859"/>
      <c r="E378" s="874"/>
      <c r="F378" s="874"/>
      <c r="G378" s="860"/>
      <c r="H378" s="860"/>
      <c r="I378" s="860"/>
      <c r="J378" s="860"/>
      <c r="K378" s="860"/>
      <c r="L378" s="860"/>
      <c r="M378" s="860"/>
      <c r="N378" s="860"/>
      <c r="O378" s="860"/>
      <c r="P378" s="860"/>
      <c r="Q378" s="861"/>
    </row>
    <row r="379" spans="1:17" ht="15" hidden="1" customHeight="1" x14ac:dyDescent="0.25">
      <c r="A379" s="864"/>
      <c r="B379" s="859"/>
      <c r="C379" s="859"/>
      <c r="D379" s="859"/>
      <c r="E379" s="874"/>
      <c r="F379" s="874"/>
      <c r="G379" s="860"/>
      <c r="H379" s="860"/>
      <c r="I379" s="860"/>
      <c r="J379" s="860"/>
      <c r="K379" s="860"/>
      <c r="L379" s="860"/>
      <c r="M379" s="860"/>
      <c r="N379" s="860"/>
      <c r="O379" s="860"/>
      <c r="P379" s="860"/>
      <c r="Q379" s="861"/>
    </row>
    <row r="380" spans="1:17" ht="15" hidden="1" customHeight="1" x14ac:dyDescent="0.25">
      <c r="A380" s="864"/>
      <c r="B380" s="859"/>
      <c r="C380" s="859"/>
      <c r="D380" s="859"/>
      <c r="E380" s="874"/>
      <c r="F380" s="874"/>
      <c r="G380" s="860"/>
      <c r="H380" s="860"/>
      <c r="I380" s="860"/>
      <c r="J380" s="860"/>
      <c r="K380" s="860"/>
      <c r="L380" s="860"/>
      <c r="M380" s="860"/>
      <c r="N380" s="860"/>
      <c r="O380" s="860"/>
      <c r="P380" s="860"/>
      <c r="Q380" s="861"/>
    </row>
    <row r="381" spans="1:17" ht="15" hidden="1" customHeight="1" x14ac:dyDescent="0.25">
      <c r="A381" s="864"/>
      <c r="B381" s="859"/>
      <c r="C381" s="859"/>
      <c r="D381" s="859"/>
      <c r="E381" s="874"/>
      <c r="F381" s="874"/>
      <c r="G381" s="860"/>
      <c r="H381" s="860"/>
      <c r="I381" s="860"/>
      <c r="J381" s="860"/>
      <c r="K381" s="860"/>
      <c r="L381" s="860"/>
      <c r="M381" s="860"/>
      <c r="N381" s="860"/>
      <c r="O381" s="860"/>
      <c r="P381" s="860"/>
      <c r="Q381" s="861"/>
    </row>
    <row r="382" spans="1:17" ht="15" hidden="1" customHeight="1" x14ac:dyDescent="0.25">
      <c r="A382" s="864"/>
      <c r="B382" s="859"/>
      <c r="C382" s="859"/>
      <c r="D382" s="859"/>
      <c r="E382" s="874"/>
      <c r="F382" s="874"/>
      <c r="G382" s="860"/>
      <c r="H382" s="860"/>
      <c r="I382" s="860"/>
      <c r="J382" s="860"/>
      <c r="K382" s="860"/>
      <c r="L382" s="860"/>
      <c r="M382" s="860"/>
      <c r="N382" s="860"/>
      <c r="O382" s="860"/>
      <c r="P382" s="860"/>
      <c r="Q382" s="861"/>
    </row>
    <row r="383" spans="1:17" ht="15" hidden="1" customHeight="1" x14ac:dyDescent="0.25">
      <c r="A383" s="864"/>
      <c r="B383" s="859"/>
      <c r="C383" s="859"/>
      <c r="D383" s="859"/>
      <c r="E383" s="874"/>
      <c r="F383" s="874"/>
      <c r="G383" s="860"/>
      <c r="H383" s="860"/>
      <c r="I383" s="860"/>
      <c r="J383" s="860"/>
      <c r="K383" s="860"/>
      <c r="L383" s="860"/>
      <c r="M383" s="860"/>
      <c r="N383" s="860"/>
      <c r="O383" s="860"/>
      <c r="P383" s="860"/>
      <c r="Q383" s="861"/>
    </row>
    <row r="384" spans="1:17" ht="15" hidden="1" customHeight="1" x14ac:dyDescent="0.25">
      <c r="A384" s="864"/>
      <c r="B384" s="859"/>
      <c r="C384" s="859"/>
      <c r="D384" s="859"/>
      <c r="E384" s="874"/>
      <c r="F384" s="874"/>
      <c r="G384" s="860"/>
      <c r="H384" s="860"/>
      <c r="I384" s="860"/>
      <c r="J384" s="860"/>
      <c r="K384" s="860"/>
      <c r="L384" s="860"/>
      <c r="M384" s="860"/>
      <c r="N384" s="860"/>
      <c r="O384" s="860"/>
      <c r="P384" s="860"/>
      <c r="Q384" s="861"/>
    </row>
    <row r="385" spans="1:17" ht="15" hidden="1" customHeight="1" x14ac:dyDescent="0.25">
      <c r="A385" s="864"/>
      <c r="B385" s="859"/>
      <c r="C385" s="859"/>
      <c r="D385" s="859"/>
      <c r="E385" s="874"/>
      <c r="F385" s="874"/>
      <c r="G385" s="860"/>
      <c r="H385" s="860"/>
      <c r="I385" s="860"/>
      <c r="J385" s="860"/>
      <c r="K385" s="860"/>
      <c r="L385" s="860"/>
      <c r="M385" s="860"/>
      <c r="N385" s="860"/>
      <c r="O385" s="860"/>
      <c r="P385" s="860"/>
      <c r="Q385" s="861"/>
    </row>
    <row r="386" spans="1:17" ht="15" hidden="1" customHeight="1" x14ac:dyDescent="0.25">
      <c r="A386" s="864"/>
      <c r="B386" s="859"/>
      <c r="C386" s="859"/>
      <c r="D386" s="859"/>
      <c r="E386" s="874"/>
      <c r="F386" s="874"/>
      <c r="G386" s="860"/>
      <c r="H386" s="860"/>
      <c r="I386" s="860"/>
      <c r="J386" s="860"/>
      <c r="K386" s="860"/>
      <c r="L386" s="860"/>
      <c r="M386" s="860"/>
      <c r="N386" s="860"/>
      <c r="O386" s="860"/>
      <c r="P386" s="860"/>
      <c r="Q386" s="861"/>
    </row>
    <row r="387" spans="1:17" ht="15" hidden="1" customHeight="1" x14ac:dyDescent="0.25">
      <c r="A387" s="864"/>
      <c r="B387" s="859"/>
      <c r="C387" s="859"/>
      <c r="D387" s="859"/>
      <c r="E387" s="874"/>
      <c r="F387" s="874"/>
      <c r="G387" s="860"/>
      <c r="H387" s="860"/>
      <c r="I387" s="860"/>
      <c r="J387" s="860"/>
      <c r="K387" s="860"/>
      <c r="L387" s="860"/>
      <c r="M387" s="860"/>
      <c r="N387" s="860"/>
      <c r="O387" s="860"/>
      <c r="P387" s="860"/>
      <c r="Q387" s="861"/>
    </row>
    <row r="388" spans="1:17" ht="15" hidden="1" customHeight="1" x14ac:dyDescent="0.25">
      <c r="A388" s="864"/>
      <c r="B388" s="859"/>
      <c r="C388" s="859"/>
      <c r="D388" s="859"/>
      <c r="E388" s="874"/>
      <c r="F388" s="874"/>
      <c r="G388" s="860"/>
      <c r="H388" s="860"/>
      <c r="I388" s="860"/>
      <c r="J388" s="860"/>
      <c r="K388" s="860"/>
      <c r="L388" s="860"/>
      <c r="M388" s="860"/>
      <c r="N388" s="860"/>
      <c r="O388" s="860"/>
      <c r="P388" s="860"/>
      <c r="Q388" s="861"/>
    </row>
    <row r="389" spans="1:17" ht="15" hidden="1" customHeight="1" x14ac:dyDescent="0.25">
      <c r="A389" s="864"/>
      <c r="B389" s="859"/>
      <c r="C389" s="859"/>
      <c r="D389" s="859"/>
      <c r="E389" s="874"/>
      <c r="F389" s="874"/>
      <c r="G389" s="860"/>
      <c r="H389" s="860"/>
      <c r="I389" s="860"/>
      <c r="J389" s="860"/>
      <c r="K389" s="860"/>
      <c r="L389" s="860"/>
      <c r="M389" s="860"/>
      <c r="N389" s="860"/>
      <c r="O389" s="860"/>
      <c r="P389" s="860"/>
      <c r="Q389" s="861"/>
    </row>
    <row r="390" spans="1:17" ht="15" hidden="1" customHeight="1" x14ac:dyDescent="0.25">
      <c r="A390" s="864"/>
      <c r="B390" s="859"/>
      <c r="C390" s="859"/>
      <c r="D390" s="859"/>
      <c r="E390" s="874"/>
      <c r="F390" s="874"/>
      <c r="G390" s="860"/>
      <c r="H390" s="860"/>
      <c r="I390" s="860"/>
      <c r="J390" s="860"/>
      <c r="K390" s="860"/>
      <c r="L390" s="860"/>
      <c r="M390" s="860"/>
      <c r="N390" s="860"/>
      <c r="O390" s="860"/>
      <c r="P390" s="860"/>
      <c r="Q390" s="861"/>
    </row>
    <row r="391" spans="1:17" ht="15" hidden="1" customHeight="1" x14ac:dyDescent="0.25">
      <c r="A391" s="864"/>
      <c r="B391" s="859"/>
      <c r="C391" s="859"/>
      <c r="D391" s="859"/>
      <c r="E391" s="874"/>
      <c r="F391" s="874"/>
      <c r="G391" s="860"/>
      <c r="H391" s="860"/>
      <c r="I391" s="860"/>
      <c r="J391" s="860"/>
      <c r="K391" s="860"/>
      <c r="L391" s="860"/>
      <c r="M391" s="860"/>
      <c r="N391" s="860"/>
      <c r="O391" s="860"/>
      <c r="P391" s="860"/>
      <c r="Q391" s="861"/>
    </row>
    <row r="392" spans="1:17" ht="15" hidden="1" customHeight="1" x14ac:dyDescent="0.25">
      <c r="A392" s="864"/>
      <c r="B392" s="859"/>
      <c r="C392" s="859"/>
      <c r="D392" s="859"/>
      <c r="E392" s="874"/>
      <c r="F392" s="874"/>
      <c r="G392" s="860"/>
      <c r="H392" s="860"/>
      <c r="I392" s="860"/>
      <c r="J392" s="860"/>
      <c r="K392" s="860"/>
      <c r="L392" s="860"/>
      <c r="M392" s="860"/>
      <c r="N392" s="860"/>
      <c r="O392" s="860"/>
      <c r="P392" s="860"/>
      <c r="Q392" s="861"/>
    </row>
    <row r="393" spans="1:17" ht="15" hidden="1" customHeight="1" x14ac:dyDescent="0.25">
      <c r="A393" s="864"/>
      <c r="B393" s="859"/>
      <c r="C393" s="859"/>
      <c r="D393" s="859"/>
      <c r="E393" s="874"/>
      <c r="F393" s="874"/>
      <c r="G393" s="860"/>
      <c r="H393" s="860"/>
      <c r="I393" s="860"/>
      <c r="J393" s="860"/>
      <c r="K393" s="860"/>
      <c r="L393" s="860"/>
      <c r="M393" s="860"/>
      <c r="N393" s="860"/>
      <c r="O393" s="860"/>
      <c r="P393" s="860"/>
      <c r="Q393" s="861"/>
    </row>
    <row r="394" spans="1:17" ht="15" hidden="1" customHeight="1" x14ac:dyDescent="0.25">
      <c r="A394" s="864"/>
      <c r="B394" s="859"/>
      <c r="C394" s="859"/>
      <c r="D394" s="859"/>
      <c r="E394" s="874"/>
      <c r="F394" s="874"/>
      <c r="G394" s="860"/>
      <c r="H394" s="860"/>
      <c r="I394" s="860"/>
      <c r="J394" s="860"/>
      <c r="K394" s="860"/>
      <c r="L394" s="860"/>
      <c r="M394" s="860"/>
      <c r="N394" s="860"/>
      <c r="O394" s="860"/>
      <c r="P394" s="860"/>
      <c r="Q394" s="861"/>
    </row>
    <row r="395" spans="1:17" ht="15" hidden="1" customHeight="1" x14ac:dyDescent="0.25">
      <c r="A395" s="864"/>
      <c r="B395" s="859"/>
      <c r="C395" s="859"/>
      <c r="D395" s="859"/>
      <c r="E395" s="874"/>
      <c r="F395" s="874"/>
      <c r="G395" s="860"/>
      <c r="H395" s="860"/>
      <c r="I395" s="860"/>
      <c r="J395" s="860"/>
      <c r="K395" s="860"/>
      <c r="L395" s="860"/>
      <c r="M395" s="860"/>
      <c r="N395" s="860"/>
      <c r="O395" s="860"/>
      <c r="P395" s="860"/>
      <c r="Q395" s="861"/>
    </row>
    <row r="396" spans="1:17" ht="15" hidden="1" customHeight="1" x14ac:dyDescent="0.25">
      <c r="A396" s="864"/>
      <c r="B396" s="859"/>
      <c r="C396" s="859"/>
      <c r="D396" s="859"/>
      <c r="E396" s="874"/>
      <c r="F396" s="874"/>
      <c r="G396" s="860"/>
      <c r="H396" s="860"/>
      <c r="I396" s="860"/>
      <c r="J396" s="860"/>
      <c r="K396" s="860"/>
      <c r="L396" s="860"/>
      <c r="M396" s="860"/>
      <c r="N396" s="860"/>
      <c r="O396" s="860"/>
      <c r="P396" s="860"/>
      <c r="Q396" s="861"/>
    </row>
    <row r="397" spans="1:17" ht="15" hidden="1" customHeight="1" x14ac:dyDescent="0.25">
      <c r="A397" s="864"/>
      <c r="B397" s="859"/>
      <c r="C397" s="859"/>
      <c r="D397" s="859"/>
      <c r="E397" s="874"/>
      <c r="F397" s="874"/>
      <c r="G397" s="860"/>
      <c r="H397" s="860"/>
      <c r="I397" s="860"/>
      <c r="J397" s="860"/>
      <c r="K397" s="860"/>
      <c r="L397" s="860"/>
      <c r="M397" s="860"/>
      <c r="N397" s="860"/>
      <c r="O397" s="860"/>
      <c r="P397" s="860"/>
      <c r="Q397" s="861"/>
    </row>
    <row r="398" spans="1:17" ht="15" hidden="1" customHeight="1" x14ac:dyDescent="0.25">
      <c r="A398" s="864"/>
      <c r="B398" s="859"/>
      <c r="C398" s="859"/>
      <c r="D398" s="859"/>
      <c r="E398" s="874"/>
      <c r="F398" s="874"/>
      <c r="G398" s="860"/>
      <c r="H398" s="860"/>
      <c r="I398" s="860"/>
      <c r="J398" s="860"/>
      <c r="K398" s="860"/>
      <c r="L398" s="860"/>
      <c r="M398" s="860"/>
      <c r="N398" s="860"/>
      <c r="O398" s="860"/>
      <c r="P398" s="860"/>
      <c r="Q398" s="861"/>
    </row>
    <row r="399" spans="1:17" ht="15" hidden="1" customHeight="1" x14ac:dyDescent="0.25">
      <c r="A399" s="864"/>
      <c r="B399" s="859"/>
      <c r="C399" s="859"/>
      <c r="D399" s="859"/>
      <c r="E399" s="874"/>
      <c r="F399" s="874"/>
      <c r="G399" s="860"/>
      <c r="H399" s="860"/>
      <c r="I399" s="860"/>
      <c r="J399" s="860"/>
      <c r="K399" s="860"/>
      <c r="L399" s="860"/>
      <c r="M399" s="860"/>
      <c r="N399" s="860"/>
      <c r="O399" s="860"/>
      <c r="P399" s="860"/>
      <c r="Q399" s="861"/>
    </row>
    <row r="400" spans="1:17" ht="15" hidden="1" customHeight="1" x14ac:dyDescent="0.25">
      <c r="A400" s="864"/>
      <c r="B400" s="859"/>
      <c r="C400" s="859"/>
      <c r="D400" s="859"/>
      <c r="E400" s="874"/>
      <c r="F400" s="874"/>
      <c r="G400" s="860"/>
      <c r="H400" s="860"/>
      <c r="I400" s="860"/>
      <c r="J400" s="860"/>
      <c r="K400" s="860"/>
      <c r="L400" s="860"/>
      <c r="M400" s="860"/>
      <c r="N400" s="860"/>
      <c r="O400" s="860"/>
      <c r="P400" s="860"/>
      <c r="Q400" s="861"/>
    </row>
    <row r="401" spans="1:17" ht="15" hidden="1" customHeight="1" x14ac:dyDescent="0.25">
      <c r="A401" s="864"/>
      <c r="B401" s="859"/>
      <c r="C401" s="859"/>
      <c r="D401" s="859"/>
      <c r="E401" s="874"/>
      <c r="F401" s="874"/>
      <c r="G401" s="860"/>
      <c r="H401" s="860"/>
      <c r="I401" s="860"/>
      <c r="J401" s="860"/>
      <c r="K401" s="860"/>
      <c r="L401" s="860"/>
      <c r="M401" s="860"/>
      <c r="N401" s="860"/>
      <c r="O401" s="860"/>
      <c r="P401" s="860"/>
      <c r="Q401" s="861"/>
    </row>
    <row r="402" spans="1:17" ht="15" hidden="1" customHeight="1" x14ac:dyDescent="0.25">
      <c r="A402" s="864"/>
      <c r="B402" s="859"/>
      <c r="C402" s="859"/>
      <c r="D402" s="859"/>
      <c r="E402" s="874"/>
      <c r="F402" s="874"/>
      <c r="G402" s="860"/>
      <c r="H402" s="860"/>
      <c r="I402" s="860"/>
      <c r="J402" s="860"/>
      <c r="K402" s="860"/>
      <c r="L402" s="860"/>
      <c r="M402" s="860"/>
      <c r="N402" s="860"/>
      <c r="O402" s="860"/>
      <c r="P402" s="860"/>
      <c r="Q402" s="861"/>
    </row>
    <row r="403" spans="1:17" ht="15" hidden="1" customHeight="1" x14ac:dyDescent="0.25">
      <c r="A403" s="864"/>
      <c r="B403" s="859"/>
      <c r="C403" s="859"/>
      <c r="D403" s="859"/>
      <c r="E403" s="874"/>
      <c r="F403" s="874"/>
      <c r="G403" s="860"/>
      <c r="H403" s="860"/>
      <c r="I403" s="860"/>
      <c r="J403" s="860"/>
      <c r="K403" s="860"/>
      <c r="L403" s="860"/>
      <c r="M403" s="860"/>
      <c r="N403" s="860"/>
      <c r="O403" s="860"/>
      <c r="P403" s="860"/>
      <c r="Q403" s="861"/>
    </row>
    <row r="404" spans="1:17" ht="15" hidden="1" customHeight="1" x14ac:dyDescent="0.25">
      <c r="A404" s="864"/>
      <c r="B404" s="859"/>
      <c r="C404" s="859"/>
      <c r="D404" s="859"/>
      <c r="E404" s="874"/>
      <c r="F404" s="874"/>
      <c r="G404" s="860"/>
      <c r="H404" s="860"/>
      <c r="I404" s="860"/>
      <c r="J404" s="860"/>
      <c r="K404" s="860"/>
      <c r="L404" s="860"/>
      <c r="M404" s="860"/>
      <c r="N404" s="860"/>
      <c r="O404" s="860"/>
      <c r="P404" s="860"/>
      <c r="Q404" s="861"/>
    </row>
    <row r="405" spans="1:17" ht="15" hidden="1" customHeight="1" x14ac:dyDescent="0.25">
      <c r="A405" s="864"/>
      <c r="B405" s="859"/>
      <c r="C405" s="859"/>
      <c r="D405" s="859"/>
      <c r="E405" s="874"/>
      <c r="F405" s="874"/>
      <c r="G405" s="860"/>
      <c r="H405" s="860"/>
      <c r="I405" s="860"/>
      <c r="J405" s="860"/>
      <c r="K405" s="860"/>
      <c r="L405" s="860"/>
      <c r="M405" s="860"/>
      <c r="N405" s="860"/>
      <c r="O405" s="860"/>
      <c r="P405" s="860"/>
      <c r="Q405" s="861"/>
    </row>
    <row r="406" spans="1:17" ht="15" hidden="1" customHeight="1" x14ac:dyDescent="0.25">
      <c r="A406" s="864"/>
      <c r="B406" s="859"/>
      <c r="C406" s="859"/>
      <c r="D406" s="859"/>
      <c r="E406" s="874"/>
      <c r="F406" s="874"/>
      <c r="G406" s="860"/>
      <c r="H406" s="860"/>
      <c r="I406" s="860"/>
      <c r="J406" s="860"/>
      <c r="K406" s="860"/>
      <c r="L406" s="860"/>
      <c r="M406" s="860"/>
      <c r="N406" s="860"/>
      <c r="O406" s="860"/>
      <c r="P406" s="860"/>
      <c r="Q406" s="861"/>
    </row>
    <row r="407" spans="1:17" ht="15" hidden="1" customHeight="1" x14ac:dyDescent="0.25">
      <c r="A407" s="864"/>
      <c r="B407" s="859"/>
      <c r="C407" s="859"/>
      <c r="D407" s="859"/>
      <c r="E407" s="874"/>
      <c r="F407" s="874"/>
      <c r="G407" s="860"/>
      <c r="H407" s="860"/>
      <c r="I407" s="860"/>
      <c r="J407" s="860"/>
      <c r="K407" s="860"/>
      <c r="L407" s="860"/>
      <c r="M407" s="860"/>
      <c r="N407" s="860"/>
      <c r="O407" s="860"/>
      <c r="P407" s="860"/>
      <c r="Q407" s="861"/>
    </row>
    <row r="408" spans="1:17" ht="15" hidden="1" customHeight="1" x14ac:dyDescent="0.25">
      <c r="A408" s="864"/>
      <c r="B408" s="859"/>
      <c r="C408" s="859"/>
      <c r="D408" s="859"/>
      <c r="E408" s="874"/>
      <c r="F408" s="874"/>
      <c r="G408" s="860"/>
      <c r="H408" s="860"/>
      <c r="I408" s="860"/>
      <c r="J408" s="860"/>
      <c r="K408" s="860"/>
      <c r="L408" s="860"/>
      <c r="M408" s="860"/>
      <c r="N408" s="860"/>
      <c r="O408" s="860"/>
      <c r="P408" s="860"/>
      <c r="Q408" s="861"/>
    </row>
    <row r="409" spans="1:17" ht="15" hidden="1" customHeight="1" x14ac:dyDescent="0.25">
      <c r="A409" s="864"/>
      <c r="B409" s="859"/>
      <c r="C409" s="859"/>
      <c r="D409" s="859"/>
      <c r="E409" s="874"/>
      <c r="F409" s="874"/>
      <c r="G409" s="860"/>
      <c r="H409" s="860"/>
      <c r="I409" s="860"/>
      <c r="J409" s="860"/>
      <c r="K409" s="860"/>
      <c r="L409" s="860"/>
      <c r="M409" s="860"/>
      <c r="N409" s="860"/>
      <c r="O409" s="860"/>
      <c r="P409" s="860"/>
      <c r="Q409" s="861"/>
    </row>
    <row r="410" spans="1:17" ht="15" hidden="1" customHeight="1" x14ac:dyDescent="0.25">
      <c r="A410" s="864"/>
      <c r="B410" s="859"/>
      <c r="C410" s="859"/>
      <c r="D410" s="859"/>
      <c r="E410" s="874"/>
      <c r="F410" s="874"/>
      <c r="G410" s="860"/>
      <c r="H410" s="860"/>
      <c r="I410" s="860"/>
      <c r="J410" s="860"/>
      <c r="K410" s="860"/>
      <c r="L410" s="860"/>
      <c r="M410" s="860"/>
      <c r="N410" s="860"/>
      <c r="O410" s="860"/>
      <c r="P410" s="860"/>
      <c r="Q410" s="861"/>
    </row>
    <row r="411" spans="1:17" ht="15" hidden="1" customHeight="1" x14ac:dyDescent="0.25">
      <c r="A411" s="864"/>
      <c r="B411" s="859"/>
      <c r="C411" s="859"/>
      <c r="D411" s="859"/>
      <c r="E411" s="874"/>
      <c r="F411" s="874"/>
      <c r="G411" s="860"/>
      <c r="H411" s="860"/>
      <c r="I411" s="860"/>
      <c r="J411" s="860"/>
      <c r="K411" s="860"/>
      <c r="L411" s="860"/>
      <c r="M411" s="860"/>
      <c r="N411" s="860"/>
      <c r="O411" s="860"/>
      <c r="P411" s="860"/>
      <c r="Q411" s="861"/>
    </row>
    <row r="412" spans="1:17" ht="15" hidden="1" customHeight="1" x14ac:dyDescent="0.25">
      <c r="A412" s="864"/>
      <c r="B412" s="859"/>
      <c r="C412" s="859"/>
      <c r="D412" s="859"/>
      <c r="E412" s="874"/>
      <c r="F412" s="874"/>
      <c r="G412" s="860"/>
      <c r="H412" s="860"/>
      <c r="I412" s="860"/>
      <c r="J412" s="860"/>
      <c r="K412" s="860"/>
      <c r="L412" s="860"/>
      <c r="M412" s="860"/>
      <c r="N412" s="860"/>
      <c r="O412" s="860"/>
      <c r="P412" s="860"/>
      <c r="Q412" s="861"/>
    </row>
    <row r="413" spans="1:17" ht="15" hidden="1" customHeight="1" x14ac:dyDescent="0.25">
      <c r="A413" s="864"/>
      <c r="B413" s="859"/>
      <c r="C413" s="859"/>
      <c r="D413" s="859"/>
      <c r="E413" s="874"/>
      <c r="F413" s="874"/>
      <c r="G413" s="860"/>
      <c r="H413" s="860"/>
      <c r="I413" s="860"/>
      <c r="J413" s="860"/>
      <c r="K413" s="860"/>
      <c r="L413" s="860"/>
      <c r="M413" s="860"/>
      <c r="N413" s="860"/>
      <c r="O413" s="860"/>
      <c r="P413" s="860"/>
      <c r="Q413" s="861"/>
    </row>
    <row r="414" spans="1:17" ht="15" hidden="1" customHeight="1" x14ac:dyDescent="0.25">
      <c r="A414" s="864"/>
      <c r="B414" s="859"/>
      <c r="C414" s="859"/>
      <c r="D414" s="859"/>
      <c r="E414" s="874"/>
      <c r="F414" s="874"/>
      <c r="G414" s="860"/>
      <c r="H414" s="860"/>
      <c r="I414" s="860"/>
      <c r="J414" s="860"/>
      <c r="K414" s="860"/>
      <c r="L414" s="860"/>
      <c r="M414" s="860"/>
      <c r="N414" s="860"/>
      <c r="O414" s="860"/>
      <c r="P414" s="860"/>
      <c r="Q414" s="861"/>
    </row>
    <row r="415" spans="1:17" ht="15" hidden="1" customHeight="1" x14ac:dyDescent="0.25">
      <c r="A415" s="864"/>
      <c r="B415" s="859"/>
      <c r="C415" s="859"/>
      <c r="D415" s="859"/>
      <c r="E415" s="874"/>
      <c r="F415" s="874"/>
      <c r="G415" s="860"/>
      <c r="H415" s="860"/>
      <c r="I415" s="860"/>
      <c r="J415" s="860"/>
      <c r="K415" s="860"/>
      <c r="L415" s="860"/>
      <c r="M415" s="860"/>
      <c r="N415" s="860"/>
      <c r="O415" s="860"/>
      <c r="P415" s="860"/>
      <c r="Q415" s="861"/>
    </row>
    <row r="416" spans="1:17" ht="15" hidden="1" customHeight="1" x14ac:dyDescent="0.25">
      <c r="A416" s="864"/>
      <c r="B416" s="859"/>
      <c r="C416" s="859"/>
      <c r="D416" s="859"/>
      <c r="E416" s="874"/>
      <c r="F416" s="874"/>
      <c r="G416" s="860"/>
      <c r="H416" s="860"/>
      <c r="I416" s="860"/>
      <c r="J416" s="860"/>
      <c r="K416" s="860"/>
      <c r="L416" s="860"/>
      <c r="M416" s="860"/>
      <c r="N416" s="860"/>
      <c r="O416" s="860"/>
      <c r="P416" s="860"/>
      <c r="Q416" s="861"/>
    </row>
    <row r="417" spans="1:17" ht="15" hidden="1" customHeight="1" x14ac:dyDescent="0.25">
      <c r="A417" s="864"/>
      <c r="B417" s="859"/>
      <c r="C417" s="859"/>
      <c r="D417" s="859"/>
      <c r="E417" s="874"/>
      <c r="F417" s="874"/>
      <c r="G417" s="860"/>
      <c r="H417" s="860"/>
      <c r="I417" s="860"/>
      <c r="J417" s="860"/>
      <c r="K417" s="860"/>
      <c r="L417" s="860"/>
      <c r="M417" s="860"/>
      <c r="N417" s="860"/>
      <c r="O417" s="860"/>
      <c r="P417" s="860"/>
      <c r="Q417" s="861"/>
    </row>
    <row r="418" spans="1:17" ht="15" hidden="1" customHeight="1" x14ac:dyDescent="0.25">
      <c r="A418" s="864"/>
      <c r="B418" s="859"/>
      <c r="C418" s="859"/>
      <c r="D418" s="859"/>
      <c r="E418" s="874"/>
      <c r="F418" s="874"/>
      <c r="G418" s="860"/>
      <c r="H418" s="860"/>
      <c r="I418" s="860"/>
      <c r="J418" s="860"/>
      <c r="K418" s="860"/>
      <c r="L418" s="860"/>
      <c r="M418" s="860"/>
      <c r="N418" s="860"/>
      <c r="O418" s="860"/>
      <c r="P418" s="860"/>
      <c r="Q418" s="861"/>
    </row>
    <row r="419" spans="1:17" ht="15" hidden="1" customHeight="1" x14ac:dyDescent="0.25">
      <c r="A419" s="864"/>
      <c r="B419" s="859"/>
      <c r="C419" s="859"/>
      <c r="D419" s="859"/>
      <c r="E419" s="874"/>
      <c r="F419" s="874"/>
      <c r="G419" s="860"/>
      <c r="H419" s="860"/>
      <c r="I419" s="860"/>
      <c r="J419" s="860"/>
      <c r="K419" s="860"/>
      <c r="L419" s="860"/>
      <c r="M419" s="860"/>
      <c r="N419" s="860"/>
      <c r="O419" s="860"/>
      <c r="P419" s="860"/>
      <c r="Q419" s="861"/>
    </row>
    <row r="420" spans="1:17" ht="15" hidden="1" customHeight="1" x14ac:dyDescent="0.25">
      <c r="A420" s="864"/>
      <c r="B420" s="859"/>
      <c r="C420" s="859"/>
      <c r="D420" s="859"/>
      <c r="E420" s="874"/>
      <c r="F420" s="874"/>
      <c r="G420" s="860"/>
      <c r="H420" s="860"/>
      <c r="I420" s="860"/>
      <c r="J420" s="860"/>
      <c r="K420" s="860"/>
      <c r="L420" s="860"/>
      <c r="M420" s="860"/>
      <c r="N420" s="860"/>
      <c r="O420" s="860"/>
      <c r="P420" s="860"/>
      <c r="Q420" s="861"/>
    </row>
    <row r="421" spans="1:17" ht="15" hidden="1" customHeight="1" x14ac:dyDescent="0.25">
      <c r="A421" s="864"/>
      <c r="B421" s="859"/>
      <c r="C421" s="859"/>
      <c r="D421" s="859"/>
      <c r="E421" s="874"/>
      <c r="F421" s="874"/>
      <c r="G421" s="860"/>
      <c r="H421" s="860"/>
      <c r="I421" s="860"/>
      <c r="J421" s="860"/>
      <c r="K421" s="860"/>
      <c r="L421" s="860"/>
      <c r="M421" s="860"/>
      <c r="N421" s="860"/>
      <c r="O421" s="860"/>
      <c r="P421" s="860"/>
      <c r="Q421" s="861"/>
    </row>
    <row r="422" spans="1:17" ht="15" hidden="1" customHeight="1" x14ac:dyDescent="0.25">
      <c r="A422" s="864"/>
      <c r="B422" s="859"/>
      <c r="C422" s="859"/>
      <c r="D422" s="859"/>
      <c r="E422" s="874"/>
      <c r="F422" s="874"/>
      <c r="G422" s="860"/>
      <c r="H422" s="860"/>
      <c r="I422" s="860"/>
      <c r="J422" s="860"/>
      <c r="K422" s="860"/>
      <c r="L422" s="860"/>
      <c r="M422" s="860"/>
      <c r="N422" s="860"/>
      <c r="O422" s="860"/>
      <c r="P422" s="860"/>
      <c r="Q422" s="861"/>
    </row>
    <row r="423" spans="1:17" ht="15" hidden="1" customHeight="1" x14ac:dyDescent="0.25">
      <c r="A423" s="864"/>
      <c r="B423" s="859"/>
      <c r="C423" s="859"/>
      <c r="D423" s="859"/>
      <c r="E423" s="874"/>
      <c r="F423" s="874"/>
      <c r="G423" s="860"/>
      <c r="H423" s="860"/>
      <c r="I423" s="860"/>
      <c r="J423" s="860"/>
      <c r="K423" s="860"/>
      <c r="L423" s="860"/>
      <c r="M423" s="860"/>
      <c r="N423" s="860"/>
      <c r="O423" s="860"/>
      <c r="P423" s="860"/>
      <c r="Q423" s="861"/>
    </row>
    <row r="424" spans="1:17" ht="15" hidden="1" customHeight="1" x14ac:dyDescent="0.25">
      <c r="A424" s="864"/>
      <c r="B424" s="859"/>
      <c r="C424" s="859"/>
      <c r="D424" s="859"/>
      <c r="E424" s="874"/>
      <c r="F424" s="874"/>
      <c r="G424" s="860"/>
      <c r="H424" s="860"/>
      <c r="I424" s="860"/>
      <c r="J424" s="860"/>
      <c r="K424" s="860"/>
      <c r="L424" s="860"/>
      <c r="M424" s="860"/>
      <c r="N424" s="860"/>
      <c r="O424" s="860"/>
      <c r="P424" s="860"/>
      <c r="Q424" s="861"/>
    </row>
    <row r="425" spans="1:17" ht="15" hidden="1" customHeight="1" x14ac:dyDescent="0.25">
      <c r="A425" s="864"/>
      <c r="B425" s="859"/>
      <c r="C425" s="859"/>
      <c r="D425" s="859"/>
      <c r="E425" s="874"/>
      <c r="F425" s="874"/>
      <c r="G425" s="860"/>
      <c r="H425" s="860"/>
      <c r="I425" s="860"/>
      <c r="J425" s="860"/>
      <c r="K425" s="860"/>
      <c r="L425" s="860"/>
      <c r="M425" s="860"/>
      <c r="N425" s="860"/>
      <c r="O425" s="860"/>
      <c r="P425" s="860"/>
      <c r="Q425" s="861"/>
    </row>
    <row r="426" spans="1:17" ht="15" hidden="1" customHeight="1" x14ac:dyDescent="0.25">
      <c r="A426" s="864"/>
      <c r="B426" s="859"/>
      <c r="C426" s="859"/>
      <c r="D426" s="859"/>
      <c r="E426" s="874"/>
      <c r="F426" s="874"/>
      <c r="G426" s="860"/>
      <c r="H426" s="860"/>
      <c r="I426" s="860"/>
      <c r="J426" s="860"/>
      <c r="K426" s="860"/>
      <c r="L426" s="860"/>
      <c r="M426" s="860"/>
      <c r="N426" s="860"/>
      <c r="O426" s="860"/>
      <c r="P426" s="860"/>
      <c r="Q426" s="861"/>
    </row>
    <row r="427" spans="1:17" ht="15" hidden="1" customHeight="1" x14ac:dyDescent="0.25">
      <c r="A427" s="864"/>
      <c r="B427" s="859"/>
      <c r="C427" s="859"/>
      <c r="D427" s="859"/>
      <c r="E427" s="874"/>
      <c r="F427" s="874"/>
      <c r="G427" s="860"/>
      <c r="H427" s="860"/>
      <c r="I427" s="860"/>
      <c r="J427" s="860"/>
      <c r="K427" s="860"/>
      <c r="L427" s="860"/>
      <c r="M427" s="860"/>
      <c r="N427" s="860"/>
      <c r="O427" s="860"/>
      <c r="P427" s="860"/>
      <c r="Q427" s="861"/>
    </row>
    <row r="428" spans="1:17" ht="15" hidden="1" customHeight="1" x14ac:dyDescent="0.25">
      <c r="A428" s="864"/>
      <c r="B428" s="859"/>
      <c r="C428" s="859"/>
      <c r="D428" s="859"/>
      <c r="E428" s="874"/>
      <c r="F428" s="874"/>
      <c r="G428" s="860"/>
      <c r="H428" s="860"/>
      <c r="I428" s="860"/>
      <c r="J428" s="860"/>
      <c r="K428" s="860"/>
      <c r="L428" s="860"/>
      <c r="M428" s="860"/>
      <c r="N428" s="860"/>
      <c r="O428" s="860"/>
      <c r="P428" s="860"/>
      <c r="Q428" s="861"/>
    </row>
    <row r="429" spans="1:17" ht="15" hidden="1" customHeight="1" x14ac:dyDescent="0.25">
      <c r="A429" s="864"/>
      <c r="B429" s="859"/>
      <c r="C429" s="859"/>
      <c r="D429" s="859"/>
      <c r="E429" s="874"/>
      <c r="F429" s="874"/>
      <c r="G429" s="860"/>
      <c r="H429" s="860"/>
      <c r="I429" s="860"/>
      <c r="J429" s="860"/>
      <c r="K429" s="860"/>
      <c r="L429" s="860"/>
      <c r="M429" s="860"/>
      <c r="N429" s="860"/>
      <c r="O429" s="860"/>
      <c r="P429" s="860"/>
      <c r="Q429" s="861"/>
    </row>
    <row r="430" spans="1:17" ht="15" hidden="1" customHeight="1" x14ac:dyDescent="0.25">
      <c r="A430" s="864"/>
      <c r="B430" s="859"/>
      <c r="C430" s="859"/>
      <c r="D430" s="859"/>
      <c r="E430" s="874"/>
      <c r="F430" s="874"/>
      <c r="G430" s="860"/>
      <c r="H430" s="860"/>
      <c r="I430" s="860"/>
      <c r="J430" s="860"/>
      <c r="K430" s="860"/>
      <c r="L430" s="860"/>
      <c r="M430" s="860"/>
      <c r="N430" s="860"/>
      <c r="O430" s="860"/>
      <c r="P430" s="860"/>
      <c r="Q430" s="861"/>
    </row>
    <row r="431" spans="1:17" x14ac:dyDescent="0.25">
      <c r="A431" s="1566" t="s">
        <v>677</v>
      </c>
      <c r="B431" s="1574" t="s">
        <v>653</v>
      </c>
      <c r="C431" s="1575"/>
      <c r="D431" s="1568" t="s">
        <v>725</v>
      </c>
      <c r="E431" s="1569" t="s">
        <v>726</v>
      </c>
      <c r="F431" s="1570"/>
      <c r="G431" s="875"/>
      <c r="H431" s="875"/>
      <c r="I431" s="875"/>
      <c r="J431" s="876"/>
      <c r="K431" s="1580" t="s">
        <v>727</v>
      </c>
      <c r="L431" s="1580"/>
      <c r="M431" s="1580"/>
      <c r="N431" s="1580"/>
      <c r="O431" s="1581"/>
      <c r="P431" s="1575" t="s">
        <v>681</v>
      </c>
      <c r="Q431" s="1569" t="s">
        <v>682</v>
      </c>
    </row>
    <row r="432" spans="1:17" x14ac:dyDescent="0.25">
      <c r="A432" s="1566"/>
      <c r="B432" s="1576"/>
      <c r="C432" s="1577"/>
      <c r="D432" s="1568"/>
      <c r="E432" s="1569"/>
      <c r="F432" s="1570"/>
      <c r="G432" s="875"/>
      <c r="H432" s="875"/>
      <c r="I432" s="875"/>
      <c r="J432" s="877"/>
      <c r="K432" s="1572" t="s">
        <v>729</v>
      </c>
      <c r="L432" s="1572"/>
      <c r="M432" s="867"/>
      <c r="N432" s="1572" t="s">
        <v>728</v>
      </c>
      <c r="O432" s="1590"/>
      <c r="P432" s="1577"/>
      <c r="Q432" s="1569"/>
    </row>
    <row r="433" spans="1:17" x14ac:dyDescent="0.25">
      <c r="A433" s="1566"/>
      <c r="B433" s="1576"/>
      <c r="C433" s="1577"/>
      <c r="D433" s="1568"/>
      <c r="E433" s="1569"/>
      <c r="F433" s="1570"/>
      <c r="G433" s="875"/>
      <c r="H433" s="875"/>
      <c r="I433" s="875"/>
      <c r="J433" s="877"/>
      <c r="K433" s="1572" t="s">
        <v>685</v>
      </c>
      <c r="L433" s="1572"/>
      <c r="M433" s="867"/>
      <c r="N433" s="1572" t="s">
        <v>685</v>
      </c>
      <c r="O433" s="1590"/>
      <c r="P433" s="1577"/>
      <c r="Q433" s="1569"/>
    </row>
    <row r="434" spans="1:17" x14ac:dyDescent="0.25">
      <c r="A434" s="1566"/>
      <c r="B434" s="1578"/>
      <c r="C434" s="1579"/>
      <c r="D434" s="1568"/>
      <c r="E434" s="1569"/>
      <c r="F434" s="1570"/>
      <c r="G434" s="875"/>
      <c r="H434" s="875"/>
      <c r="I434" s="875"/>
      <c r="J434" s="871"/>
      <c r="K434" s="878" t="s">
        <v>686</v>
      </c>
      <c r="L434" s="878" t="s">
        <v>677</v>
      </c>
      <c r="M434" s="878"/>
      <c r="N434" s="878" t="s">
        <v>686</v>
      </c>
      <c r="O434" s="879" t="s">
        <v>677</v>
      </c>
      <c r="P434" s="1579"/>
      <c r="Q434" s="1569"/>
    </row>
    <row r="435" spans="1:17" x14ac:dyDescent="0.25">
      <c r="A435" s="869" t="s">
        <v>1495</v>
      </c>
      <c r="B435" s="859" t="s">
        <v>1500</v>
      </c>
      <c r="C435" s="859" t="s">
        <v>271</v>
      </c>
      <c r="D435" s="859" t="s">
        <v>1602</v>
      </c>
      <c r="E435" s="859" t="s">
        <v>1603</v>
      </c>
      <c r="F435" s="859"/>
      <c r="G435" s="859"/>
      <c r="H435" s="859"/>
      <c r="I435" s="859"/>
      <c r="J435" s="860"/>
      <c r="K435" s="860"/>
      <c r="L435" s="860" t="s">
        <v>688</v>
      </c>
      <c r="M435" s="860" t="s">
        <v>1572</v>
      </c>
      <c r="N435" s="860"/>
      <c r="O435" s="860"/>
      <c r="P435" s="860" t="s">
        <v>691</v>
      </c>
      <c r="Q435" s="861">
        <v>43370</v>
      </c>
    </row>
    <row r="436" spans="1:17" x14ac:dyDescent="0.25">
      <c r="A436" s="869" t="s">
        <v>1495</v>
      </c>
      <c r="B436" s="859" t="s">
        <v>1500</v>
      </c>
      <c r="C436" s="859" t="s">
        <v>870</v>
      </c>
      <c r="D436" s="859" t="s">
        <v>1730</v>
      </c>
      <c r="E436" s="859" t="s">
        <v>1731</v>
      </c>
      <c r="F436" s="859"/>
      <c r="G436" s="859"/>
      <c r="H436" s="859"/>
      <c r="I436" s="859"/>
      <c r="J436" s="860"/>
      <c r="K436" s="860"/>
      <c r="L436" s="860" t="s">
        <v>688</v>
      </c>
      <c r="M436" s="860" t="s">
        <v>1572</v>
      </c>
      <c r="N436" s="860"/>
      <c r="O436" s="860"/>
      <c r="P436" s="860" t="s">
        <v>691</v>
      </c>
      <c r="Q436" s="861">
        <v>43369</v>
      </c>
    </row>
    <row r="437" spans="1:17" x14ac:dyDescent="0.25">
      <c r="A437" s="869" t="s">
        <v>1495</v>
      </c>
      <c r="B437" s="859" t="s">
        <v>1500</v>
      </c>
      <c r="C437" s="859" t="s">
        <v>165</v>
      </c>
      <c r="D437" s="859" t="s">
        <v>1953</v>
      </c>
      <c r="E437" s="859" t="s">
        <v>1503</v>
      </c>
      <c r="F437" s="859"/>
      <c r="G437" s="859"/>
      <c r="H437" s="859"/>
      <c r="I437" s="859"/>
      <c r="J437" s="860"/>
      <c r="K437" s="860"/>
      <c r="L437" s="860"/>
      <c r="M437" s="860"/>
      <c r="N437" s="860" t="s">
        <v>688</v>
      </c>
      <c r="O437" s="860" t="s">
        <v>1572</v>
      </c>
      <c r="P437" s="860" t="s">
        <v>691</v>
      </c>
      <c r="Q437" s="861">
        <v>43369</v>
      </c>
    </row>
    <row r="438" spans="1:17" ht="15" hidden="1" customHeight="1" x14ac:dyDescent="0.25">
      <c r="A438" s="869"/>
      <c r="B438" s="859"/>
      <c r="C438" s="859"/>
      <c r="D438" s="859"/>
      <c r="E438" s="859"/>
      <c r="F438" s="859"/>
      <c r="G438" s="859"/>
      <c r="H438" s="859"/>
      <c r="I438" s="859"/>
      <c r="J438" s="860"/>
      <c r="K438" s="860"/>
      <c r="L438" s="860"/>
      <c r="M438" s="860"/>
      <c r="N438" s="860"/>
      <c r="O438" s="860"/>
      <c r="P438" s="860"/>
      <c r="Q438" s="861"/>
    </row>
    <row r="439" spans="1:17" ht="15" hidden="1" customHeight="1" x14ac:dyDescent="0.25">
      <c r="A439" s="869"/>
      <c r="B439" s="859"/>
      <c r="C439" s="859"/>
      <c r="D439" s="859"/>
      <c r="E439" s="859"/>
      <c r="F439" s="859"/>
      <c r="G439" s="859"/>
      <c r="H439" s="859"/>
      <c r="I439" s="859"/>
      <c r="J439" s="860"/>
      <c r="K439" s="860"/>
      <c r="L439" s="860"/>
      <c r="M439" s="860"/>
      <c r="N439" s="860"/>
      <c r="O439" s="860"/>
      <c r="P439" s="860"/>
      <c r="Q439" s="861"/>
    </row>
    <row r="440" spans="1:17" ht="15" hidden="1" customHeight="1" x14ac:dyDescent="0.25">
      <c r="A440" s="869"/>
      <c r="B440" s="859"/>
      <c r="C440" s="859"/>
      <c r="D440" s="859"/>
      <c r="E440" s="859"/>
      <c r="F440" s="859"/>
      <c r="G440" s="859"/>
      <c r="H440" s="859"/>
      <c r="I440" s="859"/>
      <c r="J440" s="860"/>
      <c r="K440" s="860"/>
      <c r="L440" s="860"/>
      <c r="M440" s="860"/>
      <c r="N440" s="860"/>
      <c r="O440" s="860"/>
      <c r="P440" s="860"/>
      <c r="Q440" s="861"/>
    </row>
    <row r="441" spans="1:17" ht="15" hidden="1" customHeight="1" x14ac:dyDescent="0.25">
      <c r="A441" s="869"/>
      <c r="B441" s="859"/>
      <c r="C441" s="859"/>
      <c r="D441" s="859"/>
      <c r="E441" s="859"/>
      <c r="F441" s="859"/>
      <c r="G441" s="859"/>
      <c r="H441" s="859"/>
      <c r="I441" s="859"/>
      <c r="J441" s="860"/>
      <c r="K441" s="860"/>
      <c r="L441" s="860"/>
      <c r="M441" s="860"/>
      <c r="N441" s="860"/>
      <c r="O441" s="860"/>
      <c r="P441" s="860"/>
      <c r="Q441" s="861"/>
    </row>
    <row r="442" spans="1:17" ht="15" hidden="1" customHeight="1" x14ac:dyDescent="0.25">
      <c r="A442" s="869"/>
      <c r="B442" s="859"/>
      <c r="C442" s="859"/>
      <c r="D442" s="859"/>
      <c r="E442" s="859"/>
      <c r="F442" s="859"/>
      <c r="G442" s="859"/>
      <c r="H442" s="859"/>
      <c r="I442" s="859"/>
      <c r="J442" s="860"/>
      <c r="K442" s="860"/>
      <c r="L442" s="860"/>
      <c r="M442" s="860"/>
      <c r="N442" s="860"/>
      <c r="O442" s="860"/>
      <c r="P442" s="860"/>
      <c r="Q442" s="861"/>
    </row>
    <row r="443" spans="1:17" ht="15" hidden="1" customHeight="1" x14ac:dyDescent="0.25">
      <c r="A443" s="869"/>
      <c r="B443" s="859"/>
      <c r="C443" s="859"/>
      <c r="D443" s="859"/>
      <c r="E443" s="859"/>
      <c r="F443" s="859"/>
      <c r="G443" s="859"/>
      <c r="H443" s="859"/>
      <c r="I443" s="859"/>
      <c r="J443" s="860"/>
      <c r="K443" s="860"/>
      <c r="L443" s="860"/>
      <c r="M443" s="860"/>
      <c r="N443" s="860"/>
      <c r="O443" s="860"/>
      <c r="P443" s="860"/>
      <c r="Q443" s="861"/>
    </row>
    <row r="444" spans="1:17" ht="15" hidden="1" customHeight="1" x14ac:dyDescent="0.25">
      <c r="A444" s="869"/>
      <c r="B444" s="859"/>
      <c r="C444" s="859"/>
      <c r="D444" s="859"/>
      <c r="E444" s="859"/>
      <c r="F444" s="859"/>
      <c r="G444" s="859"/>
      <c r="H444" s="859"/>
      <c r="I444" s="859"/>
      <c r="J444" s="860"/>
      <c r="K444" s="860"/>
      <c r="L444" s="860"/>
      <c r="M444" s="860"/>
      <c r="N444" s="860"/>
      <c r="O444" s="860"/>
      <c r="P444" s="860"/>
      <c r="Q444" s="861"/>
    </row>
    <row r="445" spans="1:17" ht="15" hidden="1" customHeight="1" x14ac:dyDescent="0.25">
      <c r="A445" s="869"/>
      <c r="B445" s="859"/>
      <c r="C445" s="859"/>
      <c r="D445" s="859"/>
      <c r="E445" s="859"/>
      <c r="F445" s="859"/>
      <c r="G445" s="859"/>
      <c r="H445" s="859"/>
      <c r="I445" s="859"/>
      <c r="J445" s="860"/>
      <c r="K445" s="860"/>
      <c r="L445" s="860"/>
      <c r="M445" s="860"/>
      <c r="N445" s="860"/>
      <c r="O445" s="860"/>
      <c r="P445" s="860"/>
      <c r="Q445" s="861"/>
    </row>
    <row r="446" spans="1:17" ht="15" hidden="1" customHeight="1" x14ac:dyDescent="0.25">
      <c r="A446" s="869"/>
      <c r="B446" s="859"/>
      <c r="C446" s="859"/>
      <c r="D446" s="859"/>
      <c r="E446" s="859"/>
      <c r="F446" s="859"/>
      <c r="G446" s="859"/>
      <c r="H446" s="859"/>
      <c r="I446" s="859"/>
      <c r="J446" s="860"/>
      <c r="K446" s="860"/>
      <c r="L446" s="860"/>
      <c r="M446" s="860"/>
      <c r="N446" s="860"/>
      <c r="O446" s="860"/>
      <c r="P446" s="860"/>
      <c r="Q446" s="861"/>
    </row>
    <row r="447" spans="1:17" ht="15" hidden="1" customHeight="1" x14ac:dyDescent="0.25">
      <c r="A447" s="869"/>
      <c r="B447" s="859"/>
      <c r="C447" s="859"/>
      <c r="D447" s="859"/>
      <c r="E447" s="859"/>
      <c r="F447" s="859"/>
      <c r="G447" s="859"/>
      <c r="H447" s="859"/>
      <c r="I447" s="859"/>
      <c r="J447" s="860"/>
      <c r="K447" s="860"/>
      <c r="L447" s="860"/>
      <c r="M447" s="860"/>
      <c r="N447" s="860"/>
      <c r="O447" s="860"/>
      <c r="P447" s="860"/>
      <c r="Q447" s="861"/>
    </row>
    <row r="448" spans="1:17" ht="15" hidden="1" customHeight="1" x14ac:dyDescent="0.25">
      <c r="A448" s="869"/>
      <c r="B448" s="859"/>
      <c r="C448" s="859"/>
      <c r="D448" s="859"/>
      <c r="E448" s="859"/>
      <c r="F448" s="859"/>
      <c r="G448" s="859"/>
      <c r="H448" s="859"/>
      <c r="I448" s="859"/>
      <c r="J448" s="860"/>
      <c r="K448" s="860"/>
      <c r="L448" s="860"/>
      <c r="M448" s="860"/>
      <c r="N448" s="860"/>
      <c r="O448" s="860"/>
      <c r="P448" s="860"/>
      <c r="Q448" s="861"/>
    </row>
    <row r="449" spans="1:17" ht="15" hidden="1" customHeight="1" x14ac:dyDescent="0.25">
      <c r="A449" s="869"/>
      <c r="B449" s="859"/>
      <c r="C449" s="859"/>
      <c r="D449" s="859"/>
      <c r="E449" s="859"/>
      <c r="F449" s="859"/>
      <c r="G449" s="859"/>
      <c r="H449" s="859"/>
      <c r="I449" s="859"/>
      <c r="J449" s="860"/>
      <c r="K449" s="860"/>
      <c r="L449" s="860"/>
      <c r="M449" s="860"/>
      <c r="N449" s="860"/>
      <c r="O449" s="860"/>
      <c r="P449" s="860"/>
      <c r="Q449" s="861"/>
    </row>
    <row r="450" spans="1:17" ht="15" hidden="1" customHeight="1" x14ac:dyDescent="0.25">
      <c r="A450" s="869"/>
      <c r="B450" s="859"/>
      <c r="C450" s="859"/>
      <c r="D450" s="859"/>
      <c r="E450" s="859"/>
      <c r="F450" s="859"/>
      <c r="G450" s="859"/>
      <c r="H450" s="859"/>
      <c r="I450" s="859"/>
      <c r="J450" s="860"/>
      <c r="K450" s="860"/>
      <c r="L450" s="860"/>
      <c r="M450" s="860"/>
      <c r="N450" s="860"/>
      <c r="O450" s="860"/>
      <c r="P450" s="860"/>
      <c r="Q450" s="861"/>
    </row>
    <row r="451" spans="1:17" x14ac:dyDescent="0.25">
      <c r="A451" s="1566" t="s">
        <v>677</v>
      </c>
      <c r="B451" s="880"/>
      <c r="C451" s="1567" t="s">
        <v>730</v>
      </c>
      <c r="D451" s="1568" t="s">
        <v>731</v>
      </c>
      <c r="E451" s="1569" t="s">
        <v>719</v>
      </c>
      <c r="F451" s="1570"/>
      <c r="G451" s="875"/>
      <c r="H451" s="875"/>
      <c r="I451" s="877"/>
      <c r="J451" s="1572" t="s">
        <v>732</v>
      </c>
      <c r="K451" s="1572"/>
      <c r="L451" s="1572"/>
      <c r="M451" s="1572"/>
      <c r="N451" s="1572"/>
      <c r="O451" s="1590"/>
      <c r="P451" s="1602" t="s">
        <v>681</v>
      </c>
      <c r="Q451" s="1569" t="s">
        <v>682</v>
      </c>
    </row>
    <row r="452" spans="1:17" x14ac:dyDescent="0.25">
      <c r="A452" s="1566"/>
      <c r="B452" s="880"/>
      <c r="C452" s="1567"/>
      <c r="D452" s="1568"/>
      <c r="E452" s="1569"/>
      <c r="F452" s="1570"/>
      <c r="G452" s="875"/>
      <c r="H452" s="875"/>
      <c r="I452" s="877"/>
      <c r="J452" s="1572" t="s">
        <v>683</v>
      </c>
      <c r="K452" s="1572"/>
      <c r="L452" s="866"/>
      <c r="M452" s="1572" t="s">
        <v>684</v>
      </c>
      <c r="N452" s="1572"/>
      <c r="O452" s="881"/>
      <c r="P452" s="1602"/>
      <c r="Q452" s="1569"/>
    </row>
    <row r="453" spans="1:17" x14ac:dyDescent="0.25">
      <c r="A453" s="1566"/>
      <c r="B453" s="880"/>
      <c r="C453" s="1567"/>
      <c r="D453" s="1568"/>
      <c r="E453" s="1569"/>
      <c r="F453" s="1570"/>
      <c r="G453" s="875"/>
      <c r="H453" s="875"/>
      <c r="I453" s="877"/>
      <c r="J453" s="1572" t="s">
        <v>685</v>
      </c>
      <c r="K453" s="1572"/>
      <c r="L453" s="866"/>
      <c r="M453" s="1572" t="s">
        <v>733</v>
      </c>
      <c r="N453" s="1572"/>
      <c r="O453" s="881"/>
      <c r="P453" s="1602"/>
      <c r="Q453" s="1569"/>
    </row>
    <row r="454" spans="1:17" x14ac:dyDescent="0.25">
      <c r="A454" s="1566"/>
      <c r="B454" s="880"/>
      <c r="C454" s="1567"/>
      <c r="D454" s="1568"/>
      <c r="E454" s="1569"/>
      <c r="F454" s="1570"/>
      <c r="G454" s="875"/>
      <c r="H454" s="875"/>
      <c r="I454" s="877"/>
      <c r="J454" s="867" t="s">
        <v>686</v>
      </c>
      <c r="K454" s="867" t="s">
        <v>677</v>
      </c>
      <c r="L454" s="867"/>
      <c r="M454" s="867" t="s">
        <v>686</v>
      </c>
      <c r="N454" s="867" t="s">
        <v>677</v>
      </c>
      <c r="O454" s="882"/>
      <c r="P454" s="1602"/>
      <c r="Q454" s="1569"/>
    </row>
    <row r="455" spans="1:17" x14ac:dyDescent="0.25">
      <c r="A455" s="869" t="s">
        <v>1777</v>
      </c>
      <c r="B455" s="859" t="s">
        <v>1604</v>
      </c>
      <c r="C455" s="859" t="s">
        <v>1969</v>
      </c>
      <c r="D455" s="883" t="s">
        <v>1954</v>
      </c>
      <c r="E455" s="859" t="s">
        <v>1589</v>
      </c>
      <c r="F455" s="859"/>
      <c r="G455" s="859"/>
      <c r="H455" s="859"/>
      <c r="I455" s="884"/>
      <c r="J455" s="884"/>
      <c r="K455" s="884"/>
      <c r="L455" s="884"/>
      <c r="M455" s="884" t="s">
        <v>706</v>
      </c>
      <c r="N455" s="884" t="s">
        <v>707</v>
      </c>
      <c r="O455" s="884"/>
      <c r="P455" s="884" t="s">
        <v>691</v>
      </c>
      <c r="Q455" s="861">
        <v>43371</v>
      </c>
    </row>
    <row r="456" spans="1:17" x14ac:dyDescent="0.25">
      <c r="A456" s="869" t="s">
        <v>1777</v>
      </c>
      <c r="B456" s="859" t="s">
        <v>1604</v>
      </c>
      <c r="C456" s="859" t="s">
        <v>1969</v>
      </c>
      <c r="D456" s="883" t="s">
        <v>1954</v>
      </c>
      <c r="E456" s="859" t="s">
        <v>1589</v>
      </c>
      <c r="F456" s="859"/>
      <c r="G456" s="859"/>
      <c r="H456" s="859"/>
      <c r="I456" s="884"/>
      <c r="J456" s="884" t="s">
        <v>688</v>
      </c>
      <c r="K456" s="884" t="s">
        <v>1473</v>
      </c>
      <c r="L456" s="884"/>
      <c r="M456" s="884"/>
      <c r="N456" s="884"/>
      <c r="O456" s="884"/>
      <c r="P456" s="884" t="s">
        <v>691</v>
      </c>
      <c r="Q456" s="861">
        <v>43371</v>
      </c>
    </row>
    <row r="457" spans="1:17" x14ac:dyDescent="0.25">
      <c r="A457" s="869" t="s">
        <v>1777</v>
      </c>
      <c r="B457" s="859" t="s">
        <v>1604</v>
      </c>
      <c r="C457" s="859" t="s">
        <v>1969</v>
      </c>
      <c r="D457" s="883" t="s">
        <v>1954</v>
      </c>
      <c r="E457" s="859" t="s">
        <v>1955</v>
      </c>
      <c r="F457" s="859"/>
      <c r="G457" s="859"/>
      <c r="H457" s="859"/>
      <c r="I457" s="884"/>
      <c r="J457" s="884"/>
      <c r="K457" s="884"/>
      <c r="L457" s="884"/>
      <c r="M457" s="884" t="s">
        <v>706</v>
      </c>
      <c r="N457" s="884" t="s">
        <v>707</v>
      </c>
      <c r="O457" s="884"/>
      <c r="P457" s="884" t="s">
        <v>691</v>
      </c>
      <c r="Q457" s="861">
        <v>43371</v>
      </c>
    </row>
    <row r="458" spans="1:17" x14ac:dyDescent="0.25">
      <c r="A458" s="869" t="s">
        <v>1777</v>
      </c>
      <c r="B458" s="859" t="s">
        <v>1604</v>
      </c>
      <c r="C458" s="859" t="s">
        <v>1970</v>
      </c>
      <c r="D458" s="883" t="s">
        <v>1956</v>
      </c>
      <c r="E458" s="859" t="s">
        <v>1957</v>
      </c>
      <c r="F458" s="859"/>
      <c r="G458" s="859"/>
      <c r="H458" s="859"/>
      <c r="I458" s="884"/>
      <c r="J458" s="884"/>
      <c r="K458" s="884"/>
      <c r="L458" s="884"/>
      <c r="M458" s="884" t="s">
        <v>706</v>
      </c>
      <c r="N458" s="884" t="s">
        <v>707</v>
      </c>
      <c r="O458" s="884"/>
      <c r="P458" s="884" t="s">
        <v>691</v>
      </c>
      <c r="Q458" s="861">
        <v>43371</v>
      </c>
    </row>
    <row r="459" spans="1:17" x14ac:dyDescent="0.25">
      <c r="A459" s="869" t="s">
        <v>1777</v>
      </c>
      <c r="B459" s="859" t="s">
        <v>1604</v>
      </c>
      <c r="C459" s="859" t="s">
        <v>1970</v>
      </c>
      <c r="D459" s="883" t="s">
        <v>1956</v>
      </c>
      <c r="E459" s="859" t="s">
        <v>1957</v>
      </c>
      <c r="F459" s="859"/>
      <c r="G459" s="859"/>
      <c r="H459" s="859"/>
      <c r="I459" s="884"/>
      <c r="J459" s="884" t="s">
        <v>688</v>
      </c>
      <c r="K459" s="884" t="s">
        <v>1473</v>
      </c>
      <c r="L459" s="884"/>
      <c r="M459" s="884"/>
      <c r="N459" s="884"/>
      <c r="O459" s="884"/>
      <c r="P459" s="884" t="s">
        <v>691</v>
      </c>
      <c r="Q459" s="861">
        <v>43371</v>
      </c>
    </row>
    <row r="460" spans="1:17" x14ac:dyDescent="0.25">
      <c r="A460" s="869" t="s">
        <v>1777</v>
      </c>
      <c r="B460" s="859" t="s">
        <v>1604</v>
      </c>
      <c r="C460" s="859" t="s">
        <v>1970</v>
      </c>
      <c r="D460" s="883" t="s">
        <v>1956</v>
      </c>
      <c r="E460" s="859" t="s">
        <v>1600</v>
      </c>
      <c r="F460" s="859"/>
      <c r="G460" s="859"/>
      <c r="H460" s="859"/>
      <c r="I460" s="884"/>
      <c r="J460" s="884"/>
      <c r="K460" s="884"/>
      <c r="L460" s="884"/>
      <c r="M460" s="884" t="s">
        <v>706</v>
      </c>
      <c r="N460" s="884" t="s">
        <v>707</v>
      </c>
      <c r="O460" s="884"/>
      <c r="P460" s="884" t="s">
        <v>691</v>
      </c>
      <c r="Q460" s="861">
        <v>43371</v>
      </c>
    </row>
    <row r="461" spans="1:17" x14ac:dyDescent="0.25">
      <c r="A461" s="869" t="s">
        <v>1495</v>
      </c>
      <c r="B461" s="859" t="s">
        <v>1604</v>
      </c>
      <c r="C461" s="859" t="s">
        <v>1605</v>
      </c>
      <c r="D461" s="883" t="s">
        <v>325</v>
      </c>
      <c r="E461" s="859" t="s">
        <v>1606</v>
      </c>
      <c r="F461" s="859"/>
      <c r="G461" s="859"/>
      <c r="H461" s="859"/>
      <c r="I461" s="884"/>
      <c r="J461" s="884"/>
      <c r="K461" s="884"/>
      <c r="L461" s="884"/>
      <c r="M461" s="884" t="s">
        <v>695</v>
      </c>
      <c r="N461" s="884" t="s">
        <v>1498</v>
      </c>
      <c r="O461" s="884"/>
      <c r="P461" s="884" t="s">
        <v>691</v>
      </c>
      <c r="Q461" s="861">
        <v>43370</v>
      </c>
    </row>
    <row r="462" spans="1:17" x14ac:dyDescent="0.25">
      <c r="A462" s="869" t="s">
        <v>1495</v>
      </c>
      <c r="B462" s="859" t="s">
        <v>1604</v>
      </c>
      <c r="C462" s="859" t="s">
        <v>1407</v>
      </c>
      <c r="D462" s="883" t="s">
        <v>1408</v>
      </c>
      <c r="E462" s="859" t="s">
        <v>1523</v>
      </c>
      <c r="F462" s="859"/>
      <c r="G462" s="859"/>
      <c r="H462" s="859"/>
      <c r="I462" s="884"/>
      <c r="J462" s="884"/>
      <c r="K462" s="884"/>
      <c r="L462" s="884"/>
      <c r="M462" s="884" t="s">
        <v>695</v>
      </c>
      <c r="N462" s="884" t="s">
        <v>1498</v>
      </c>
      <c r="O462" s="884"/>
      <c r="P462" s="884" t="s">
        <v>691</v>
      </c>
      <c r="Q462" s="861">
        <v>43370</v>
      </c>
    </row>
    <row r="463" spans="1:17" x14ac:dyDescent="0.25">
      <c r="A463" s="869" t="s">
        <v>1495</v>
      </c>
      <c r="B463" s="859" t="s">
        <v>1604</v>
      </c>
      <c r="C463" s="859" t="s">
        <v>1871</v>
      </c>
      <c r="D463" s="883" t="s">
        <v>1872</v>
      </c>
      <c r="E463" s="859" t="s">
        <v>1958</v>
      </c>
      <c r="F463" s="859"/>
      <c r="G463" s="859"/>
      <c r="H463" s="859"/>
      <c r="I463" s="884"/>
      <c r="J463" s="884"/>
      <c r="K463" s="884"/>
      <c r="L463" s="884"/>
      <c r="M463" s="884" t="s">
        <v>688</v>
      </c>
      <c r="N463" s="884" t="s">
        <v>1572</v>
      </c>
      <c r="O463" s="884"/>
      <c r="P463" s="884" t="s">
        <v>691</v>
      </c>
      <c r="Q463" s="861">
        <v>43326</v>
      </c>
    </row>
    <row r="464" spans="1:17" x14ac:dyDescent="0.25">
      <c r="A464" s="869" t="s">
        <v>1495</v>
      </c>
      <c r="B464" s="859" t="s">
        <v>1604</v>
      </c>
      <c r="C464" s="859" t="s">
        <v>1871</v>
      </c>
      <c r="D464" s="883" t="s">
        <v>1872</v>
      </c>
      <c r="E464" s="859" t="s">
        <v>1958</v>
      </c>
      <c r="F464" s="859"/>
      <c r="G464" s="859"/>
      <c r="H464" s="859"/>
      <c r="I464" s="884"/>
      <c r="J464" s="884"/>
      <c r="K464" s="884"/>
      <c r="L464" s="884"/>
      <c r="M464" s="884" t="s">
        <v>688</v>
      </c>
      <c r="N464" s="884" t="s">
        <v>1572</v>
      </c>
      <c r="O464" s="884"/>
      <c r="P464" s="884" t="s">
        <v>691</v>
      </c>
      <c r="Q464" s="861">
        <v>43370</v>
      </c>
    </row>
    <row r="465" spans="1:17" x14ac:dyDescent="0.25">
      <c r="A465" s="869" t="s">
        <v>1495</v>
      </c>
      <c r="B465" s="859" t="s">
        <v>1604</v>
      </c>
      <c r="C465" s="859" t="s">
        <v>1871</v>
      </c>
      <c r="D465" s="883" t="s">
        <v>1872</v>
      </c>
      <c r="E465" s="859" t="s">
        <v>1959</v>
      </c>
      <c r="F465" s="859"/>
      <c r="G465" s="859"/>
      <c r="H465" s="859"/>
      <c r="I465" s="884"/>
      <c r="J465" s="884"/>
      <c r="K465" s="884"/>
      <c r="L465" s="884"/>
      <c r="M465" s="884" t="s">
        <v>704</v>
      </c>
      <c r="N465" s="884" t="s">
        <v>1566</v>
      </c>
      <c r="O465" s="884"/>
      <c r="P465" s="884" t="s">
        <v>691</v>
      </c>
      <c r="Q465" s="861">
        <v>43326</v>
      </c>
    </row>
    <row r="466" spans="1:17" x14ac:dyDescent="0.25">
      <c r="A466" s="869" t="s">
        <v>1495</v>
      </c>
      <c r="B466" s="859" t="s">
        <v>1604</v>
      </c>
      <c r="C466" s="859" t="s">
        <v>1871</v>
      </c>
      <c r="D466" s="883" t="s">
        <v>1872</v>
      </c>
      <c r="E466" s="859" t="s">
        <v>1959</v>
      </c>
      <c r="F466" s="859"/>
      <c r="G466" s="859"/>
      <c r="H466" s="859"/>
      <c r="I466" s="884"/>
      <c r="J466" s="884"/>
      <c r="K466" s="884"/>
      <c r="L466" s="884"/>
      <c r="M466" s="884" t="s">
        <v>704</v>
      </c>
      <c r="N466" s="884" t="s">
        <v>1566</v>
      </c>
      <c r="O466" s="884"/>
      <c r="P466" s="884" t="s">
        <v>691</v>
      </c>
      <c r="Q466" s="861">
        <v>43370</v>
      </c>
    </row>
    <row r="467" spans="1:17" x14ac:dyDescent="0.25">
      <c r="A467" s="869" t="s">
        <v>1495</v>
      </c>
      <c r="B467" s="859" t="s">
        <v>1604</v>
      </c>
      <c r="C467" s="859" t="s">
        <v>1871</v>
      </c>
      <c r="D467" s="883" t="s">
        <v>1872</v>
      </c>
      <c r="E467" s="859" t="s">
        <v>1960</v>
      </c>
      <c r="F467" s="859"/>
      <c r="G467" s="859"/>
      <c r="H467" s="859"/>
      <c r="I467" s="884"/>
      <c r="J467" s="884"/>
      <c r="K467" s="884"/>
      <c r="L467" s="884"/>
      <c r="M467" s="884" t="s">
        <v>704</v>
      </c>
      <c r="N467" s="884" t="s">
        <v>1566</v>
      </c>
      <c r="O467" s="884"/>
      <c r="P467" s="884" t="s">
        <v>691</v>
      </c>
      <c r="Q467" s="861">
        <v>43326</v>
      </c>
    </row>
    <row r="468" spans="1:17" x14ac:dyDescent="0.25">
      <c r="A468" s="869" t="s">
        <v>1495</v>
      </c>
      <c r="B468" s="859" t="s">
        <v>1604</v>
      </c>
      <c r="C468" s="859" t="s">
        <v>1871</v>
      </c>
      <c r="D468" s="883" t="s">
        <v>1872</v>
      </c>
      <c r="E468" s="859" t="s">
        <v>1960</v>
      </c>
      <c r="F468" s="859"/>
      <c r="G468" s="859"/>
      <c r="H468" s="859"/>
      <c r="I468" s="884"/>
      <c r="J468" s="884"/>
      <c r="K468" s="884"/>
      <c r="L468" s="884"/>
      <c r="M468" s="884" t="s">
        <v>704</v>
      </c>
      <c r="N468" s="884" t="s">
        <v>1566</v>
      </c>
      <c r="O468" s="884"/>
      <c r="P468" s="884" t="s">
        <v>691</v>
      </c>
      <c r="Q468" s="861">
        <v>43370</v>
      </c>
    </row>
    <row r="469" spans="1:17" x14ac:dyDescent="0.25">
      <c r="A469" s="869" t="s">
        <v>1495</v>
      </c>
      <c r="B469" s="859" t="s">
        <v>1604</v>
      </c>
      <c r="C469" s="859" t="s">
        <v>1871</v>
      </c>
      <c r="D469" s="883" t="s">
        <v>1872</v>
      </c>
      <c r="E469" s="859" t="s">
        <v>1961</v>
      </c>
      <c r="F469" s="859"/>
      <c r="G469" s="859"/>
      <c r="H469" s="859"/>
      <c r="I469" s="884"/>
      <c r="J469" s="884"/>
      <c r="K469" s="884"/>
      <c r="L469" s="884"/>
      <c r="M469" s="884" t="s">
        <v>704</v>
      </c>
      <c r="N469" s="884" t="s">
        <v>1566</v>
      </c>
      <c r="O469" s="884"/>
      <c r="P469" s="884" t="s">
        <v>691</v>
      </c>
      <c r="Q469" s="861">
        <v>43326</v>
      </c>
    </row>
    <row r="470" spans="1:17" x14ac:dyDescent="0.25">
      <c r="A470" s="869" t="s">
        <v>1495</v>
      </c>
      <c r="B470" s="859" t="s">
        <v>1604</v>
      </c>
      <c r="C470" s="859" t="s">
        <v>1871</v>
      </c>
      <c r="D470" s="883" t="s">
        <v>1872</v>
      </c>
      <c r="E470" s="859" t="s">
        <v>1961</v>
      </c>
      <c r="F470" s="859"/>
      <c r="G470" s="859"/>
      <c r="H470" s="859"/>
      <c r="I470" s="884"/>
      <c r="J470" s="884"/>
      <c r="K470" s="884"/>
      <c r="L470" s="884"/>
      <c r="M470" s="884" t="s">
        <v>704</v>
      </c>
      <c r="N470" s="884" t="s">
        <v>1566</v>
      </c>
      <c r="O470" s="884"/>
      <c r="P470" s="884" t="s">
        <v>691</v>
      </c>
      <c r="Q470" s="861">
        <v>43370</v>
      </c>
    </row>
    <row r="471" spans="1:17" x14ac:dyDescent="0.25">
      <c r="A471" s="869" t="s">
        <v>1495</v>
      </c>
      <c r="B471" s="859" t="s">
        <v>1604</v>
      </c>
      <c r="C471" s="859" t="s">
        <v>1871</v>
      </c>
      <c r="D471" s="883" t="s">
        <v>1872</v>
      </c>
      <c r="E471" s="859" t="s">
        <v>1962</v>
      </c>
      <c r="F471" s="859"/>
      <c r="G471" s="859"/>
      <c r="H471" s="859"/>
      <c r="I471" s="884"/>
      <c r="J471" s="884"/>
      <c r="K471" s="884"/>
      <c r="L471" s="884"/>
      <c r="M471" s="884" t="s">
        <v>704</v>
      </c>
      <c r="N471" s="884" t="s">
        <v>1566</v>
      </c>
      <c r="O471" s="884"/>
      <c r="P471" s="884" t="s">
        <v>691</v>
      </c>
      <c r="Q471" s="861">
        <v>43326</v>
      </c>
    </row>
    <row r="472" spans="1:17" x14ac:dyDescent="0.25">
      <c r="A472" s="869" t="s">
        <v>1495</v>
      </c>
      <c r="B472" s="859" t="s">
        <v>1604</v>
      </c>
      <c r="C472" s="859" t="s">
        <v>1871</v>
      </c>
      <c r="D472" s="883" t="s">
        <v>1872</v>
      </c>
      <c r="E472" s="859" t="s">
        <v>1962</v>
      </c>
      <c r="F472" s="859"/>
      <c r="G472" s="859"/>
      <c r="H472" s="859"/>
      <c r="I472" s="884"/>
      <c r="J472" s="884"/>
      <c r="K472" s="884"/>
      <c r="L472" s="884"/>
      <c r="M472" s="884" t="s">
        <v>704</v>
      </c>
      <c r="N472" s="884" t="s">
        <v>1566</v>
      </c>
      <c r="O472" s="884"/>
      <c r="P472" s="884" t="s">
        <v>691</v>
      </c>
      <c r="Q472" s="861">
        <v>43370</v>
      </c>
    </row>
    <row r="473" spans="1:17" x14ac:dyDescent="0.25">
      <c r="A473" s="869" t="s">
        <v>1495</v>
      </c>
      <c r="B473" s="859" t="s">
        <v>1604</v>
      </c>
      <c r="C473" s="859" t="s">
        <v>1720</v>
      </c>
      <c r="D473" s="883" t="s">
        <v>1276</v>
      </c>
      <c r="E473" s="859" t="s">
        <v>1607</v>
      </c>
      <c r="F473" s="859"/>
      <c r="G473" s="859"/>
      <c r="H473" s="859"/>
      <c r="I473" s="884"/>
      <c r="J473" s="884"/>
      <c r="K473" s="884"/>
      <c r="L473" s="884"/>
      <c r="M473" s="884" t="s">
        <v>704</v>
      </c>
      <c r="N473" s="884" t="s">
        <v>1566</v>
      </c>
      <c r="O473" s="884"/>
      <c r="P473" s="884" t="s">
        <v>691</v>
      </c>
      <c r="Q473" s="861">
        <v>43370</v>
      </c>
    </row>
    <row r="474" spans="1:17" x14ac:dyDescent="0.25">
      <c r="A474" s="869" t="s">
        <v>1495</v>
      </c>
      <c r="B474" s="859" t="s">
        <v>1604</v>
      </c>
      <c r="C474" s="859" t="s">
        <v>1720</v>
      </c>
      <c r="D474" s="883" t="s">
        <v>1276</v>
      </c>
      <c r="E474" s="859" t="s">
        <v>1608</v>
      </c>
      <c r="F474" s="859"/>
      <c r="G474" s="859"/>
      <c r="H474" s="859"/>
      <c r="I474" s="884"/>
      <c r="J474" s="884"/>
      <c r="K474" s="884"/>
      <c r="L474" s="884"/>
      <c r="M474" s="884" t="s">
        <v>704</v>
      </c>
      <c r="N474" s="884" t="s">
        <v>1566</v>
      </c>
      <c r="O474" s="884"/>
      <c r="P474" s="884" t="s">
        <v>691</v>
      </c>
      <c r="Q474" s="861">
        <v>43370</v>
      </c>
    </row>
    <row r="475" spans="1:17" x14ac:dyDescent="0.25">
      <c r="A475" s="869" t="s">
        <v>1495</v>
      </c>
      <c r="B475" s="859" t="s">
        <v>1604</v>
      </c>
      <c r="C475" s="859" t="s">
        <v>1720</v>
      </c>
      <c r="D475" s="883" t="s">
        <v>1276</v>
      </c>
      <c r="E475" s="859" t="s">
        <v>1609</v>
      </c>
      <c r="F475" s="859"/>
      <c r="G475" s="859"/>
      <c r="H475" s="859"/>
      <c r="I475" s="884"/>
      <c r="J475" s="884"/>
      <c r="K475" s="884"/>
      <c r="L475" s="884"/>
      <c r="M475" s="884" t="s">
        <v>704</v>
      </c>
      <c r="N475" s="884" t="s">
        <v>1566</v>
      </c>
      <c r="O475" s="884"/>
      <c r="P475" s="884" t="s">
        <v>691</v>
      </c>
      <c r="Q475" s="861">
        <v>43370</v>
      </c>
    </row>
    <row r="476" spans="1:17" x14ac:dyDescent="0.25">
      <c r="A476" s="869" t="s">
        <v>1495</v>
      </c>
      <c r="B476" s="859" t="s">
        <v>1604</v>
      </c>
      <c r="C476" s="859" t="s">
        <v>969</v>
      </c>
      <c r="D476" s="883" t="s">
        <v>970</v>
      </c>
      <c r="E476" s="859" t="s">
        <v>1527</v>
      </c>
      <c r="F476" s="859"/>
      <c r="G476" s="859"/>
      <c r="H476" s="859"/>
      <c r="I476" s="884"/>
      <c r="J476" s="884"/>
      <c r="K476" s="884"/>
      <c r="L476" s="884"/>
      <c r="M476" s="884" t="s">
        <v>695</v>
      </c>
      <c r="N476" s="884" t="s">
        <v>1498</v>
      </c>
      <c r="O476" s="884"/>
      <c r="P476" s="884" t="s">
        <v>691</v>
      </c>
      <c r="Q476" s="861">
        <v>43370</v>
      </c>
    </row>
    <row r="477" spans="1:17" x14ac:dyDescent="0.25">
      <c r="A477" s="869" t="s">
        <v>1495</v>
      </c>
      <c r="B477" s="859" t="s">
        <v>1604</v>
      </c>
      <c r="C477" s="859" t="s">
        <v>969</v>
      </c>
      <c r="D477" s="883" t="s">
        <v>970</v>
      </c>
      <c r="E477" s="859" t="s">
        <v>1508</v>
      </c>
      <c r="F477" s="859"/>
      <c r="G477" s="859"/>
      <c r="H477" s="859"/>
      <c r="I477" s="884"/>
      <c r="J477" s="884"/>
      <c r="K477" s="884"/>
      <c r="L477" s="884"/>
      <c r="M477" s="884" t="s">
        <v>695</v>
      </c>
      <c r="N477" s="884" t="s">
        <v>1498</v>
      </c>
      <c r="O477" s="884"/>
      <c r="P477" s="884" t="s">
        <v>691</v>
      </c>
      <c r="Q477" s="861">
        <v>43370</v>
      </c>
    </row>
    <row r="478" spans="1:17" x14ac:dyDescent="0.25">
      <c r="A478" s="869" t="s">
        <v>1495</v>
      </c>
      <c r="B478" s="859" t="s">
        <v>1604</v>
      </c>
      <c r="C478" s="859" t="s">
        <v>1801</v>
      </c>
      <c r="D478" s="883" t="s">
        <v>1171</v>
      </c>
      <c r="E478" s="859" t="s">
        <v>1610</v>
      </c>
      <c r="F478" s="859"/>
      <c r="G478" s="859"/>
      <c r="H478" s="859"/>
      <c r="I478" s="884"/>
      <c r="J478" s="884"/>
      <c r="K478" s="884"/>
      <c r="L478" s="884"/>
      <c r="M478" s="884" t="s">
        <v>695</v>
      </c>
      <c r="N478" s="884" t="s">
        <v>1498</v>
      </c>
      <c r="O478" s="884"/>
      <c r="P478" s="884" t="s">
        <v>691</v>
      </c>
      <c r="Q478" s="861">
        <v>43370</v>
      </c>
    </row>
    <row r="479" spans="1:17" x14ac:dyDescent="0.25">
      <c r="A479" s="869" t="s">
        <v>1495</v>
      </c>
      <c r="B479" s="859" t="s">
        <v>1604</v>
      </c>
      <c r="C479" s="859" t="s">
        <v>1802</v>
      </c>
      <c r="D479" s="883" t="s">
        <v>1212</v>
      </c>
      <c r="E479" s="859" t="s">
        <v>1611</v>
      </c>
      <c r="F479" s="859"/>
      <c r="G479" s="859"/>
      <c r="H479" s="859"/>
      <c r="I479" s="884"/>
      <c r="J479" s="884"/>
      <c r="K479" s="884"/>
      <c r="L479" s="884"/>
      <c r="M479" s="884" t="s">
        <v>695</v>
      </c>
      <c r="N479" s="884" t="s">
        <v>1498</v>
      </c>
      <c r="O479" s="884"/>
      <c r="P479" s="884" t="s">
        <v>691</v>
      </c>
      <c r="Q479" s="861">
        <v>43370</v>
      </c>
    </row>
    <row r="480" spans="1:17" x14ac:dyDescent="0.25">
      <c r="A480" s="869" t="s">
        <v>1495</v>
      </c>
      <c r="B480" s="859" t="s">
        <v>1604</v>
      </c>
      <c r="C480" s="859" t="s">
        <v>1802</v>
      </c>
      <c r="D480" s="883" t="s">
        <v>1212</v>
      </c>
      <c r="E480" s="859" t="s">
        <v>1612</v>
      </c>
      <c r="F480" s="859"/>
      <c r="G480" s="859"/>
      <c r="H480" s="859"/>
      <c r="I480" s="884"/>
      <c r="J480" s="884"/>
      <c r="K480" s="884"/>
      <c r="L480" s="884"/>
      <c r="M480" s="884" t="s">
        <v>695</v>
      </c>
      <c r="N480" s="884" t="s">
        <v>1498</v>
      </c>
      <c r="O480" s="884"/>
      <c r="P480" s="884" t="s">
        <v>691</v>
      </c>
      <c r="Q480" s="861">
        <v>43370</v>
      </c>
    </row>
    <row r="481" spans="1:17" x14ac:dyDescent="0.25">
      <c r="A481" s="869" t="s">
        <v>1495</v>
      </c>
      <c r="B481" s="859" t="s">
        <v>1604</v>
      </c>
      <c r="C481" s="859" t="s">
        <v>1803</v>
      </c>
      <c r="D481" s="883" t="s">
        <v>1879</v>
      </c>
      <c r="E481" s="859" t="s">
        <v>1611</v>
      </c>
      <c r="F481" s="859"/>
      <c r="G481" s="859"/>
      <c r="H481" s="859"/>
      <c r="I481" s="884"/>
      <c r="J481" s="884"/>
      <c r="K481" s="884"/>
      <c r="L481" s="884"/>
      <c r="M481" s="884" t="s">
        <v>695</v>
      </c>
      <c r="N481" s="884" t="s">
        <v>1498</v>
      </c>
      <c r="O481" s="884"/>
      <c r="P481" s="884" t="s">
        <v>691</v>
      </c>
      <c r="Q481" s="861">
        <v>43370</v>
      </c>
    </row>
    <row r="482" spans="1:17" x14ac:dyDescent="0.25">
      <c r="A482" s="869" t="s">
        <v>1495</v>
      </c>
      <c r="B482" s="859" t="s">
        <v>1604</v>
      </c>
      <c r="C482" s="859" t="s">
        <v>1803</v>
      </c>
      <c r="D482" s="883" t="s">
        <v>1879</v>
      </c>
      <c r="E482" s="859" t="s">
        <v>1611</v>
      </c>
      <c r="F482" s="859"/>
      <c r="G482" s="859"/>
      <c r="H482" s="859"/>
      <c r="I482" s="884"/>
      <c r="J482" s="884"/>
      <c r="K482" s="884"/>
      <c r="L482" s="884"/>
      <c r="M482" s="884" t="s">
        <v>688</v>
      </c>
      <c r="N482" s="884" t="s">
        <v>1572</v>
      </c>
      <c r="O482" s="884"/>
      <c r="P482" s="884" t="s">
        <v>691</v>
      </c>
      <c r="Q482" s="861">
        <v>43370</v>
      </c>
    </row>
    <row r="483" spans="1:17" x14ac:dyDescent="0.25">
      <c r="A483" s="869" t="s">
        <v>1495</v>
      </c>
      <c r="B483" s="859" t="s">
        <v>1604</v>
      </c>
      <c r="C483" s="859" t="s">
        <v>1803</v>
      </c>
      <c r="D483" s="883" t="s">
        <v>1879</v>
      </c>
      <c r="E483" s="859" t="s">
        <v>1612</v>
      </c>
      <c r="F483" s="859"/>
      <c r="G483" s="859"/>
      <c r="H483" s="859"/>
      <c r="I483" s="884"/>
      <c r="J483" s="884"/>
      <c r="K483" s="884"/>
      <c r="L483" s="884"/>
      <c r="M483" s="884" t="s">
        <v>695</v>
      </c>
      <c r="N483" s="884" t="s">
        <v>1498</v>
      </c>
      <c r="O483" s="884"/>
      <c r="P483" s="884" t="s">
        <v>691</v>
      </c>
      <c r="Q483" s="861">
        <v>43370</v>
      </c>
    </row>
    <row r="484" spans="1:17" x14ac:dyDescent="0.25">
      <c r="A484" s="869" t="s">
        <v>1495</v>
      </c>
      <c r="B484" s="859" t="s">
        <v>1604</v>
      </c>
      <c r="C484" s="859" t="s">
        <v>1971</v>
      </c>
      <c r="D484" s="883" t="s">
        <v>1880</v>
      </c>
      <c r="E484" s="859" t="s">
        <v>1527</v>
      </c>
      <c r="F484" s="859"/>
      <c r="G484" s="859"/>
      <c r="H484" s="859"/>
      <c r="I484" s="884"/>
      <c r="J484" s="884"/>
      <c r="K484" s="884"/>
      <c r="L484" s="884"/>
      <c r="M484" s="884" t="s">
        <v>695</v>
      </c>
      <c r="N484" s="884" t="s">
        <v>1498</v>
      </c>
      <c r="O484" s="884"/>
      <c r="P484" s="884" t="s">
        <v>691</v>
      </c>
      <c r="Q484" s="861">
        <v>43370</v>
      </c>
    </row>
    <row r="485" spans="1:17" x14ac:dyDescent="0.25">
      <c r="A485" s="869" t="s">
        <v>1495</v>
      </c>
      <c r="B485" s="859" t="s">
        <v>1604</v>
      </c>
      <c r="C485" s="859" t="s">
        <v>1971</v>
      </c>
      <c r="D485" s="883" t="s">
        <v>1880</v>
      </c>
      <c r="E485" s="859" t="s">
        <v>1527</v>
      </c>
      <c r="F485" s="859"/>
      <c r="G485" s="859"/>
      <c r="H485" s="859"/>
      <c r="I485" s="884"/>
      <c r="J485" s="884"/>
      <c r="K485" s="884"/>
      <c r="L485" s="884"/>
      <c r="M485" s="884" t="s">
        <v>688</v>
      </c>
      <c r="N485" s="884" t="s">
        <v>1572</v>
      </c>
      <c r="O485" s="884"/>
      <c r="P485" s="884" t="s">
        <v>691</v>
      </c>
      <c r="Q485" s="861">
        <v>43370</v>
      </c>
    </row>
    <row r="486" spans="1:17" x14ac:dyDescent="0.25">
      <c r="A486" s="869" t="s">
        <v>1495</v>
      </c>
      <c r="B486" s="859" t="s">
        <v>1604</v>
      </c>
      <c r="C486" s="859" t="s">
        <v>1971</v>
      </c>
      <c r="D486" s="883" t="s">
        <v>1880</v>
      </c>
      <c r="E486" s="859" t="s">
        <v>1610</v>
      </c>
      <c r="F486" s="859"/>
      <c r="G486" s="859"/>
      <c r="H486" s="859"/>
      <c r="I486" s="884"/>
      <c r="J486" s="884"/>
      <c r="K486" s="884"/>
      <c r="L486" s="884"/>
      <c r="M486" s="884" t="s">
        <v>695</v>
      </c>
      <c r="N486" s="884" t="s">
        <v>1498</v>
      </c>
      <c r="O486" s="884"/>
      <c r="P486" s="884" t="s">
        <v>691</v>
      </c>
      <c r="Q486" s="861">
        <v>43370</v>
      </c>
    </row>
    <row r="487" spans="1:17" x14ac:dyDescent="0.25">
      <c r="A487" s="869" t="s">
        <v>1495</v>
      </c>
      <c r="B487" s="859" t="s">
        <v>1604</v>
      </c>
      <c r="C487" s="859" t="s">
        <v>975</v>
      </c>
      <c r="D487" s="883" t="s">
        <v>329</v>
      </c>
      <c r="E487" s="859" t="s">
        <v>1613</v>
      </c>
      <c r="F487" s="859"/>
      <c r="G487" s="859"/>
      <c r="H487" s="859"/>
      <c r="I487" s="884"/>
      <c r="J487" s="884"/>
      <c r="K487" s="884"/>
      <c r="L487" s="884"/>
      <c r="M487" s="884" t="s">
        <v>710</v>
      </c>
      <c r="N487" s="884" t="s">
        <v>1549</v>
      </c>
      <c r="O487" s="884"/>
      <c r="P487" s="884" t="s">
        <v>699</v>
      </c>
      <c r="Q487" s="861">
        <v>43370</v>
      </c>
    </row>
    <row r="488" spans="1:17" x14ac:dyDescent="0.25">
      <c r="A488" s="869" t="s">
        <v>1495</v>
      </c>
      <c r="B488" s="859" t="s">
        <v>1604</v>
      </c>
      <c r="C488" s="859" t="s">
        <v>975</v>
      </c>
      <c r="D488" s="883" t="s">
        <v>329</v>
      </c>
      <c r="E488" s="859" t="s">
        <v>1614</v>
      </c>
      <c r="F488" s="859"/>
      <c r="G488" s="859"/>
      <c r="H488" s="859"/>
      <c r="I488" s="884"/>
      <c r="J488" s="884"/>
      <c r="K488" s="884"/>
      <c r="L488" s="884"/>
      <c r="M488" s="884" t="s">
        <v>710</v>
      </c>
      <c r="N488" s="884" t="s">
        <v>1549</v>
      </c>
      <c r="O488" s="884"/>
      <c r="P488" s="884" t="s">
        <v>699</v>
      </c>
      <c r="Q488" s="861">
        <v>43370</v>
      </c>
    </row>
    <row r="489" spans="1:17" x14ac:dyDescent="0.25">
      <c r="A489" s="869" t="s">
        <v>1495</v>
      </c>
      <c r="B489" s="859" t="s">
        <v>1604</v>
      </c>
      <c r="C489" s="859" t="s">
        <v>1615</v>
      </c>
      <c r="D489" s="883" t="s">
        <v>781</v>
      </c>
      <c r="E489" s="859" t="s">
        <v>1596</v>
      </c>
      <c r="F489" s="859"/>
      <c r="G489" s="859"/>
      <c r="H489" s="859"/>
      <c r="I489" s="884"/>
      <c r="J489" s="884"/>
      <c r="K489" s="884"/>
      <c r="L489" s="884"/>
      <c r="M489" s="884" t="s">
        <v>695</v>
      </c>
      <c r="N489" s="884" t="s">
        <v>1498</v>
      </c>
      <c r="O489" s="884"/>
      <c r="P489" s="884" t="s">
        <v>691</v>
      </c>
      <c r="Q489" s="861">
        <v>43370</v>
      </c>
    </row>
    <row r="490" spans="1:17" x14ac:dyDescent="0.25">
      <c r="A490" s="869" t="s">
        <v>1495</v>
      </c>
      <c r="B490" s="859" t="s">
        <v>1604</v>
      </c>
      <c r="C490" s="859" t="s">
        <v>1781</v>
      </c>
      <c r="D490" s="883" t="s">
        <v>332</v>
      </c>
      <c r="E490" s="859" t="s">
        <v>1589</v>
      </c>
      <c r="F490" s="859"/>
      <c r="G490" s="859"/>
      <c r="H490" s="859"/>
      <c r="I490" s="884"/>
      <c r="J490" s="884"/>
      <c r="K490" s="884"/>
      <c r="L490" s="884"/>
      <c r="M490" s="884" t="s">
        <v>695</v>
      </c>
      <c r="N490" s="884" t="s">
        <v>1498</v>
      </c>
      <c r="O490" s="884"/>
      <c r="P490" s="884" t="s">
        <v>691</v>
      </c>
      <c r="Q490" s="861">
        <v>43370</v>
      </c>
    </row>
    <row r="491" spans="1:17" x14ac:dyDescent="0.25">
      <c r="A491" s="869" t="s">
        <v>1495</v>
      </c>
      <c r="B491" s="859" t="s">
        <v>1604</v>
      </c>
      <c r="C491" s="859" t="s">
        <v>333</v>
      </c>
      <c r="D491" s="883" t="s">
        <v>334</v>
      </c>
      <c r="E491" s="859" t="s">
        <v>1616</v>
      </c>
      <c r="F491" s="859"/>
      <c r="G491" s="859"/>
      <c r="H491" s="859"/>
      <c r="I491" s="884"/>
      <c r="J491" s="884"/>
      <c r="K491" s="884"/>
      <c r="L491" s="884"/>
      <c r="M491" s="884" t="s">
        <v>687</v>
      </c>
      <c r="N491" s="884" t="s">
        <v>1576</v>
      </c>
      <c r="O491" s="884"/>
      <c r="P491" s="884" t="s">
        <v>691</v>
      </c>
      <c r="Q491" s="861">
        <v>43370</v>
      </c>
    </row>
    <row r="492" spans="1:17" x14ac:dyDescent="0.25">
      <c r="A492" s="869" t="s">
        <v>1495</v>
      </c>
      <c r="B492" s="859" t="s">
        <v>1604</v>
      </c>
      <c r="C492" s="859" t="s">
        <v>976</v>
      </c>
      <c r="D492" s="883" t="s">
        <v>977</v>
      </c>
      <c r="E492" s="859" t="s">
        <v>1617</v>
      </c>
      <c r="F492" s="859"/>
      <c r="G492" s="859"/>
      <c r="H492" s="859"/>
      <c r="I492" s="884"/>
      <c r="J492" s="884"/>
      <c r="K492" s="884"/>
      <c r="L492" s="884"/>
      <c r="M492" s="884" t="s">
        <v>704</v>
      </c>
      <c r="N492" s="884" t="s">
        <v>1566</v>
      </c>
      <c r="O492" s="884"/>
      <c r="P492" s="884" t="s">
        <v>691</v>
      </c>
      <c r="Q492" s="861">
        <v>43370</v>
      </c>
    </row>
    <row r="493" spans="1:17" ht="15" hidden="1" customHeight="1" x14ac:dyDescent="0.25">
      <c r="A493" s="869"/>
      <c r="B493" s="859"/>
      <c r="C493" s="859"/>
      <c r="D493" s="883"/>
      <c r="E493" s="859"/>
      <c r="F493" s="859"/>
      <c r="G493" s="859"/>
      <c r="H493" s="859"/>
      <c r="I493" s="884"/>
      <c r="J493" s="884"/>
      <c r="K493" s="884"/>
      <c r="L493" s="884"/>
      <c r="M493" s="884"/>
      <c r="N493" s="884"/>
      <c r="O493" s="884"/>
      <c r="P493" s="884"/>
      <c r="Q493" s="861"/>
    </row>
    <row r="494" spans="1:17" ht="15" hidden="1" customHeight="1" x14ac:dyDescent="0.25">
      <c r="A494" s="869"/>
      <c r="B494" s="859"/>
      <c r="C494" s="859"/>
      <c r="D494" s="883"/>
      <c r="E494" s="859"/>
      <c r="F494" s="859"/>
      <c r="G494" s="859"/>
      <c r="H494" s="859"/>
      <c r="I494" s="884"/>
      <c r="J494" s="884"/>
      <c r="K494" s="884"/>
      <c r="L494" s="884"/>
      <c r="M494" s="884"/>
      <c r="N494" s="884"/>
      <c r="O494" s="884"/>
      <c r="P494" s="884"/>
      <c r="Q494" s="861"/>
    </row>
    <row r="495" spans="1:17" ht="15" hidden="1" customHeight="1" x14ac:dyDescent="0.25">
      <c r="A495" s="869"/>
      <c r="B495" s="859"/>
      <c r="C495" s="859"/>
      <c r="D495" s="883"/>
      <c r="E495" s="859"/>
      <c r="F495" s="859"/>
      <c r="G495" s="859"/>
      <c r="H495" s="859"/>
      <c r="I495" s="884"/>
      <c r="J495" s="884"/>
      <c r="K495" s="884"/>
      <c r="L495" s="884"/>
      <c r="M495" s="884"/>
      <c r="N495" s="884"/>
      <c r="O495" s="884"/>
      <c r="P495" s="884"/>
      <c r="Q495" s="861"/>
    </row>
    <row r="496" spans="1:17" ht="15" hidden="1" customHeight="1" x14ac:dyDescent="0.25">
      <c r="A496" s="869"/>
      <c r="B496" s="859"/>
      <c r="C496" s="859"/>
      <c r="D496" s="883"/>
      <c r="E496" s="859"/>
      <c r="F496" s="859"/>
      <c r="G496" s="859"/>
      <c r="H496" s="859"/>
      <c r="I496" s="884"/>
      <c r="J496" s="884"/>
      <c r="K496" s="884"/>
      <c r="L496" s="884"/>
      <c r="M496" s="884"/>
      <c r="N496" s="884"/>
      <c r="O496" s="884"/>
      <c r="P496" s="884"/>
      <c r="Q496" s="861"/>
    </row>
    <row r="497" spans="1:17" ht="15" hidden="1" customHeight="1" x14ac:dyDescent="0.25">
      <c r="A497" s="869"/>
      <c r="B497" s="859"/>
      <c r="C497" s="859"/>
      <c r="D497" s="883"/>
      <c r="E497" s="859"/>
      <c r="F497" s="859"/>
      <c r="G497" s="859"/>
      <c r="H497" s="859"/>
      <c r="I497" s="884"/>
      <c r="J497" s="884"/>
      <c r="K497" s="884"/>
      <c r="L497" s="884"/>
      <c r="M497" s="884"/>
      <c r="N497" s="884"/>
      <c r="O497" s="884"/>
      <c r="P497" s="884"/>
      <c r="Q497" s="861"/>
    </row>
    <row r="498" spans="1:17" ht="15" hidden="1" customHeight="1" x14ac:dyDescent="0.25">
      <c r="A498" s="869"/>
      <c r="B498" s="859"/>
      <c r="C498" s="859"/>
      <c r="D498" s="883"/>
      <c r="E498" s="859"/>
      <c r="F498" s="859"/>
      <c r="G498" s="859"/>
      <c r="H498" s="859"/>
      <c r="I498" s="884"/>
      <c r="J498" s="884"/>
      <c r="K498" s="884"/>
      <c r="L498" s="884"/>
      <c r="M498" s="884"/>
      <c r="N498" s="884"/>
      <c r="O498" s="884"/>
      <c r="P498" s="884"/>
      <c r="Q498" s="861"/>
    </row>
    <row r="499" spans="1:17" ht="15" hidden="1" customHeight="1" x14ac:dyDescent="0.25">
      <c r="A499" s="869"/>
      <c r="B499" s="859"/>
      <c r="C499" s="859"/>
      <c r="D499" s="883"/>
      <c r="E499" s="859"/>
      <c r="F499" s="859"/>
      <c r="G499" s="859"/>
      <c r="H499" s="859"/>
      <c r="I499" s="884"/>
      <c r="J499" s="884"/>
      <c r="K499" s="884"/>
      <c r="L499" s="884"/>
      <c r="M499" s="884"/>
      <c r="N499" s="884"/>
      <c r="O499" s="884"/>
      <c r="P499" s="884"/>
      <c r="Q499" s="861"/>
    </row>
    <row r="500" spans="1:17" ht="15" hidden="1" customHeight="1" x14ac:dyDescent="0.25">
      <c r="A500" s="869"/>
      <c r="B500" s="859"/>
      <c r="C500" s="859"/>
      <c r="D500" s="883"/>
      <c r="E500" s="859"/>
      <c r="F500" s="859"/>
      <c r="G500" s="859"/>
      <c r="H500" s="859"/>
      <c r="I500" s="884"/>
      <c r="J500" s="884"/>
      <c r="K500" s="884"/>
      <c r="L500" s="884"/>
      <c r="M500" s="884"/>
      <c r="N500" s="884"/>
      <c r="O500" s="884"/>
      <c r="P500" s="884"/>
      <c r="Q500" s="861"/>
    </row>
    <row r="501" spans="1:17" ht="15" hidden="1" customHeight="1" x14ac:dyDescent="0.25">
      <c r="A501" s="869"/>
      <c r="B501" s="859"/>
      <c r="C501" s="859"/>
      <c r="D501" s="883"/>
      <c r="E501" s="859"/>
      <c r="F501" s="859"/>
      <c r="G501" s="859"/>
      <c r="H501" s="859"/>
      <c r="I501" s="884"/>
      <c r="J501" s="884"/>
      <c r="K501" s="884"/>
      <c r="L501" s="884"/>
      <c r="M501" s="884"/>
      <c r="N501" s="884"/>
      <c r="O501" s="884"/>
      <c r="P501" s="884"/>
      <c r="Q501" s="861"/>
    </row>
    <row r="502" spans="1:17" ht="17.25" x14ac:dyDescent="0.25">
      <c r="A502" s="1566" t="s">
        <v>677</v>
      </c>
      <c r="B502" s="880"/>
      <c r="C502" s="1571" t="s">
        <v>1963</v>
      </c>
      <c r="D502" s="1571"/>
      <c r="E502" s="885"/>
      <c r="F502" s="886"/>
      <c r="G502" s="867"/>
      <c r="H502" s="867"/>
      <c r="I502" s="867"/>
      <c r="J502" s="867"/>
      <c r="K502" s="887"/>
      <c r="L502" s="1572" t="s">
        <v>735</v>
      </c>
      <c r="M502" s="1572"/>
      <c r="N502" s="1572"/>
      <c r="O502" s="881"/>
      <c r="P502" s="1573" t="s">
        <v>681</v>
      </c>
      <c r="Q502" s="1569" t="s">
        <v>722</v>
      </c>
    </row>
    <row r="503" spans="1:17" ht="17.25" x14ac:dyDescent="0.25">
      <c r="A503" s="1566"/>
      <c r="B503" s="880"/>
      <c r="C503" s="1571"/>
      <c r="D503" s="1571"/>
      <c r="E503" s="885"/>
      <c r="F503" s="886"/>
      <c r="G503" s="867"/>
      <c r="H503" s="867"/>
      <c r="I503" s="867"/>
      <c r="J503" s="867"/>
      <c r="K503" s="887"/>
      <c r="L503" s="1572" t="s">
        <v>685</v>
      </c>
      <c r="M503" s="1572"/>
      <c r="N503" s="1572"/>
      <c r="O503" s="881"/>
      <c r="P503" s="1573"/>
      <c r="Q503" s="1569"/>
    </row>
    <row r="504" spans="1:17" ht="17.25" x14ac:dyDescent="0.25">
      <c r="A504" s="1566"/>
      <c r="B504" s="880"/>
      <c r="C504" s="1571"/>
      <c r="D504" s="1571"/>
      <c r="E504" s="885"/>
      <c r="F504" s="886"/>
      <c r="G504" s="867"/>
      <c r="H504" s="867"/>
      <c r="I504" s="867"/>
      <c r="J504" s="867"/>
      <c r="K504" s="887"/>
      <c r="L504" s="867" t="s">
        <v>686</v>
      </c>
      <c r="M504" s="867"/>
      <c r="N504" s="867" t="s">
        <v>677</v>
      </c>
      <c r="O504" s="867"/>
      <c r="P504" s="1573"/>
      <c r="Q504" s="1569"/>
    </row>
    <row r="505" spans="1:17" ht="16.5" x14ac:dyDescent="0.25">
      <c r="A505" s="864" t="s">
        <v>1777</v>
      </c>
      <c r="B505" s="859" t="s">
        <v>1457</v>
      </c>
      <c r="C505" s="859" t="s">
        <v>3</v>
      </c>
      <c r="D505" s="883" t="s">
        <v>1618</v>
      </c>
      <c r="E505" s="888"/>
      <c r="F505" s="889"/>
      <c r="G505" s="890"/>
      <c r="H505" s="890"/>
      <c r="I505" s="890"/>
      <c r="J505" s="891"/>
      <c r="K505" s="891"/>
      <c r="L505" s="884"/>
      <c r="M505" s="884"/>
      <c r="N505" s="884" t="s">
        <v>736</v>
      </c>
      <c r="O505" s="884" t="s">
        <v>738</v>
      </c>
      <c r="P505" s="892" t="s">
        <v>691</v>
      </c>
      <c r="Q505" s="861">
        <v>43371</v>
      </c>
    </row>
    <row r="506" spans="1:17" ht="16.5" x14ac:dyDescent="0.25">
      <c r="A506" s="864" t="s">
        <v>1777</v>
      </c>
      <c r="B506" s="859" t="s">
        <v>1500</v>
      </c>
      <c r="C506" s="859" t="s">
        <v>1250</v>
      </c>
      <c r="D506" s="883" t="s">
        <v>1619</v>
      </c>
      <c r="E506" s="888"/>
      <c r="F506" s="889"/>
      <c r="G506" s="890"/>
      <c r="H506" s="890"/>
      <c r="I506" s="890"/>
      <c r="J506" s="891"/>
      <c r="K506" s="891"/>
      <c r="L506" s="884"/>
      <c r="M506" s="884"/>
      <c r="N506" s="884" t="s">
        <v>736</v>
      </c>
      <c r="O506" s="884" t="s">
        <v>738</v>
      </c>
      <c r="P506" s="892" t="s">
        <v>691</v>
      </c>
      <c r="Q506" s="861">
        <v>43371</v>
      </c>
    </row>
    <row r="507" spans="1:17" ht="16.5" x14ac:dyDescent="0.25">
      <c r="A507" s="864" t="s">
        <v>1777</v>
      </c>
      <c r="B507" s="859" t="s">
        <v>1500</v>
      </c>
      <c r="C507" s="859" t="s">
        <v>871</v>
      </c>
      <c r="D507" s="883" t="s">
        <v>1620</v>
      </c>
      <c r="E507" s="888"/>
      <c r="F507" s="889"/>
      <c r="G507" s="890"/>
      <c r="H507" s="890"/>
      <c r="I507" s="890"/>
      <c r="J507" s="891"/>
      <c r="K507" s="891"/>
      <c r="L507" s="884"/>
      <c r="M507" s="884"/>
      <c r="N507" s="884" t="s">
        <v>739</v>
      </c>
      <c r="O507" s="884" t="s">
        <v>740</v>
      </c>
      <c r="P507" s="892" t="s">
        <v>691</v>
      </c>
      <c r="Q507" s="861">
        <v>43371</v>
      </c>
    </row>
    <row r="508" spans="1:17" ht="16.5" x14ac:dyDescent="0.25">
      <c r="A508" s="864" t="s">
        <v>1463</v>
      </c>
      <c r="B508" s="859" t="s">
        <v>1457</v>
      </c>
      <c r="C508" s="859" t="s">
        <v>177</v>
      </c>
      <c r="D508" s="883" t="s">
        <v>1621</v>
      </c>
      <c r="E508" s="888"/>
      <c r="F508" s="889"/>
      <c r="G508" s="890"/>
      <c r="H508" s="890"/>
      <c r="I508" s="890"/>
      <c r="J508" s="891"/>
      <c r="K508" s="891"/>
      <c r="L508" s="884"/>
      <c r="M508" s="884"/>
      <c r="N508" s="884" t="s">
        <v>736</v>
      </c>
      <c r="O508" s="884" t="s">
        <v>737</v>
      </c>
      <c r="P508" s="892"/>
      <c r="Q508" s="861">
        <v>43371</v>
      </c>
    </row>
    <row r="509" spans="1:17" ht="16.5" x14ac:dyDescent="0.25">
      <c r="A509" s="864" t="s">
        <v>1463</v>
      </c>
      <c r="B509" s="859" t="s">
        <v>1457</v>
      </c>
      <c r="C509" s="859" t="s">
        <v>177</v>
      </c>
      <c r="D509" s="883" t="s">
        <v>1621</v>
      </c>
      <c r="E509" s="888"/>
      <c r="F509" s="889"/>
      <c r="G509" s="890"/>
      <c r="H509" s="890"/>
      <c r="I509" s="890"/>
      <c r="J509" s="891"/>
      <c r="K509" s="891"/>
      <c r="L509" s="884"/>
      <c r="M509" s="884"/>
      <c r="N509" s="884" t="s">
        <v>736</v>
      </c>
      <c r="O509" s="884" t="s">
        <v>737</v>
      </c>
      <c r="P509" s="892" t="s">
        <v>691</v>
      </c>
      <c r="Q509" s="861">
        <v>43371</v>
      </c>
    </row>
    <row r="510" spans="1:17" ht="16.5" x14ac:dyDescent="0.25">
      <c r="A510" s="864" t="s">
        <v>1463</v>
      </c>
      <c r="B510" s="859" t="s">
        <v>1457</v>
      </c>
      <c r="C510" s="859" t="s">
        <v>3</v>
      </c>
      <c r="D510" s="883" t="s">
        <v>1618</v>
      </c>
      <c r="E510" s="888"/>
      <c r="F510" s="889"/>
      <c r="G510" s="890"/>
      <c r="H510" s="890"/>
      <c r="I510" s="890"/>
      <c r="J510" s="891"/>
      <c r="K510" s="891"/>
      <c r="L510" s="884"/>
      <c r="M510" s="884"/>
      <c r="N510" s="884" t="s">
        <v>736</v>
      </c>
      <c r="O510" s="884" t="s">
        <v>737</v>
      </c>
      <c r="P510" s="892" t="s">
        <v>691</v>
      </c>
      <c r="Q510" s="861">
        <v>43371</v>
      </c>
    </row>
    <row r="511" spans="1:17" ht="16.5" x14ac:dyDescent="0.25">
      <c r="A511" s="864" t="s">
        <v>1463</v>
      </c>
      <c r="B511" s="859" t="s">
        <v>1530</v>
      </c>
      <c r="C511" s="859" t="s">
        <v>228</v>
      </c>
      <c r="D511" s="883" t="s">
        <v>1622</v>
      </c>
      <c r="E511" s="888"/>
      <c r="F511" s="889"/>
      <c r="G511" s="890"/>
      <c r="H511" s="890"/>
      <c r="I511" s="890"/>
      <c r="J511" s="891"/>
      <c r="K511" s="891"/>
      <c r="L511" s="884"/>
      <c r="M511" s="884"/>
      <c r="N511" s="884" t="s">
        <v>736</v>
      </c>
      <c r="O511" s="884" t="s">
        <v>737</v>
      </c>
      <c r="P511" s="892"/>
      <c r="Q511" s="861">
        <v>43371</v>
      </c>
    </row>
    <row r="512" spans="1:17" ht="15" hidden="1" customHeight="1" x14ac:dyDescent="0.25">
      <c r="A512" s="864"/>
      <c r="B512" s="859"/>
      <c r="C512" s="859"/>
      <c r="D512" s="883"/>
      <c r="E512" s="888"/>
      <c r="F512" s="889"/>
      <c r="G512" s="890"/>
      <c r="H512" s="890"/>
      <c r="I512" s="890"/>
      <c r="J512" s="891"/>
      <c r="K512" s="891"/>
      <c r="L512" s="884"/>
      <c r="M512" s="884"/>
      <c r="N512" s="884"/>
      <c r="O512" s="884"/>
      <c r="P512" s="892"/>
      <c r="Q512" s="861"/>
    </row>
    <row r="513" spans="1:17" ht="15" hidden="1" customHeight="1" x14ac:dyDescent="0.25">
      <c r="A513" s="864"/>
      <c r="B513" s="859"/>
      <c r="C513" s="859"/>
      <c r="D513" s="883"/>
      <c r="E513" s="888"/>
      <c r="F513" s="889"/>
      <c r="G513" s="890"/>
      <c r="H513" s="890"/>
      <c r="I513" s="890"/>
      <c r="J513" s="891"/>
      <c r="K513" s="891"/>
      <c r="L513" s="884"/>
      <c r="M513" s="884"/>
      <c r="N513" s="884"/>
      <c r="O513" s="884"/>
      <c r="P513" s="892"/>
      <c r="Q513" s="861"/>
    </row>
    <row r="514" spans="1:17" ht="15" hidden="1" customHeight="1" x14ac:dyDescent="0.25">
      <c r="A514" s="864"/>
      <c r="B514" s="859"/>
      <c r="C514" s="859"/>
      <c r="D514" s="883"/>
      <c r="E514" s="888"/>
      <c r="F514" s="889"/>
      <c r="G514" s="890"/>
      <c r="H514" s="890"/>
      <c r="I514" s="890"/>
      <c r="J514" s="891"/>
      <c r="K514" s="891"/>
      <c r="L514" s="884"/>
      <c r="M514" s="884"/>
      <c r="N514" s="884"/>
      <c r="O514" s="884"/>
      <c r="P514" s="892"/>
      <c r="Q514" s="861"/>
    </row>
    <row r="515" spans="1:17" ht="15" hidden="1" customHeight="1" x14ac:dyDescent="0.25">
      <c r="A515" s="864"/>
      <c r="B515" s="859"/>
      <c r="C515" s="859"/>
      <c r="D515" s="883"/>
      <c r="E515" s="888"/>
      <c r="F515" s="889"/>
      <c r="G515" s="890"/>
      <c r="H515" s="890"/>
      <c r="I515" s="890"/>
      <c r="J515" s="891"/>
      <c r="K515" s="891"/>
      <c r="L515" s="884"/>
      <c r="M515" s="884"/>
      <c r="N515" s="884"/>
      <c r="O515" s="884"/>
      <c r="P515" s="892"/>
      <c r="Q515" s="861"/>
    </row>
    <row r="516" spans="1:17" ht="15" hidden="1" customHeight="1" x14ac:dyDescent="0.25">
      <c r="A516" s="864"/>
      <c r="B516" s="859"/>
      <c r="C516" s="859"/>
      <c r="D516" s="883"/>
      <c r="E516" s="888"/>
      <c r="F516" s="889"/>
      <c r="G516" s="890"/>
      <c r="H516" s="890"/>
      <c r="I516" s="890"/>
      <c r="J516" s="891"/>
      <c r="K516" s="891"/>
      <c r="L516" s="884"/>
      <c r="M516" s="884"/>
      <c r="N516" s="884"/>
      <c r="O516" s="884"/>
      <c r="P516" s="892"/>
      <c r="Q516" s="861"/>
    </row>
    <row r="517" spans="1:17" ht="15" hidden="1" customHeight="1" x14ac:dyDescent="0.25">
      <c r="A517" s="869"/>
      <c r="B517" s="859"/>
      <c r="C517" s="859"/>
      <c r="D517" s="883"/>
      <c r="E517" s="888"/>
      <c r="F517" s="889"/>
      <c r="G517" s="890"/>
      <c r="H517" s="890"/>
      <c r="I517" s="890"/>
      <c r="J517" s="891"/>
      <c r="K517" s="891"/>
      <c r="L517" s="884"/>
      <c r="M517" s="884"/>
      <c r="N517" s="884"/>
      <c r="O517" s="884"/>
      <c r="P517" s="892"/>
      <c r="Q517" s="861"/>
    </row>
    <row r="518" spans="1:17" ht="15" hidden="1" customHeight="1" x14ac:dyDescent="0.25">
      <c r="A518" s="864"/>
      <c r="B518" s="859"/>
      <c r="C518" s="859"/>
      <c r="D518" s="883"/>
      <c r="E518" s="888"/>
      <c r="F518" s="889"/>
      <c r="G518" s="890"/>
      <c r="H518" s="890"/>
      <c r="I518" s="890"/>
      <c r="J518" s="891"/>
      <c r="K518" s="891"/>
      <c r="L518" s="884"/>
      <c r="M518" s="884"/>
      <c r="N518" s="884"/>
      <c r="O518" s="884"/>
      <c r="P518" s="892"/>
      <c r="Q518" s="861"/>
    </row>
    <row r="519" spans="1:17" ht="15" hidden="1" customHeight="1" x14ac:dyDescent="0.25">
      <c r="A519" s="864"/>
      <c r="B519" s="859"/>
      <c r="C519" s="859"/>
      <c r="D519" s="883"/>
      <c r="E519" s="888"/>
      <c r="F519" s="889"/>
      <c r="G519" s="890"/>
      <c r="H519" s="890"/>
      <c r="I519" s="890"/>
      <c r="J519" s="891"/>
      <c r="K519" s="891"/>
      <c r="L519" s="884"/>
      <c r="M519" s="884"/>
      <c r="N519" s="884"/>
      <c r="O519" s="884"/>
      <c r="P519" s="892"/>
      <c r="Q519" s="861"/>
    </row>
    <row r="520" spans="1:17" ht="15" hidden="1" customHeight="1" x14ac:dyDescent="0.25">
      <c r="A520" s="864"/>
      <c r="B520" s="859"/>
      <c r="C520" s="859"/>
      <c r="D520" s="883"/>
      <c r="E520" s="888"/>
      <c r="F520" s="889"/>
      <c r="G520" s="890"/>
      <c r="H520" s="890"/>
      <c r="I520" s="890"/>
      <c r="J520" s="891"/>
      <c r="K520" s="891"/>
      <c r="L520" s="884"/>
      <c r="M520" s="884"/>
      <c r="N520" s="884"/>
      <c r="O520" s="884"/>
      <c r="P520" s="892"/>
      <c r="Q520" s="861"/>
    </row>
    <row r="521" spans="1:17" ht="15" hidden="1" customHeight="1" x14ac:dyDescent="0.25">
      <c r="A521" s="869"/>
      <c r="B521" s="859"/>
      <c r="C521" s="859"/>
      <c r="D521" s="883"/>
      <c r="E521" s="888"/>
      <c r="F521" s="889"/>
      <c r="G521" s="890"/>
      <c r="H521" s="890"/>
      <c r="I521" s="890"/>
      <c r="J521" s="891"/>
      <c r="K521" s="891"/>
      <c r="L521" s="884"/>
      <c r="M521" s="884"/>
      <c r="N521" s="884"/>
      <c r="O521" s="884"/>
      <c r="P521" s="892"/>
      <c r="Q521" s="861"/>
    </row>
    <row r="522" spans="1:17" ht="17.25" x14ac:dyDescent="0.25">
      <c r="A522" s="1566" t="s">
        <v>677</v>
      </c>
      <c r="B522" s="880"/>
      <c r="C522" s="1571" t="s">
        <v>741</v>
      </c>
      <c r="D522" s="1571"/>
      <c r="E522" s="885"/>
      <c r="F522" s="886"/>
      <c r="G522" s="893"/>
      <c r="H522" s="893"/>
      <c r="I522" s="893"/>
      <c r="J522" s="893"/>
      <c r="K522" s="894"/>
      <c r="L522" s="1572" t="s">
        <v>742</v>
      </c>
      <c r="M522" s="1572"/>
      <c r="N522" s="1572"/>
      <c r="O522" s="867"/>
      <c r="P522" s="1573" t="s">
        <v>681</v>
      </c>
      <c r="Q522" s="1569" t="s">
        <v>722</v>
      </c>
    </row>
    <row r="523" spans="1:17" ht="17.25" x14ac:dyDescent="0.25">
      <c r="A523" s="1566"/>
      <c r="B523" s="880"/>
      <c r="C523" s="1571"/>
      <c r="D523" s="1571"/>
      <c r="E523" s="885"/>
      <c r="F523" s="886"/>
      <c r="G523" s="893"/>
      <c r="H523" s="893"/>
      <c r="I523" s="893"/>
      <c r="J523" s="893"/>
      <c r="K523" s="894"/>
      <c r="L523" s="1572" t="s">
        <v>685</v>
      </c>
      <c r="M523" s="1572"/>
      <c r="N523" s="1572"/>
      <c r="O523" s="867"/>
      <c r="P523" s="1573"/>
      <c r="Q523" s="1569"/>
    </row>
    <row r="524" spans="1:17" ht="17.25" x14ac:dyDescent="0.25">
      <c r="A524" s="1566"/>
      <c r="B524" s="880"/>
      <c r="C524" s="1571"/>
      <c r="D524" s="1571"/>
      <c r="E524" s="885"/>
      <c r="F524" s="886"/>
      <c r="G524" s="893"/>
      <c r="H524" s="893"/>
      <c r="I524" s="893"/>
      <c r="J524" s="893"/>
      <c r="K524" s="894"/>
      <c r="L524" s="867" t="s">
        <v>686</v>
      </c>
      <c r="M524" s="867"/>
      <c r="N524" s="867" t="s">
        <v>677</v>
      </c>
      <c r="O524" s="867"/>
      <c r="P524" s="1573"/>
      <c r="Q524" s="1569"/>
    </row>
    <row r="525" spans="1:17" x14ac:dyDescent="0.25">
      <c r="A525" s="895" t="s">
        <v>1777</v>
      </c>
      <c r="B525" s="896" t="s">
        <v>741</v>
      </c>
      <c r="C525" s="896" t="s">
        <v>1732</v>
      </c>
      <c r="D525" s="896"/>
      <c r="E525" s="896"/>
      <c r="F525" s="896"/>
      <c r="G525" s="896"/>
      <c r="H525" s="896"/>
      <c r="I525" s="896"/>
      <c r="J525" s="891"/>
      <c r="K525" s="890"/>
      <c r="L525" s="884"/>
      <c r="M525" s="890"/>
      <c r="N525" s="884" t="s">
        <v>706</v>
      </c>
      <c r="O525" s="890" t="s">
        <v>1373</v>
      </c>
      <c r="P525" s="892" t="s">
        <v>691</v>
      </c>
      <c r="Q525" s="861">
        <v>43371</v>
      </c>
    </row>
    <row r="526" spans="1:17" x14ac:dyDescent="0.25">
      <c r="A526" s="895" t="s">
        <v>1777</v>
      </c>
      <c r="B526" s="896" t="s">
        <v>741</v>
      </c>
      <c r="C526" s="900" t="s">
        <v>1782</v>
      </c>
      <c r="D526" s="896"/>
      <c r="E526" s="896"/>
      <c r="F526" s="896"/>
      <c r="G526" s="896"/>
      <c r="H526" s="896"/>
      <c r="I526" s="896"/>
      <c r="J526" s="891"/>
      <c r="K526" s="890"/>
      <c r="L526" s="884"/>
      <c r="M526" s="890"/>
      <c r="N526" s="884" t="s">
        <v>690</v>
      </c>
      <c r="O526" s="890" t="s">
        <v>1623</v>
      </c>
      <c r="P526" s="892" t="s">
        <v>691</v>
      </c>
      <c r="Q526" s="861">
        <v>43371</v>
      </c>
    </row>
    <row r="527" spans="1:17" x14ac:dyDescent="0.25">
      <c r="A527" s="895" t="s">
        <v>1777</v>
      </c>
      <c r="B527" s="896" t="s">
        <v>741</v>
      </c>
      <c r="C527" s="896" t="s">
        <v>1624</v>
      </c>
      <c r="D527" s="896" t="s">
        <v>1625</v>
      </c>
      <c r="E527" s="896"/>
      <c r="F527" s="896"/>
      <c r="G527" s="896"/>
      <c r="H527" s="896"/>
      <c r="I527" s="896"/>
      <c r="J527" s="891"/>
      <c r="K527" s="890"/>
      <c r="L527" s="884"/>
      <c r="M527" s="890"/>
      <c r="N527" s="884" t="s">
        <v>690</v>
      </c>
      <c r="O527" s="890" t="s">
        <v>1623</v>
      </c>
      <c r="P527" s="892" t="s">
        <v>691</v>
      </c>
      <c r="Q527" s="861">
        <v>43371</v>
      </c>
    </row>
    <row r="528" spans="1:17" x14ac:dyDescent="0.25">
      <c r="A528" s="895" t="s">
        <v>1777</v>
      </c>
      <c r="B528" s="896" t="s">
        <v>741</v>
      </c>
      <c r="C528" s="896" t="s">
        <v>1626</v>
      </c>
      <c r="D528" s="896"/>
      <c r="E528" s="896"/>
      <c r="F528" s="896"/>
      <c r="G528" s="896"/>
      <c r="H528" s="896"/>
      <c r="I528" s="896"/>
      <c r="J528" s="891"/>
      <c r="K528" s="890"/>
      <c r="L528" s="884"/>
      <c r="M528" s="890"/>
      <c r="N528" s="884" t="s">
        <v>690</v>
      </c>
      <c r="O528" s="890" t="s">
        <v>1623</v>
      </c>
      <c r="P528" s="892" t="s">
        <v>691</v>
      </c>
      <c r="Q528" s="861">
        <v>43371</v>
      </c>
    </row>
    <row r="529" spans="1:17" x14ac:dyDescent="0.25">
      <c r="A529" s="895" t="s">
        <v>1777</v>
      </c>
      <c r="B529" s="896" t="s">
        <v>741</v>
      </c>
      <c r="C529" s="900" t="s">
        <v>1627</v>
      </c>
      <c r="D529" s="896"/>
      <c r="E529" s="896"/>
      <c r="F529" s="896"/>
      <c r="G529" s="896"/>
      <c r="H529" s="896"/>
      <c r="I529" s="896"/>
      <c r="J529" s="891"/>
      <c r="K529" s="890"/>
      <c r="L529" s="884"/>
      <c r="M529" s="890"/>
      <c r="N529" s="884" t="s">
        <v>693</v>
      </c>
      <c r="O529" s="890" t="s">
        <v>1628</v>
      </c>
      <c r="P529" s="892" t="s">
        <v>691</v>
      </c>
      <c r="Q529" s="861">
        <v>43371</v>
      </c>
    </row>
    <row r="530" spans="1:17" x14ac:dyDescent="0.25">
      <c r="A530" s="895" t="s">
        <v>1777</v>
      </c>
      <c r="B530" s="896" t="s">
        <v>741</v>
      </c>
      <c r="C530" s="896" t="s">
        <v>1629</v>
      </c>
      <c r="D530" s="896"/>
      <c r="E530" s="896"/>
      <c r="F530" s="896"/>
      <c r="G530" s="896"/>
      <c r="H530" s="896"/>
      <c r="I530" s="896"/>
      <c r="J530" s="891"/>
      <c r="K530" s="890"/>
      <c r="L530" s="884"/>
      <c r="M530" s="890"/>
      <c r="N530" s="884" t="s">
        <v>693</v>
      </c>
      <c r="O530" s="890" t="s">
        <v>1628</v>
      </c>
      <c r="P530" s="892" t="s">
        <v>701</v>
      </c>
      <c r="Q530" s="861">
        <v>43371</v>
      </c>
    </row>
    <row r="531" spans="1:17" x14ac:dyDescent="0.25">
      <c r="A531" s="895" t="s">
        <v>1777</v>
      </c>
      <c r="B531" s="896" t="s">
        <v>741</v>
      </c>
      <c r="C531" s="900" t="s">
        <v>1630</v>
      </c>
      <c r="D531" s="896"/>
      <c r="E531" s="896"/>
      <c r="F531" s="896"/>
      <c r="G531" s="896"/>
      <c r="H531" s="896"/>
      <c r="I531" s="896"/>
      <c r="J531" s="891"/>
      <c r="K531" s="890"/>
      <c r="L531" s="884"/>
      <c r="M531" s="890"/>
      <c r="N531" s="884" t="s">
        <v>695</v>
      </c>
      <c r="O531" s="890" t="s">
        <v>1375</v>
      </c>
      <c r="P531" s="892" t="s">
        <v>701</v>
      </c>
      <c r="Q531" s="861">
        <v>43371</v>
      </c>
    </row>
    <row r="532" spans="1:17" x14ac:dyDescent="0.25">
      <c r="A532" s="895" t="s">
        <v>1777</v>
      </c>
      <c r="B532" s="896" t="s">
        <v>741</v>
      </c>
      <c r="C532" s="896" t="s">
        <v>1631</v>
      </c>
      <c r="D532" s="896"/>
      <c r="E532" s="896"/>
      <c r="F532" s="896"/>
      <c r="G532" s="896"/>
      <c r="H532" s="896"/>
      <c r="I532" s="896"/>
      <c r="J532" s="891"/>
      <c r="K532" s="890"/>
      <c r="L532" s="884"/>
      <c r="M532" s="890"/>
      <c r="N532" s="884" t="s">
        <v>690</v>
      </c>
      <c r="O532" s="890" t="s">
        <v>1623</v>
      </c>
      <c r="P532" s="892" t="s">
        <v>691</v>
      </c>
      <c r="Q532" s="861">
        <v>43371</v>
      </c>
    </row>
    <row r="533" spans="1:17" x14ac:dyDescent="0.25">
      <c r="A533" s="895" t="s">
        <v>1777</v>
      </c>
      <c r="B533" s="896" t="s">
        <v>741</v>
      </c>
      <c r="C533" s="896" t="s">
        <v>1632</v>
      </c>
      <c r="D533" s="896"/>
      <c r="E533" s="896"/>
      <c r="F533" s="896"/>
      <c r="G533" s="896"/>
      <c r="H533" s="896"/>
      <c r="I533" s="896"/>
      <c r="J533" s="891"/>
      <c r="K533" s="890"/>
      <c r="L533" s="884"/>
      <c r="M533" s="890"/>
      <c r="N533" s="884" t="s">
        <v>690</v>
      </c>
      <c r="O533" s="890" t="s">
        <v>1623</v>
      </c>
      <c r="P533" s="892" t="s">
        <v>701</v>
      </c>
      <c r="Q533" s="861">
        <v>43371</v>
      </c>
    </row>
    <row r="534" spans="1:17" x14ac:dyDescent="0.25">
      <c r="A534" s="895" t="s">
        <v>1777</v>
      </c>
      <c r="B534" s="896" t="s">
        <v>741</v>
      </c>
      <c r="C534" s="900" t="s">
        <v>1633</v>
      </c>
      <c r="D534" s="896"/>
      <c r="E534" s="896"/>
      <c r="F534" s="896"/>
      <c r="G534" s="896"/>
      <c r="H534" s="896"/>
      <c r="I534" s="896"/>
      <c r="J534" s="891"/>
      <c r="K534" s="890"/>
      <c r="L534" s="884"/>
      <c r="M534" s="890"/>
      <c r="N534" s="884" t="s">
        <v>693</v>
      </c>
      <c r="O534" s="890" t="s">
        <v>1628</v>
      </c>
      <c r="P534" s="892" t="s">
        <v>691</v>
      </c>
      <c r="Q534" s="861">
        <v>43371</v>
      </c>
    </row>
    <row r="535" spans="1:17" x14ac:dyDescent="0.25">
      <c r="A535" s="895" t="s">
        <v>1777</v>
      </c>
      <c r="B535" s="896" t="s">
        <v>741</v>
      </c>
      <c r="C535" s="896" t="s">
        <v>799</v>
      </c>
      <c r="D535" s="896"/>
      <c r="E535" s="896"/>
      <c r="F535" s="896"/>
      <c r="G535" s="896"/>
      <c r="H535" s="896"/>
      <c r="I535" s="896"/>
      <c r="J535" s="891"/>
      <c r="K535" s="890"/>
      <c r="L535" s="884"/>
      <c r="M535" s="890"/>
      <c r="N535" s="884" t="s">
        <v>693</v>
      </c>
      <c r="O535" s="890" t="s">
        <v>1628</v>
      </c>
      <c r="P535" s="892" t="s">
        <v>691</v>
      </c>
      <c r="Q535" s="861">
        <v>43371</v>
      </c>
    </row>
    <row r="536" spans="1:17" x14ac:dyDescent="0.25">
      <c r="A536" s="895" t="s">
        <v>1777</v>
      </c>
      <c r="B536" s="896" t="s">
        <v>741</v>
      </c>
      <c r="C536" s="896" t="s">
        <v>1634</v>
      </c>
      <c r="D536" s="896" t="s">
        <v>1635</v>
      </c>
      <c r="E536" s="896"/>
      <c r="F536" s="896"/>
      <c r="G536" s="896"/>
      <c r="H536" s="896"/>
      <c r="I536" s="896"/>
      <c r="J536" s="891"/>
      <c r="K536" s="890"/>
      <c r="L536" s="884"/>
      <c r="M536" s="890"/>
      <c r="N536" s="884" t="s">
        <v>690</v>
      </c>
      <c r="O536" s="890" t="s">
        <v>1623</v>
      </c>
      <c r="P536" s="892" t="s">
        <v>691</v>
      </c>
      <c r="Q536" s="861">
        <v>43371</v>
      </c>
    </row>
    <row r="537" spans="1:17" x14ac:dyDescent="0.25">
      <c r="A537" s="895" t="s">
        <v>1777</v>
      </c>
      <c r="B537" s="896" t="s">
        <v>741</v>
      </c>
      <c r="C537" s="900" t="s">
        <v>1972</v>
      </c>
      <c r="D537" s="896"/>
      <c r="E537" s="896"/>
      <c r="F537" s="896"/>
      <c r="G537" s="896"/>
      <c r="H537" s="896"/>
      <c r="I537" s="896"/>
      <c r="J537" s="891"/>
      <c r="K537" s="890"/>
      <c r="L537" s="884"/>
      <c r="M537" s="890"/>
      <c r="N537" s="884" t="s">
        <v>693</v>
      </c>
      <c r="O537" s="890" t="s">
        <v>1628</v>
      </c>
      <c r="P537" s="892" t="s">
        <v>691</v>
      </c>
      <c r="Q537" s="861">
        <v>43371</v>
      </c>
    </row>
    <row r="538" spans="1:17" x14ac:dyDescent="0.25">
      <c r="A538" s="895" t="s">
        <v>1777</v>
      </c>
      <c r="B538" s="896" t="s">
        <v>741</v>
      </c>
      <c r="C538" s="900" t="s">
        <v>1636</v>
      </c>
      <c r="D538" s="896"/>
      <c r="E538" s="896"/>
      <c r="F538" s="896"/>
      <c r="G538" s="896"/>
      <c r="H538" s="896"/>
      <c r="I538" s="896"/>
      <c r="J538" s="891"/>
      <c r="K538" s="890"/>
      <c r="L538" s="884"/>
      <c r="M538" s="890"/>
      <c r="N538" s="884" t="s">
        <v>693</v>
      </c>
      <c r="O538" s="890" t="s">
        <v>1628</v>
      </c>
      <c r="P538" s="892" t="s">
        <v>691</v>
      </c>
      <c r="Q538" s="861">
        <v>43371</v>
      </c>
    </row>
    <row r="539" spans="1:17" x14ac:dyDescent="0.25">
      <c r="A539" s="895" t="s">
        <v>1777</v>
      </c>
      <c r="B539" s="896" t="s">
        <v>741</v>
      </c>
      <c r="C539" s="896" t="s">
        <v>754</v>
      </c>
      <c r="D539" s="896"/>
      <c r="E539" s="896"/>
      <c r="F539" s="896"/>
      <c r="G539" s="896"/>
      <c r="H539" s="896"/>
      <c r="I539" s="896"/>
      <c r="J539" s="891"/>
      <c r="K539" s="890"/>
      <c r="L539" s="884"/>
      <c r="M539" s="890"/>
      <c r="N539" s="884" t="s">
        <v>687</v>
      </c>
      <c r="O539" s="890" t="s">
        <v>1371</v>
      </c>
      <c r="P539" s="892" t="s">
        <v>691</v>
      </c>
      <c r="Q539" s="861">
        <v>43371</v>
      </c>
    </row>
    <row r="540" spans="1:17" x14ac:dyDescent="0.25">
      <c r="A540" s="895" t="s">
        <v>1777</v>
      </c>
      <c r="B540" s="896" t="s">
        <v>741</v>
      </c>
      <c r="C540" s="896" t="s">
        <v>753</v>
      </c>
      <c r="D540" s="896"/>
      <c r="E540" s="896"/>
      <c r="F540" s="896"/>
      <c r="G540" s="896"/>
      <c r="H540" s="896"/>
      <c r="I540" s="896"/>
      <c r="J540" s="891"/>
      <c r="K540" s="890"/>
      <c r="L540" s="884"/>
      <c r="M540" s="890"/>
      <c r="N540" s="884" t="s">
        <v>687</v>
      </c>
      <c r="O540" s="890" t="s">
        <v>1371</v>
      </c>
      <c r="P540" s="892" t="s">
        <v>691</v>
      </c>
      <c r="Q540" s="861">
        <v>43371</v>
      </c>
    </row>
    <row r="541" spans="1:17" x14ac:dyDescent="0.25">
      <c r="A541" s="895" t="s">
        <v>1777</v>
      </c>
      <c r="B541" s="896" t="s">
        <v>741</v>
      </c>
      <c r="C541" s="900" t="s">
        <v>1973</v>
      </c>
      <c r="D541" s="896"/>
      <c r="E541" s="896"/>
      <c r="F541" s="896"/>
      <c r="G541" s="896"/>
      <c r="H541" s="896"/>
      <c r="I541" s="896"/>
      <c r="J541" s="891"/>
      <c r="K541" s="890"/>
      <c r="L541" s="884"/>
      <c r="M541" s="890"/>
      <c r="N541" s="884" t="s">
        <v>690</v>
      </c>
      <c r="O541" s="890" t="s">
        <v>1623</v>
      </c>
      <c r="P541" s="892" t="s">
        <v>691</v>
      </c>
      <c r="Q541" s="861">
        <v>43371</v>
      </c>
    </row>
    <row r="542" spans="1:17" x14ac:dyDescent="0.25">
      <c r="A542" s="895" t="s">
        <v>1777</v>
      </c>
      <c r="B542" s="896" t="s">
        <v>741</v>
      </c>
      <c r="C542" s="900" t="s">
        <v>751</v>
      </c>
      <c r="D542" s="896"/>
      <c r="E542" s="896"/>
      <c r="F542" s="896"/>
      <c r="G542" s="896"/>
      <c r="H542" s="896"/>
      <c r="I542" s="896"/>
      <c r="J542" s="891"/>
      <c r="K542" s="890"/>
      <c r="L542" s="884"/>
      <c r="M542" s="890"/>
      <c r="N542" s="884" t="s">
        <v>690</v>
      </c>
      <c r="O542" s="890" t="s">
        <v>1623</v>
      </c>
      <c r="P542" s="892" t="s">
        <v>691</v>
      </c>
      <c r="Q542" s="861">
        <v>43371</v>
      </c>
    </row>
    <row r="543" spans="1:17" x14ac:dyDescent="0.25">
      <c r="A543" s="895" t="s">
        <v>1777</v>
      </c>
      <c r="B543" s="896" t="s">
        <v>741</v>
      </c>
      <c r="C543" s="900" t="s">
        <v>790</v>
      </c>
      <c r="D543" s="896"/>
      <c r="E543" s="896"/>
      <c r="F543" s="896"/>
      <c r="G543" s="896"/>
      <c r="H543" s="896"/>
      <c r="I543" s="896"/>
      <c r="J543" s="891"/>
      <c r="K543" s="890"/>
      <c r="L543" s="884"/>
      <c r="M543" s="890"/>
      <c r="N543" s="884" t="s">
        <v>690</v>
      </c>
      <c r="O543" s="890" t="s">
        <v>1623</v>
      </c>
      <c r="P543" s="892" t="s">
        <v>691</v>
      </c>
      <c r="Q543" s="861">
        <v>43371</v>
      </c>
    </row>
    <row r="544" spans="1:17" x14ac:dyDescent="0.25">
      <c r="A544" s="895" t="s">
        <v>1777</v>
      </c>
      <c r="B544" s="896" t="s">
        <v>741</v>
      </c>
      <c r="C544" s="896" t="s">
        <v>752</v>
      </c>
      <c r="D544" s="896"/>
      <c r="E544" s="896"/>
      <c r="F544" s="896"/>
      <c r="G544" s="896"/>
      <c r="H544" s="896"/>
      <c r="I544" s="896"/>
      <c r="J544" s="891"/>
      <c r="K544" s="890"/>
      <c r="L544" s="884"/>
      <c r="M544" s="890"/>
      <c r="N544" s="884" t="s">
        <v>690</v>
      </c>
      <c r="O544" s="890" t="s">
        <v>1623</v>
      </c>
      <c r="P544" s="892" t="s">
        <v>691</v>
      </c>
      <c r="Q544" s="861">
        <v>43371</v>
      </c>
    </row>
    <row r="545" spans="1:17" x14ac:dyDescent="0.25">
      <c r="A545" s="895" t="s">
        <v>1777</v>
      </c>
      <c r="B545" s="896" t="s">
        <v>741</v>
      </c>
      <c r="C545" s="896" t="s">
        <v>1637</v>
      </c>
      <c r="D545" s="896"/>
      <c r="E545" s="896"/>
      <c r="F545" s="896"/>
      <c r="G545" s="896"/>
      <c r="H545" s="896"/>
      <c r="I545" s="896"/>
      <c r="J545" s="891"/>
      <c r="K545" s="890"/>
      <c r="L545" s="884"/>
      <c r="M545" s="890"/>
      <c r="N545" s="884" t="s">
        <v>690</v>
      </c>
      <c r="O545" s="890" t="s">
        <v>1623</v>
      </c>
      <c r="P545" s="892" t="s">
        <v>691</v>
      </c>
      <c r="Q545" s="861">
        <v>43371</v>
      </c>
    </row>
    <row r="546" spans="1:17" x14ac:dyDescent="0.25">
      <c r="A546" s="895" t="s">
        <v>1777</v>
      </c>
      <c r="B546" s="896" t="s">
        <v>741</v>
      </c>
      <c r="C546" s="896" t="s">
        <v>1638</v>
      </c>
      <c r="D546" s="896"/>
      <c r="E546" s="896"/>
      <c r="F546" s="896"/>
      <c r="G546" s="896"/>
      <c r="H546" s="896"/>
      <c r="I546" s="896"/>
      <c r="J546" s="891"/>
      <c r="K546" s="890"/>
      <c r="L546" s="884"/>
      <c r="M546" s="890"/>
      <c r="N546" s="884" t="s">
        <v>693</v>
      </c>
      <c r="O546" s="890" t="s">
        <v>1628</v>
      </c>
      <c r="P546" s="892" t="s">
        <v>691</v>
      </c>
      <c r="Q546" s="861">
        <v>43371</v>
      </c>
    </row>
    <row r="547" spans="1:17" x14ac:dyDescent="0.25">
      <c r="A547" s="895" t="s">
        <v>1777</v>
      </c>
      <c r="B547" s="896" t="s">
        <v>741</v>
      </c>
      <c r="C547" s="900" t="s">
        <v>1974</v>
      </c>
      <c r="D547" s="896" t="s">
        <v>1639</v>
      </c>
      <c r="E547" s="896"/>
      <c r="F547" s="896"/>
      <c r="G547" s="896"/>
      <c r="H547" s="896"/>
      <c r="I547" s="896"/>
      <c r="J547" s="891"/>
      <c r="K547" s="890"/>
      <c r="L547" s="884"/>
      <c r="M547" s="890"/>
      <c r="N547" s="884" t="s">
        <v>693</v>
      </c>
      <c r="O547" s="890" t="s">
        <v>1628</v>
      </c>
      <c r="P547" s="892" t="s">
        <v>691</v>
      </c>
      <c r="Q547" s="861">
        <v>43371</v>
      </c>
    </row>
    <row r="548" spans="1:17" x14ac:dyDescent="0.25">
      <c r="A548" s="895" t="s">
        <v>1777</v>
      </c>
      <c r="B548" s="896" t="s">
        <v>741</v>
      </c>
      <c r="C548" s="900" t="s">
        <v>1975</v>
      </c>
      <c r="D548" s="896"/>
      <c r="E548" s="896"/>
      <c r="F548" s="896"/>
      <c r="G548" s="896"/>
      <c r="H548" s="896"/>
      <c r="I548" s="896"/>
      <c r="J548" s="891"/>
      <c r="K548" s="890"/>
      <c r="L548" s="884"/>
      <c r="M548" s="890"/>
      <c r="N548" s="884" t="s">
        <v>693</v>
      </c>
      <c r="O548" s="890" t="s">
        <v>1628</v>
      </c>
      <c r="P548" s="892" t="s">
        <v>691</v>
      </c>
      <c r="Q548" s="861">
        <v>43371</v>
      </c>
    </row>
    <row r="549" spans="1:17" x14ac:dyDescent="0.25">
      <c r="A549" s="895" t="s">
        <v>1777</v>
      </c>
      <c r="B549" s="896" t="s">
        <v>741</v>
      </c>
      <c r="C549" s="896" t="s">
        <v>1640</v>
      </c>
      <c r="D549" s="896" t="s">
        <v>1641</v>
      </c>
      <c r="E549" s="896"/>
      <c r="F549" s="896"/>
      <c r="G549" s="896"/>
      <c r="H549" s="896"/>
      <c r="I549" s="896"/>
      <c r="J549" s="891"/>
      <c r="K549" s="890"/>
      <c r="L549" s="884"/>
      <c r="M549" s="890"/>
      <c r="N549" s="884" t="s">
        <v>687</v>
      </c>
      <c r="O549" s="890" t="s">
        <v>1371</v>
      </c>
      <c r="P549" s="892" t="s">
        <v>691</v>
      </c>
      <c r="Q549" s="861">
        <v>43371</v>
      </c>
    </row>
    <row r="550" spans="1:17" x14ac:dyDescent="0.25">
      <c r="A550" s="895" t="s">
        <v>1777</v>
      </c>
      <c r="B550" s="896" t="s">
        <v>741</v>
      </c>
      <c r="C550" s="896" t="s">
        <v>320</v>
      </c>
      <c r="D550" s="896" t="s">
        <v>1642</v>
      </c>
      <c r="E550" s="896"/>
      <c r="F550" s="896"/>
      <c r="G550" s="896"/>
      <c r="H550" s="896"/>
      <c r="I550" s="896"/>
      <c r="J550" s="891"/>
      <c r="K550" s="890"/>
      <c r="L550" s="884"/>
      <c r="M550" s="890"/>
      <c r="N550" s="884" t="s">
        <v>696</v>
      </c>
      <c r="O550" s="890" t="s">
        <v>1643</v>
      </c>
      <c r="P550" s="892" t="s">
        <v>691</v>
      </c>
      <c r="Q550" s="861">
        <v>43371</v>
      </c>
    </row>
    <row r="551" spans="1:17" x14ac:dyDescent="0.25">
      <c r="A551" s="895" t="s">
        <v>1777</v>
      </c>
      <c r="B551" s="896" t="s">
        <v>741</v>
      </c>
      <c r="C551" s="896" t="s">
        <v>1644</v>
      </c>
      <c r="D551" s="896" t="s">
        <v>1645</v>
      </c>
      <c r="E551" s="896"/>
      <c r="F551" s="896"/>
      <c r="G551" s="896"/>
      <c r="H551" s="896"/>
      <c r="I551" s="896"/>
      <c r="J551" s="891"/>
      <c r="K551" s="890"/>
      <c r="L551" s="884"/>
      <c r="M551" s="890"/>
      <c r="N551" s="884" t="s">
        <v>696</v>
      </c>
      <c r="O551" s="890" t="s">
        <v>1643</v>
      </c>
      <c r="P551" s="892" t="s">
        <v>691</v>
      </c>
      <c r="Q551" s="861">
        <v>43371</v>
      </c>
    </row>
    <row r="552" spans="1:17" x14ac:dyDescent="0.25">
      <c r="A552" s="895" t="s">
        <v>1777</v>
      </c>
      <c r="B552" s="896" t="s">
        <v>741</v>
      </c>
      <c r="C552" s="896" t="s">
        <v>1372</v>
      </c>
      <c r="D552" s="896" t="s">
        <v>1372</v>
      </c>
      <c r="E552" s="896"/>
      <c r="F552" s="896"/>
      <c r="G552" s="896"/>
      <c r="H552" s="896"/>
      <c r="I552" s="896"/>
      <c r="J552" s="891"/>
      <c r="K552" s="890"/>
      <c r="L552" s="884"/>
      <c r="M552" s="890"/>
      <c r="N552" s="884" t="s">
        <v>706</v>
      </c>
      <c r="O552" s="890" t="s">
        <v>1373</v>
      </c>
      <c r="P552" s="892" t="s">
        <v>691</v>
      </c>
      <c r="Q552" s="861">
        <v>43371</v>
      </c>
    </row>
    <row r="553" spans="1:17" x14ac:dyDescent="0.25">
      <c r="A553" s="895" t="s">
        <v>1777</v>
      </c>
      <c r="B553" s="896" t="s">
        <v>741</v>
      </c>
      <c r="C553" s="896" t="s">
        <v>1646</v>
      </c>
      <c r="D553" s="896"/>
      <c r="E553" s="896"/>
      <c r="F553" s="896"/>
      <c r="G553" s="896"/>
      <c r="H553" s="896"/>
      <c r="I553" s="896"/>
      <c r="J553" s="891"/>
      <c r="K553" s="890"/>
      <c r="L553" s="884"/>
      <c r="M553" s="890"/>
      <c r="N553" s="884" t="s">
        <v>690</v>
      </c>
      <c r="O553" s="890" t="s">
        <v>1623</v>
      </c>
      <c r="P553" s="892" t="s">
        <v>691</v>
      </c>
      <c r="Q553" s="861">
        <v>43371</v>
      </c>
    </row>
    <row r="554" spans="1:17" x14ac:dyDescent="0.25">
      <c r="A554" s="895" t="s">
        <v>1495</v>
      </c>
      <c r="B554" s="896" t="s">
        <v>741</v>
      </c>
      <c r="C554" s="896" t="s">
        <v>1647</v>
      </c>
      <c r="D554" s="896" t="s">
        <v>1648</v>
      </c>
      <c r="E554" s="896"/>
      <c r="F554" s="896"/>
      <c r="G554" s="896"/>
      <c r="H554" s="896"/>
      <c r="I554" s="896"/>
      <c r="J554" s="891"/>
      <c r="K554" s="890"/>
      <c r="L554" s="884"/>
      <c r="M554" s="890"/>
      <c r="N554" s="884" t="s">
        <v>696</v>
      </c>
      <c r="O554" s="890" t="s">
        <v>1649</v>
      </c>
      <c r="P554" s="892" t="s">
        <v>691</v>
      </c>
      <c r="Q554" s="861">
        <v>43368</v>
      </c>
    </row>
    <row r="555" spans="1:17" x14ac:dyDescent="0.25">
      <c r="A555" s="895" t="s">
        <v>1495</v>
      </c>
      <c r="B555" s="896" t="s">
        <v>741</v>
      </c>
      <c r="C555" s="896" t="s">
        <v>756</v>
      </c>
      <c r="D555" s="896" t="s">
        <v>1650</v>
      </c>
      <c r="E555" s="896"/>
      <c r="F555" s="896"/>
      <c r="G555" s="896"/>
      <c r="H555" s="896"/>
      <c r="I555" s="896"/>
      <c r="J555" s="891"/>
      <c r="K555" s="890"/>
      <c r="L555" s="884"/>
      <c r="M555" s="890"/>
      <c r="N555" s="884" t="s">
        <v>696</v>
      </c>
      <c r="O555" s="890" t="s">
        <v>1649</v>
      </c>
      <c r="P555" s="892" t="s">
        <v>691</v>
      </c>
      <c r="Q555" s="861">
        <v>43368</v>
      </c>
    </row>
    <row r="556" spans="1:17" x14ac:dyDescent="0.25">
      <c r="A556" s="895" t="s">
        <v>1495</v>
      </c>
      <c r="B556" s="896" t="s">
        <v>741</v>
      </c>
      <c r="C556" s="896" t="s">
        <v>1624</v>
      </c>
      <c r="D556" s="896" t="s">
        <v>1625</v>
      </c>
      <c r="E556" s="896"/>
      <c r="F556" s="896"/>
      <c r="G556" s="896"/>
      <c r="H556" s="896"/>
      <c r="I556" s="896"/>
      <c r="J556" s="891"/>
      <c r="K556" s="890"/>
      <c r="L556" s="884"/>
      <c r="M556" s="890"/>
      <c r="N556" s="884" t="s">
        <v>696</v>
      </c>
      <c r="O556" s="890" t="s">
        <v>1649</v>
      </c>
      <c r="P556" s="892" t="s">
        <v>691</v>
      </c>
      <c r="Q556" s="861">
        <v>43368</v>
      </c>
    </row>
    <row r="557" spans="1:17" x14ac:dyDescent="0.25">
      <c r="A557" s="895" t="s">
        <v>1495</v>
      </c>
      <c r="B557" s="896" t="s">
        <v>741</v>
      </c>
      <c r="C557" s="896" t="s">
        <v>943</v>
      </c>
      <c r="D557" s="896" t="s">
        <v>1651</v>
      </c>
      <c r="E557" s="896"/>
      <c r="F557" s="896"/>
      <c r="G557" s="896"/>
      <c r="H557" s="896"/>
      <c r="I557" s="896"/>
      <c r="J557" s="891"/>
      <c r="K557" s="890"/>
      <c r="L557" s="884"/>
      <c r="M557" s="890"/>
      <c r="N557" s="884" t="s">
        <v>696</v>
      </c>
      <c r="O557" s="890" t="s">
        <v>1649</v>
      </c>
      <c r="P557" s="892" t="s">
        <v>691</v>
      </c>
      <c r="Q557" s="861">
        <v>43368</v>
      </c>
    </row>
    <row r="558" spans="1:17" x14ac:dyDescent="0.25">
      <c r="A558" s="895" t="s">
        <v>1495</v>
      </c>
      <c r="B558" s="896" t="s">
        <v>741</v>
      </c>
      <c r="C558" s="896" t="s">
        <v>1421</v>
      </c>
      <c r="D558" s="896" t="s">
        <v>1652</v>
      </c>
      <c r="E558" s="896"/>
      <c r="F558" s="896"/>
      <c r="G558" s="896"/>
      <c r="H558" s="896"/>
      <c r="I558" s="896"/>
      <c r="J558" s="891"/>
      <c r="K558" s="890"/>
      <c r="L558" s="884"/>
      <c r="M558" s="890"/>
      <c r="N558" s="884" t="s">
        <v>690</v>
      </c>
      <c r="O558" s="890" t="s">
        <v>1653</v>
      </c>
      <c r="P558" s="892" t="s">
        <v>691</v>
      </c>
      <c r="Q558" s="861">
        <v>43368</v>
      </c>
    </row>
    <row r="559" spans="1:17" x14ac:dyDescent="0.25">
      <c r="A559" s="895" t="s">
        <v>1495</v>
      </c>
      <c r="B559" s="896" t="s">
        <v>741</v>
      </c>
      <c r="C559" s="896" t="s">
        <v>1421</v>
      </c>
      <c r="D559" s="896" t="s">
        <v>1652</v>
      </c>
      <c r="E559" s="896"/>
      <c r="F559" s="896"/>
      <c r="G559" s="896"/>
      <c r="H559" s="896"/>
      <c r="I559" s="896"/>
      <c r="J559" s="891"/>
      <c r="K559" s="890"/>
      <c r="L559" s="884"/>
      <c r="M559" s="890"/>
      <c r="N559" s="884" t="s">
        <v>696</v>
      </c>
      <c r="O559" s="890" t="s">
        <v>1649</v>
      </c>
      <c r="P559" s="892" t="s">
        <v>691</v>
      </c>
      <c r="Q559" s="861">
        <v>43368</v>
      </c>
    </row>
    <row r="560" spans="1:17" x14ac:dyDescent="0.25">
      <c r="A560" s="895" t="s">
        <v>1495</v>
      </c>
      <c r="B560" s="896" t="s">
        <v>741</v>
      </c>
      <c r="C560" s="896" t="s">
        <v>1964</v>
      </c>
      <c r="D560" s="896" t="s">
        <v>1965</v>
      </c>
      <c r="E560" s="896"/>
      <c r="F560" s="896"/>
      <c r="G560" s="896"/>
      <c r="H560" s="896"/>
      <c r="I560" s="896"/>
      <c r="J560" s="891"/>
      <c r="K560" s="890"/>
      <c r="L560" s="884"/>
      <c r="M560" s="890"/>
      <c r="N560" s="884" t="s">
        <v>706</v>
      </c>
      <c r="O560" s="890" t="s">
        <v>1656</v>
      </c>
      <c r="P560" s="892" t="s">
        <v>691</v>
      </c>
      <c r="Q560" s="861">
        <v>43329</v>
      </c>
    </row>
    <row r="561" spans="1:17" x14ac:dyDescent="0.25">
      <c r="A561" s="895" t="s">
        <v>1495</v>
      </c>
      <c r="B561" s="896" t="s">
        <v>741</v>
      </c>
      <c r="C561" s="896" t="s">
        <v>1964</v>
      </c>
      <c r="D561" s="896" t="s">
        <v>1965</v>
      </c>
      <c r="E561" s="896"/>
      <c r="F561" s="896"/>
      <c r="G561" s="896"/>
      <c r="H561" s="896"/>
      <c r="I561" s="896"/>
      <c r="J561" s="891"/>
      <c r="K561" s="890"/>
      <c r="L561" s="884"/>
      <c r="M561" s="890"/>
      <c r="N561" s="884" t="s">
        <v>706</v>
      </c>
      <c r="O561" s="890" t="s">
        <v>1656</v>
      </c>
      <c r="P561" s="892" t="s">
        <v>691</v>
      </c>
      <c r="Q561" s="861">
        <v>43368</v>
      </c>
    </row>
    <row r="562" spans="1:17" x14ac:dyDescent="0.25">
      <c r="A562" s="895" t="s">
        <v>1495</v>
      </c>
      <c r="B562" s="896" t="s">
        <v>741</v>
      </c>
      <c r="C562" s="896" t="s">
        <v>1654</v>
      </c>
      <c r="D562" s="896"/>
      <c r="E562" s="896"/>
      <c r="F562" s="896"/>
      <c r="G562" s="896"/>
      <c r="H562" s="896"/>
      <c r="I562" s="896"/>
      <c r="J562" s="891"/>
      <c r="K562" s="890"/>
      <c r="L562" s="884"/>
      <c r="M562" s="890"/>
      <c r="N562" s="884" t="s">
        <v>695</v>
      </c>
      <c r="O562" s="890" t="s">
        <v>1374</v>
      </c>
      <c r="P562" s="892" t="s">
        <v>691</v>
      </c>
      <c r="Q562" s="861">
        <v>43368</v>
      </c>
    </row>
    <row r="563" spans="1:17" x14ac:dyDescent="0.25">
      <c r="A563" s="895" t="s">
        <v>1495</v>
      </c>
      <c r="B563" s="896" t="s">
        <v>741</v>
      </c>
      <c r="C563" s="896" t="s">
        <v>1113</v>
      </c>
      <c r="D563" s="896" t="s">
        <v>1655</v>
      </c>
      <c r="E563" s="896"/>
      <c r="F563" s="896"/>
      <c r="G563" s="896"/>
      <c r="H563" s="896"/>
      <c r="I563" s="896"/>
      <c r="J563" s="891"/>
      <c r="K563" s="890"/>
      <c r="L563" s="884"/>
      <c r="M563" s="890"/>
      <c r="N563" s="884" t="s">
        <v>706</v>
      </c>
      <c r="O563" s="890" t="s">
        <v>1656</v>
      </c>
      <c r="P563" s="892" t="s">
        <v>691</v>
      </c>
      <c r="Q563" s="861">
        <v>43368</v>
      </c>
    </row>
    <row r="564" spans="1:17" x14ac:dyDescent="0.25">
      <c r="A564" s="895" t="s">
        <v>1495</v>
      </c>
      <c r="B564" s="896" t="s">
        <v>741</v>
      </c>
      <c r="C564" s="896" t="s">
        <v>1657</v>
      </c>
      <c r="D564" s="896" t="s">
        <v>1658</v>
      </c>
      <c r="E564" s="896"/>
      <c r="F564" s="896"/>
      <c r="G564" s="896"/>
      <c r="H564" s="896"/>
      <c r="I564" s="896"/>
      <c r="J564" s="891"/>
      <c r="K564" s="890"/>
      <c r="L564" s="884"/>
      <c r="M564" s="890"/>
      <c r="N564" s="884" t="s">
        <v>695</v>
      </c>
      <c r="O564" s="890" t="s">
        <v>1374</v>
      </c>
      <c r="P564" s="892" t="s">
        <v>691</v>
      </c>
      <c r="Q564" s="861">
        <v>43368</v>
      </c>
    </row>
    <row r="565" spans="1:17" x14ac:dyDescent="0.25">
      <c r="A565" s="895" t="s">
        <v>1495</v>
      </c>
      <c r="B565" s="896" t="s">
        <v>741</v>
      </c>
      <c r="C565" s="896" t="s">
        <v>1733</v>
      </c>
      <c r="D565" s="896" t="s">
        <v>1659</v>
      </c>
      <c r="E565" s="896"/>
      <c r="F565" s="896"/>
      <c r="G565" s="896"/>
      <c r="H565" s="896"/>
      <c r="I565" s="896"/>
      <c r="J565" s="891"/>
      <c r="K565" s="890"/>
      <c r="L565" s="884"/>
      <c r="M565" s="890"/>
      <c r="N565" s="884" t="s">
        <v>706</v>
      </c>
      <c r="O565" s="890" t="s">
        <v>1656</v>
      </c>
      <c r="P565" s="892" t="s">
        <v>691</v>
      </c>
      <c r="Q565" s="861">
        <v>43368</v>
      </c>
    </row>
    <row r="566" spans="1:17" x14ac:dyDescent="0.25">
      <c r="A566" s="895" t="s">
        <v>1495</v>
      </c>
      <c r="B566" s="896" t="s">
        <v>741</v>
      </c>
      <c r="C566" s="896" t="s">
        <v>1733</v>
      </c>
      <c r="D566" s="896" t="s">
        <v>1659</v>
      </c>
      <c r="E566" s="896"/>
      <c r="F566" s="896"/>
      <c r="G566" s="896"/>
      <c r="H566" s="896"/>
      <c r="I566" s="896"/>
      <c r="J566" s="891"/>
      <c r="K566" s="890"/>
      <c r="L566" s="884"/>
      <c r="M566" s="890"/>
      <c r="N566" s="884" t="s">
        <v>704</v>
      </c>
      <c r="O566" s="890" t="s">
        <v>1660</v>
      </c>
      <c r="P566" s="892" t="s">
        <v>691</v>
      </c>
      <c r="Q566" s="861">
        <v>43368</v>
      </c>
    </row>
    <row r="567" spans="1:17" x14ac:dyDescent="0.25">
      <c r="A567" s="895" t="s">
        <v>1495</v>
      </c>
      <c r="B567" s="896" t="s">
        <v>741</v>
      </c>
      <c r="C567" s="896" t="s">
        <v>320</v>
      </c>
      <c r="D567" s="896" t="s">
        <v>1642</v>
      </c>
      <c r="E567" s="896"/>
      <c r="F567" s="896"/>
      <c r="G567" s="896"/>
      <c r="H567" s="896"/>
      <c r="I567" s="896"/>
      <c r="J567" s="891"/>
      <c r="K567" s="890"/>
      <c r="L567" s="884"/>
      <c r="M567" s="890"/>
      <c r="N567" s="884" t="s">
        <v>696</v>
      </c>
      <c r="O567" s="890" t="s">
        <v>1649</v>
      </c>
      <c r="P567" s="892" t="s">
        <v>691</v>
      </c>
      <c r="Q567" s="861">
        <v>43368</v>
      </c>
    </row>
    <row r="568" spans="1:17" x14ac:dyDescent="0.25">
      <c r="A568" s="895" t="s">
        <v>1495</v>
      </c>
      <c r="B568" s="896" t="s">
        <v>741</v>
      </c>
      <c r="C568" s="896" t="s">
        <v>1661</v>
      </c>
      <c r="D568" s="896" t="s">
        <v>1662</v>
      </c>
      <c r="E568" s="896"/>
      <c r="F568" s="896"/>
      <c r="G568" s="896"/>
      <c r="H568" s="896"/>
      <c r="I568" s="896"/>
      <c r="J568" s="891"/>
      <c r="K568" s="890"/>
      <c r="L568" s="884"/>
      <c r="M568" s="890"/>
      <c r="N568" s="884" t="s">
        <v>696</v>
      </c>
      <c r="O568" s="890" t="s">
        <v>1649</v>
      </c>
      <c r="P568" s="892" t="s">
        <v>691</v>
      </c>
      <c r="Q568" s="861">
        <v>43368</v>
      </c>
    </row>
    <row r="569" spans="1:17" x14ac:dyDescent="0.25">
      <c r="A569" s="895" t="s">
        <v>1495</v>
      </c>
      <c r="B569" s="896" t="s">
        <v>741</v>
      </c>
      <c r="C569" s="896" t="s">
        <v>1966</v>
      </c>
      <c r="D569" s="896" t="s">
        <v>1967</v>
      </c>
      <c r="E569" s="896"/>
      <c r="F569" s="896"/>
      <c r="G569" s="896"/>
      <c r="H569" s="896"/>
      <c r="I569" s="896"/>
      <c r="J569" s="891"/>
      <c r="K569" s="890"/>
      <c r="L569" s="884"/>
      <c r="M569" s="890"/>
      <c r="N569" s="884" t="s">
        <v>690</v>
      </c>
      <c r="O569" s="890" t="s">
        <v>1653</v>
      </c>
      <c r="P569" s="892" t="s">
        <v>691</v>
      </c>
      <c r="Q569" s="861">
        <v>43322</v>
      </c>
    </row>
    <row r="570" spans="1:17" x14ac:dyDescent="0.25">
      <c r="A570" s="895" t="s">
        <v>1495</v>
      </c>
      <c r="B570" s="896" t="s">
        <v>741</v>
      </c>
      <c r="C570" s="900" t="s">
        <v>1966</v>
      </c>
      <c r="D570" s="896" t="s">
        <v>1967</v>
      </c>
      <c r="E570" s="896"/>
      <c r="F570" s="896"/>
      <c r="G570" s="896"/>
      <c r="H570" s="896"/>
      <c r="I570" s="896"/>
      <c r="J570" s="891"/>
      <c r="K570" s="890"/>
      <c r="L570" s="884"/>
      <c r="M570" s="890"/>
      <c r="N570" s="884" t="s">
        <v>690</v>
      </c>
      <c r="O570" s="890" t="s">
        <v>1653</v>
      </c>
      <c r="P570" s="892" t="s">
        <v>691</v>
      </c>
      <c r="Q570" s="861">
        <v>43368</v>
      </c>
    </row>
    <row r="571" spans="1:17" x14ac:dyDescent="0.25">
      <c r="A571" s="895" t="s">
        <v>1495</v>
      </c>
      <c r="B571" s="896" t="s">
        <v>741</v>
      </c>
      <c r="C571" s="900" t="s">
        <v>1783</v>
      </c>
      <c r="D571" s="896" t="s">
        <v>1663</v>
      </c>
      <c r="E571" s="896"/>
      <c r="F571" s="896"/>
      <c r="G571" s="896"/>
      <c r="H571" s="896"/>
      <c r="I571" s="896"/>
      <c r="J571" s="891"/>
      <c r="K571" s="890"/>
      <c r="L571" s="884"/>
      <c r="M571" s="890"/>
      <c r="N571" s="884" t="s">
        <v>690</v>
      </c>
      <c r="O571" s="890" t="s">
        <v>1653</v>
      </c>
      <c r="P571" s="892" t="s">
        <v>691</v>
      </c>
      <c r="Q571" s="861">
        <v>43368</v>
      </c>
    </row>
    <row r="572" spans="1:17" x14ac:dyDescent="0.25">
      <c r="A572" s="895" t="s">
        <v>1495</v>
      </c>
      <c r="B572" s="896" t="s">
        <v>741</v>
      </c>
      <c r="C572" s="896" t="s">
        <v>1664</v>
      </c>
      <c r="D572" s="896" t="s">
        <v>1664</v>
      </c>
      <c r="E572" s="896"/>
      <c r="F572" s="896"/>
      <c r="G572" s="896"/>
      <c r="H572" s="896"/>
      <c r="I572" s="896"/>
      <c r="J572" s="891"/>
      <c r="K572" s="890"/>
      <c r="L572" s="884"/>
      <c r="M572" s="890"/>
      <c r="N572" s="884" t="s">
        <v>690</v>
      </c>
      <c r="O572" s="890" t="s">
        <v>1653</v>
      </c>
      <c r="P572" s="892" t="s">
        <v>691</v>
      </c>
      <c r="Q572" s="861">
        <v>43368</v>
      </c>
    </row>
    <row r="573" spans="1:17" x14ac:dyDescent="0.25">
      <c r="A573" s="895" t="s">
        <v>1495</v>
      </c>
      <c r="B573" s="896" t="s">
        <v>741</v>
      </c>
      <c r="C573" s="896" t="s">
        <v>755</v>
      </c>
      <c r="D573" s="896" t="s">
        <v>1665</v>
      </c>
      <c r="E573" s="896"/>
      <c r="F573" s="896"/>
      <c r="G573" s="896"/>
      <c r="H573" s="896"/>
      <c r="I573" s="896"/>
      <c r="J573" s="891"/>
      <c r="K573" s="890"/>
      <c r="L573" s="884"/>
      <c r="M573" s="890"/>
      <c r="N573" s="884" t="s">
        <v>696</v>
      </c>
      <c r="O573" s="890" t="s">
        <v>1649</v>
      </c>
      <c r="P573" s="892" t="s">
        <v>691</v>
      </c>
      <c r="Q573" s="861">
        <v>43368</v>
      </c>
    </row>
    <row r="574" spans="1:17" x14ac:dyDescent="0.25">
      <c r="A574" s="895" t="s">
        <v>1495</v>
      </c>
      <c r="B574" s="896" t="s">
        <v>741</v>
      </c>
      <c r="C574" s="896" t="s">
        <v>593</v>
      </c>
      <c r="D574" s="896" t="s">
        <v>1666</v>
      </c>
      <c r="E574" s="896"/>
      <c r="F574" s="896"/>
      <c r="G574" s="896"/>
      <c r="H574" s="896"/>
      <c r="I574" s="896"/>
      <c r="J574" s="891"/>
      <c r="K574" s="890"/>
      <c r="L574" s="884"/>
      <c r="M574" s="890"/>
      <c r="N574" s="884" t="s">
        <v>696</v>
      </c>
      <c r="O574" s="890" t="s">
        <v>1649</v>
      </c>
      <c r="P574" s="892" t="s">
        <v>691</v>
      </c>
      <c r="Q574" s="861">
        <v>43368</v>
      </c>
    </row>
    <row r="575" spans="1:17" x14ac:dyDescent="0.25">
      <c r="A575" s="895" t="s">
        <v>1495</v>
      </c>
      <c r="B575" s="896" t="s">
        <v>741</v>
      </c>
      <c r="C575" s="896" t="s">
        <v>1734</v>
      </c>
      <c r="D575" s="896" t="s">
        <v>1667</v>
      </c>
      <c r="E575" s="896"/>
      <c r="F575" s="896"/>
      <c r="G575" s="896"/>
      <c r="H575" s="896"/>
      <c r="I575" s="896"/>
      <c r="J575" s="891"/>
      <c r="K575" s="890"/>
      <c r="L575" s="884"/>
      <c r="M575" s="890"/>
      <c r="N575" s="884" t="s">
        <v>706</v>
      </c>
      <c r="O575" s="890" t="s">
        <v>1656</v>
      </c>
      <c r="P575" s="892" t="s">
        <v>691</v>
      </c>
      <c r="Q575" s="861">
        <v>43368</v>
      </c>
    </row>
    <row r="576" spans="1:17" x14ac:dyDescent="0.25">
      <c r="A576" s="895" t="s">
        <v>1495</v>
      </c>
      <c r="B576" s="896" t="s">
        <v>741</v>
      </c>
      <c r="C576" s="896" t="s">
        <v>1734</v>
      </c>
      <c r="D576" s="896" t="s">
        <v>1667</v>
      </c>
      <c r="E576" s="896"/>
      <c r="F576" s="896"/>
      <c r="G576" s="896"/>
      <c r="H576" s="896"/>
      <c r="I576" s="896"/>
      <c r="J576" s="891"/>
      <c r="K576" s="890"/>
      <c r="L576" s="884"/>
      <c r="M576" s="890"/>
      <c r="N576" s="884" t="s">
        <v>704</v>
      </c>
      <c r="O576" s="890" t="s">
        <v>1660</v>
      </c>
      <c r="P576" s="892" t="s">
        <v>691</v>
      </c>
      <c r="Q576" s="861">
        <v>43368</v>
      </c>
    </row>
    <row r="577" spans="1:17" x14ac:dyDescent="0.25">
      <c r="A577" s="895" t="s">
        <v>1495</v>
      </c>
      <c r="B577" s="896" t="s">
        <v>741</v>
      </c>
      <c r="C577" s="896" t="s">
        <v>1668</v>
      </c>
      <c r="D577" s="896" t="s">
        <v>1669</v>
      </c>
      <c r="E577" s="896"/>
      <c r="F577" s="896"/>
      <c r="G577" s="896"/>
      <c r="H577" s="896"/>
      <c r="I577" s="896"/>
      <c r="J577" s="891"/>
      <c r="K577" s="890"/>
      <c r="L577" s="884"/>
      <c r="M577" s="890"/>
      <c r="N577" s="884" t="s">
        <v>695</v>
      </c>
      <c r="O577" s="890" t="s">
        <v>1374</v>
      </c>
      <c r="P577" s="892" t="s">
        <v>691</v>
      </c>
      <c r="Q577" s="861">
        <v>43368</v>
      </c>
    </row>
    <row r="578" spans="1:17" x14ac:dyDescent="0.25">
      <c r="A578" s="895" t="s">
        <v>1495</v>
      </c>
      <c r="B578" s="896" t="s">
        <v>741</v>
      </c>
      <c r="C578" s="896" t="s">
        <v>1670</v>
      </c>
      <c r="D578" s="896" t="s">
        <v>1671</v>
      </c>
      <c r="E578" s="896"/>
      <c r="F578" s="896"/>
      <c r="G578" s="896"/>
      <c r="H578" s="896"/>
      <c r="I578" s="896"/>
      <c r="J578" s="891"/>
      <c r="K578" s="890"/>
      <c r="L578" s="884"/>
      <c r="M578" s="890"/>
      <c r="N578" s="884" t="s">
        <v>706</v>
      </c>
      <c r="O578" s="890" t="s">
        <v>1656</v>
      </c>
      <c r="P578" s="892" t="s">
        <v>691</v>
      </c>
      <c r="Q578" s="861">
        <v>43368</v>
      </c>
    </row>
    <row r="579" spans="1:17" x14ac:dyDescent="0.25">
      <c r="A579" s="895" t="s">
        <v>1495</v>
      </c>
      <c r="B579" s="896" t="s">
        <v>741</v>
      </c>
      <c r="C579" s="896" t="s">
        <v>1672</v>
      </c>
      <c r="D579" s="896" t="s">
        <v>1673</v>
      </c>
      <c r="E579" s="896"/>
      <c r="F579" s="896"/>
      <c r="G579" s="896"/>
      <c r="H579" s="896"/>
      <c r="I579" s="896"/>
      <c r="J579" s="891"/>
      <c r="K579" s="890"/>
      <c r="L579" s="884"/>
      <c r="M579" s="890"/>
      <c r="N579" s="884" t="s">
        <v>696</v>
      </c>
      <c r="O579" s="890" t="s">
        <v>1649</v>
      </c>
      <c r="P579" s="892" t="s">
        <v>691</v>
      </c>
      <c r="Q579" s="861">
        <v>43368</v>
      </c>
    </row>
    <row r="580" spans="1:17" x14ac:dyDescent="0.25">
      <c r="A580" s="895" t="s">
        <v>1495</v>
      </c>
      <c r="B580" s="896" t="s">
        <v>741</v>
      </c>
      <c r="C580" s="896" t="s">
        <v>1372</v>
      </c>
      <c r="D580" s="896" t="s">
        <v>1372</v>
      </c>
      <c r="E580" s="896"/>
      <c r="F580" s="896"/>
      <c r="G580" s="896"/>
      <c r="H580" s="896"/>
      <c r="I580" s="896"/>
      <c r="J580" s="891"/>
      <c r="K580" s="890"/>
      <c r="L580" s="884"/>
      <c r="M580" s="890"/>
      <c r="N580" s="884" t="s">
        <v>695</v>
      </c>
      <c r="O580" s="890" t="s">
        <v>1374</v>
      </c>
      <c r="P580" s="892" t="s">
        <v>691</v>
      </c>
      <c r="Q580" s="861">
        <v>43368</v>
      </c>
    </row>
    <row r="581" spans="1:17" x14ac:dyDescent="0.25">
      <c r="A581" s="895" t="s">
        <v>1495</v>
      </c>
      <c r="B581" s="896" t="s">
        <v>741</v>
      </c>
      <c r="C581" s="896" t="s">
        <v>1674</v>
      </c>
      <c r="D581" s="896" t="s">
        <v>1675</v>
      </c>
      <c r="E581" s="896"/>
      <c r="F581" s="896"/>
      <c r="G581" s="896"/>
      <c r="H581" s="896"/>
      <c r="I581" s="896"/>
      <c r="J581" s="891"/>
      <c r="K581" s="890"/>
      <c r="L581" s="884"/>
      <c r="M581" s="890"/>
      <c r="N581" s="884" t="s">
        <v>695</v>
      </c>
      <c r="O581" s="890" t="s">
        <v>1374</v>
      </c>
      <c r="P581" s="892" t="s">
        <v>691</v>
      </c>
      <c r="Q581" s="861">
        <v>43368</v>
      </c>
    </row>
    <row r="582" spans="1:17" x14ac:dyDescent="0.25">
      <c r="A582" s="895" t="s">
        <v>1495</v>
      </c>
      <c r="B582" s="896" t="s">
        <v>741</v>
      </c>
      <c r="C582" s="896" t="s">
        <v>1676</v>
      </c>
      <c r="D582" s="896" t="s">
        <v>1677</v>
      </c>
      <c r="E582" s="896"/>
      <c r="F582" s="896"/>
      <c r="G582" s="896"/>
      <c r="H582" s="896"/>
      <c r="I582" s="896"/>
      <c r="J582" s="891"/>
      <c r="K582" s="890"/>
      <c r="L582" s="884"/>
      <c r="M582" s="890"/>
      <c r="N582" s="884" t="s">
        <v>695</v>
      </c>
      <c r="O582" s="890" t="s">
        <v>1374</v>
      </c>
      <c r="P582" s="892" t="s">
        <v>691</v>
      </c>
      <c r="Q582" s="861">
        <v>43368</v>
      </c>
    </row>
    <row r="583" spans="1:17" x14ac:dyDescent="0.25">
      <c r="A583" s="895" t="s">
        <v>1463</v>
      </c>
      <c r="B583" s="896" t="s">
        <v>741</v>
      </c>
      <c r="C583" s="896" t="s">
        <v>748</v>
      </c>
      <c r="D583" s="896"/>
      <c r="E583" s="896"/>
      <c r="F583" s="896"/>
      <c r="G583" s="896"/>
      <c r="H583" s="896"/>
      <c r="I583" s="896"/>
      <c r="J583" s="891"/>
      <c r="K583" s="890"/>
      <c r="L583" s="884"/>
      <c r="M583" s="890"/>
      <c r="N583" s="884" t="s">
        <v>690</v>
      </c>
      <c r="O583" s="890" t="s">
        <v>1470</v>
      </c>
      <c r="P583" s="892" t="s">
        <v>691</v>
      </c>
      <c r="Q583" s="861">
        <v>43371</v>
      </c>
    </row>
    <row r="584" spans="1:17" x14ac:dyDescent="0.25">
      <c r="A584" s="895" t="s">
        <v>1463</v>
      </c>
      <c r="B584" s="896" t="s">
        <v>741</v>
      </c>
      <c r="C584" s="896" t="s">
        <v>746</v>
      </c>
      <c r="D584" s="896"/>
      <c r="E584" s="896"/>
      <c r="F584" s="896"/>
      <c r="G584" s="896"/>
      <c r="H584" s="896"/>
      <c r="I584" s="896"/>
      <c r="J584" s="891"/>
      <c r="K584" s="890"/>
      <c r="L584" s="884"/>
      <c r="M584" s="890"/>
      <c r="N584" s="884" t="s">
        <v>690</v>
      </c>
      <c r="O584" s="890" t="s">
        <v>1470</v>
      </c>
      <c r="P584" s="892" t="s">
        <v>691</v>
      </c>
      <c r="Q584" s="861">
        <v>43371</v>
      </c>
    </row>
    <row r="585" spans="1:17" x14ac:dyDescent="0.25">
      <c r="A585" s="895" t="s">
        <v>1463</v>
      </c>
      <c r="B585" s="896" t="s">
        <v>741</v>
      </c>
      <c r="C585" s="896" t="s">
        <v>1678</v>
      </c>
      <c r="D585" s="896"/>
      <c r="E585" s="896"/>
      <c r="F585" s="896"/>
      <c r="G585" s="896"/>
      <c r="H585" s="896"/>
      <c r="I585" s="896"/>
      <c r="J585" s="891"/>
      <c r="K585" s="890"/>
      <c r="L585" s="884"/>
      <c r="M585" s="890"/>
      <c r="N585" s="884" t="s">
        <v>693</v>
      </c>
      <c r="O585" s="890" t="s">
        <v>1467</v>
      </c>
      <c r="P585" s="892" t="s">
        <v>691</v>
      </c>
      <c r="Q585" s="861">
        <v>43371</v>
      </c>
    </row>
    <row r="586" spans="1:17" x14ac:dyDescent="0.25">
      <c r="A586" s="895" t="s">
        <v>1463</v>
      </c>
      <c r="B586" s="896" t="s">
        <v>741</v>
      </c>
      <c r="C586" s="896" t="s">
        <v>743</v>
      </c>
      <c r="D586" s="896"/>
      <c r="E586" s="896"/>
      <c r="F586" s="896"/>
      <c r="G586" s="896"/>
      <c r="H586" s="896"/>
      <c r="I586" s="896"/>
      <c r="J586" s="891"/>
      <c r="K586" s="890"/>
      <c r="L586" s="884"/>
      <c r="M586" s="890"/>
      <c r="N586" s="884" t="s">
        <v>690</v>
      </c>
      <c r="O586" s="890" t="s">
        <v>1470</v>
      </c>
      <c r="P586" s="892" t="s">
        <v>691</v>
      </c>
      <c r="Q586" s="861">
        <v>43371</v>
      </c>
    </row>
    <row r="587" spans="1:17" x14ac:dyDescent="0.25">
      <c r="A587" s="895" t="s">
        <v>1463</v>
      </c>
      <c r="B587" s="896" t="s">
        <v>741</v>
      </c>
      <c r="C587" s="896" t="s">
        <v>1679</v>
      </c>
      <c r="D587" s="896"/>
      <c r="E587" s="896"/>
      <c r="F587" s="896"/>
      <c r="G587" s="896"/>
      <c r="H587" s="896"/>
      <c r="I587" s="896"/>
      <c r="J587" s="891"/>
      <c r="K587" s="890"/>
      <c r="L587" s="884"/>
      <c r="M587" s="890"/>
      <c r="N587" s="884" t="s">
        <v>706</v>
      </c>
      <c r="O587" s="890" t="s">
        <v>1680</v>
      </c>
      <c r="P587" s="892" t="s">
        <v>691</v>
      </c>
      <c r="Q587" s="861">
        <v>43371</v>
      </c>
    </row>
    <row r="588" spans="1:17" x14ac:dyDescent="0.25">
      <c r="A588" s="895" t="s">
        <v>1463</v>
      </c>
      <c r="B588" s="896" t="s">
        <v>741</v>
      </c>
      <c r="C588" s="896" t="s">
        <v>902</v>
      </c>
      <c r="D588" s="896"/>
      <c r="E588" s="896"/>
      <c r="F588" s="896"/>
      <c r="G588" s="896"/>
      <c r="H588" s="896"/>
      <c r="I588" s="896"/>
      <c r="J588" s="891"/>
      <c r="K588" s="890"/>
      <c r="L588" s="884"/>
      <c r="M588" s="890"/>
      <c r="N588" s="884" t="s">
        <v>690</v>
      </c>
      <c r="O588" s="890" t="s">
        <v>1470</v>
      </c>
      <c r="P588" s="892" t="s">
        <v>691</v>
      </c>
      <c r="Q588" s="861">
        <v>43371</v>
      </c>
    </row>
    <row r="589" spans="1:17" x14ac:dyDescent="0.25">
      <c r="A589" s="895" t="s">
        <v>1463</v>
      </c>
      <c r="B589" s="896" t="s">
        <v>741</v>
      </c>
      <c r="C589" s="896" t="s">
        <v>1681</v>
      </c>
      <c r="D589" s="896"/>
      <c r="E589" s="896"/>
      <c r="F589" s="896"/>
      <c r="G589" s="896"/>
      <c r="H589" s="896"/>
      <c r="I589" s="896"/>
      <c r="J589" s="891"/>
      <c r="K589" s="890"/>
      <c r="L589" s="884"/>
      <c r="M589" s="890"/>
      <c r="N589" s="884" t="s">
        <v>690</v>
      </c>
      <c r="O589" s="890" t="s">
        <v>1470</v>
      </c>
      <c r="P589" s="892" t="s">
        <v>691</v>
      </c>
      <c r="Q589" s="861">
        <v>43371</v>
      </c>
    </row>
    <row r="590" spans="1:17" x14ac:dyDescent="0.25">
      <c r="A590" s="895" t="s">
        <v>1463</v>
      </c>
      <c r="B590" s="896" t="s">
        <v>741</v>
      </c>
      <c r="C590" s="896" t="s">
        <v>750</v>
      </c>
      <c r="D590" s="896"/>
      <c r="E590" s="896"/>
      <c r="F590" s="896"/>
      <c r="G590" s="896"/>
      <c r="H590" s="896"/>
      <c r="I590" s="896"/>
      <c r="J590" s="891"/>
      <c r="K590" s="890"/>
      <c r="L590" s="884"/>
      <c r="M590" s="890"/>
      <c r="N590" s="884" t="s">
        <v>690</v>
      </c>
      <c r="O590" s="890" t="s">
        <v>1470</v>
      </c>
      <c r="P590" s="892" t="s">
        <v>691</v>
      </c>
      <c r="Q590" s="861">
        <v>43371</v>
      </c>
    </row>
    <row r="591" spans="1:17" x14ac:dyDescent="0.25">
      <c r="A591" s="895" t="s">
        <v>1463</v>
      </c>
      <c r="B591" s="896" t="s">
        <v>741</v>
      </c>
      <c r="C591" s="896" t="s">
        <v>745</v>
      </c>
      <c r="D591" s="896"/>
      <c r="E591" s="896"/>
      <c r="F591" s="896"/>
      <c r="G591" s="896"/>
      <c r="H591" s="896"/>
      <c r="I591" s="896"/>
      <c r="J591" s="891"/>
      <c r="K591" s="890"/>
      <c r="L591" s="884"/>
      <c r="M591" s="890"/>
      <c r="N591" s="884" t="s">
        <v>687</v>
      </c>
      <c r="O591" s="890" t="s">
        <v>692</v>
      </c>
      <c r="P591" s="892" t="s">
        <v>691</v>
      </c>
      <c r="Q591" s="861">
        <v>43371</v>
      </c>
    </row>
    <row r="592" spans="1:17" x14ac:dyDescent="0.25">
      <c r="A592" s="895" t="s">
        <v>1463</v>
      </c>
      <c r="B592" s="896" t="s">
        <v>741</v>
      </c>
      <c r="C592" s="896" t="s">
        <v>744</v>
      </c>
      <c r="D592" s="896"/>
      <c r="E592" s="896"/>
      <c r="F592" s="896"/>
      <c r="G592" s="896"/>
      <c r="H592" s="896"/>
      <c r="I592" s="896"/>
      <c r="J592" s="891"/>
      <c r="K592" s="890"/>
      <c r="L592" s="884"/>
      <c r="M592" s="890"/>
      <c r="N592" s="884" t="s">
        <v>690</v>
      </c>
      <c r="O592" s="890" t="s">
        <v>1470</v>
      </c>
      <c r="P592" s="892" t="s">
        <v>691</v>
      </c>
      <c r="Q592" s="861">
        <v>43371</v>
      </c>
    </row>
    <row r="593" spans="1:17" x14ac:dyDescent="0.25">
      <c r="A593" s="895" t="s">
        <v>1463</v>
      </c>
      <c r="B593" s="896" t="s">
        <v>741</v>
      </c>
      <c r="C593" s="896" t="s">
        <v>747</v>
      </c>
      <c r="D593" s="896"/>
      <c r="E593" s="896"/>
      <c r="F593" s="896"/>
      <c r="G593" s="896"/>
      <c r="H593" s="896"/>
      <c r="I593" s="896"/>
      <c r="J593" s="891"/>
      <c r="K593" s="890"/>
      <c r="L593" s="884"/>
      <c r="M593" s="890"/>
      <c r="N593" s="884" t="s">
        <v>690</v>
      </c>
      <c r="O593" s="890" t="s">
        <v>1470</v>
      </c>
      <c r="P593" s="892" t="s">
        <v>691</v>
      </c>
      <c r="Q593" s="861">
        <v>43371</v>
      </c>
    </row>
    <row r="594" spans="1:17" x14ac:dyDescent="0.25">
      <c r="A594" s="895" t="s">
        <v>1463</v>
      </c>
      <c r="B594" s="896" t="s">
        <v>741</v>
      </c>
      <c r="C594" s="896" t="s">
        <v>1682</v>
      </c>
      <c r="D594" s="896"/>
      <c r="E594" s="896"/>
      <c r="F594" s="896"/>
      <c r="G594" s="896"/>
      <c r="H594" s="896"/>
      <c r="I594" s="896"/>
      <c r="J594" s="891"/>
      <c r="K594" s="890"/>
      <c r="L594" s="884"/>
      <c r="M594" s="890"/>
      <c r="N594" s="884" t="s">
        <v>706</v>
      </c>
      <c r="O594" s="890" t="s">
        <v>1680</v>
      </c>
      <c r="P594" s="892" t="s">
        <v>691</v>
      </c>
      <c r="Q594" s="861">
        <v>43371</v>
      </c>
    </row>
    <row r="595" spans="1:17" x14ac:dyDescent="0.25">
      <c r="A595" s="895" t="s">
        <v>1463</v>
      </c>
      <c r="B595" s="896" t="s">
        <v>741</v>
      </c>
      <c r="C595" s="896" t="s">
        <v>1683</v>
      </c>
      <c r="D595" s="896"/>
      <c r="E595" s="896"/>
      <c r="F595" s="896"/>
      <c r="G595" s="896"/>
      <c r="H595" s="896"/>
      <c r="I595" s="896"/>
      <c r="J595" s="891"/>
      <c r="K595" s="890"/>
      <c r="L595" s="884"/>
      <c r="M595" s="890"/>
      <c r="N595" s="884" t="s">
        <v>690</v>
      </c>
      <c r="O595" s="890" t="s">
        <v>1470</v>
      </c>
      <c r="P595" s="892" t="s">
        <v>691</v>
      </c>
      <c r="Q595" s="861">
        <v>43371</v>
      </c>
    </row>
    <row r="596" spans="1:17" x14ac:dyDescent="0.25">
      <c r="A596" s="895" t="s">
        <v>1463</v>
      </c>
      <c r="B596" s="896" t="s">
        <v>741</v>
      </c>
      <c r="C596" s="896" t="s">
        <v>1968</v>
      </c>
      <c r="D596" s="896"/>
      <c r="E596" s="896"/>
      <c r="F596" s="896"/>
      <c r="G596" s="896"/>
      <c r="H596" s="896"/>
      <c r="I596" s="896"/>
      <c r="J596" s="891"/>
      <c r="K596" s="890"/>
      <c r="L596" s="884"/>
      <c r="M596" s="890"/>
      <c r="N596" s="884" t="s">
        <v>696</v>
      </c>
      <c r="O596" s="890" t="s">
        <v>1465</v>
      </c>
      <c r="P596" s="892" t="s">
        <v>691</v>
      </c>
      <c r="Q596" s="861">
        <v>43371</v>
      </c>
    </row>
    <row r="597" spans="1:17" x14ac:dyDescent="0.25">
      <c r="A597" s="895" t="s">
        <v>1463</v>
      </c>
      <c r="B597" s="896" t="s">
        <v>741</v>
      </c>
      <c r="C597" s="896" t="s">
        <v>1684</v>
      </c>
      <c r="D597" s="896"/>
      <c r="E597" s="896"/>
      <c r="F597" s="896"/>
      <c r="G597" s="896"/>
      <c r="H597" s="896"/>
      <c r="I597" s="896"/>
      <c r="J597" s="891"/>
      <c r="K597" s="890"/>
      <c r="L597" s="884"/>
      <c r="M597" s="890"/>
      <c r="N597" s="884" t="s">
        <v>690</v>
      </c>
      <c r="O597" s="890" t="s">
        <v>1470</v>
      </c>
      <c r="P597" s="892" t="s">
        <v>691</v>
      </c>
      <c r="Q597" s="861">
        <v>43371</v>
      </c>
    </row>
    <row r="598" spans="1:17" x14ac:dyDescent="0.25">
      <c r="A598" s="895" t="s">
        <v>1463</v>
      </c>
      <c r="B598" s="896" t="s">
        <v>741</v>
      </c>
      <c r="C598" s="896" t="s">
        <v>749</v>
      </c>
      <c r="D598" s="896"/>
      <c r="E598" s="896"/>
      <c r="F598" s="896"/>
      <c r="G598" s="896"/>
      <c r="H598" s="896"/>
      <c r="I598" s="896"/>
      <c r="J598" s="891"/>
      <c r="K598" s="890"/>
      <c r="L598" s="884"/>
      <c r="M598" s="890"/>
      <c r="N598" s="884" t="s">
        <v>690</v>
      </c>
      <c r="O598" s="890" t="s">
        <v>1470</v>
      </c>
      <c r="P598" s="892" t="s">
        <v>691</v>
      </c>
      <c r="Q598" s="861">
        <v>43371</v>
      </c>
    </row>
    <row r="599" spans="1:17" ht="15" hidden="1" customHeight="1" x14ac:dyDescent="0.25">
      <c r="A599" s="895"/>
      <c r="B599" s="896"/>
      <c r="C599" s="896"/>
      <c r="D599" s="896"/>
      <c r="E599" s="896"/>
      <c r="F599" s="896"/>
      <c r="G599" s="896"/>
      <c r="H599" s="896"/>
      <c r="I599" s="896"/>
      <c r="J599" s="891"/>
      <c r="K599" s="890"/>
      <c r="L599" s="884"/>
      <c r="M599" s="890"/>
      <c r="N599" s="884"/>
      <c r="O599" s="890"/>
      <c r="P599" s="892"/>
      <c r="Q599" s="861"/>
    </row>
    <row r="600" spans="1:17" ht="15" hidden="1" customHeight="1" x14ac:dyDescent="0.25">
      <c r="A600" s="895"/>
      <c r="B600" s="896"/>
      <c r="C600" s="896"/>
      <c r="D600" s="896"/>
      <c r="E600" s="896"/>
      <c r="F600" s="896"/>
      <c r="G600" s="896"/>
      <c r="H600" s="896"/>
      <c r="I600" s="896"/>
      <c r="J600" s="891"/>
      <c r="K600" s="890"/>
      <c r="L600" s="884"/>
      <c r="M600" s="890"/>
      <c r="N600" s="884"/>
      <c r="O600" s="890"/>
      <c r="P600" s="892"/>
      <c r="Q600" s="861"/>
    </row>
    <row r="601" spans="1:17" ht="15" hidden="1" customHeight="1" x14ac:dyDescent="0.25">
      <c r="A601" s="895"/>
      <c r="B601" s="896"/>
      <c r="C601" s="896"/>
      <c r="D601" s="896"/>
      <c r="E601" s="896"/>
      <c r="F601" s="896"/>
      <c r="G601" s="896"/>
      <c r="H601" s="896"/>
      <c r="I601" s="896"/>
      <c r="J601" s="891"/>
      <c r="K601" s="890"/>
      <c r="L601" s="884"/>
      <c r="M601" s="890"/>
      <c r="N601" s="884"/>
      <c r="O601" s="890"/>
      <c r="P601" s="892"/>
      <c r="Q601" s="861"/>
    </row>
    <row r="602" spans="1:17" ht="15" hidden="1" customHeight="1" x14ac:dyDescent="0.25">
      <c r="A602" s="895"/>
      <c r="B602" s="896"/>
      <c r="C602" s="896"/>
      <c r="D602" s="896"/>
      <c r="E602" s="896"/>
      <c r="F602" s="896"/>
      <c r="G602" s="896"/>
      <c r="H602" s="896"/>
      <c r="I602" s="896"/>
      <c r="J602" s="891"/>
      <c r="K602" s="890"/>
      <c r="L602" s="884"/>
      <c r="M602" s="890"/>
      <c r="N602" s="884"/>
      <c r="O602" s="890"/>
      <c r="P602" s="892"/>
      <c r="Q602" s="861"/>
    </row>
    <row r="603" spans="1:17" ht="15" hidden="1" customHeight="1" x14ac:dyDescent="0.25">
      <c r="A603" s="895"/>
      <c r="B603" s="896"/>
      <c r="C603" s="896"/>
      <c r="D603" s="896"/>
      <c r="E603" s="896"/>
      <c r="F603" s="896"/>
      <c r="G603" s="896"/>
      <c r="H603" s="896"/>
      <c r="I603" s="896"/>
      <c r="J603" s="891"/>
      <c r="K603" s="890"/>
      <c r="L603" s="884"/>
      <c r="M603" s="890"/>
      <c r="N603" s="884"/>
      <c r="O603" s="890"/>
      <c r="P603" s="892"/>
      <c r="Q603" s="861"/>
    </row>
    <row r="604" spans="1:17" ht="15" hidden="1" customHeight="1" x14ac:dyDescent="0.25">
      <c r="A604" s="895"/>
      <c r="B604" s="896"/>
      <c r="C604" s="896"/>
      <c r="D604" s="896"/>
      <c r="E604" s="896"/>
      <c r="F604" s="896"/>
      <c r="G604" s="896"/>
      <c r="H604" s="896"/>
      <c r="I604" s="896"/>
      <c r="J604" s="891"/>
      <c r="K604" s="890"/>
      <c r="L604" s="884"/>
      <c r="M604" s="890"/>
      <c r="N604" s="884"/>
      <c r="O604" s="890"/>
      <c r="P604" s="892"/>
      <c r="Q604" s="861"/>
    </row>
    <row r="605" spans="1:17" ht="15" hidden="1" customHeight="1" x14ac:dyDescent="0.25">
      <c r="A605" s="895"/>
      <c r="B605" s="896"/>
      <c r="C605" s="896"/>
      <c r="D605" s="896"/>
      <c r="E605" s="896"/>
      <c r="F605" s="896"/>
      <c r="G605" s="896"/>
      <c r="H605" s="896"/>
      <c r="I605" s="896"/>
      <c r="J605" s="891"/>
      <c r="K605" s="890"/>
      <c r="L605" s="884"/>
      <c r="M605" s="890"/>
      <c r="N605" s="884"/>
      <c r="O605" s="890"/>
      <c r="P605" s="892"/>
      <c r="Q605" s="861"/>
    </row>
    <row r="606" spans="1:17" ht="15" hidden="1" customHeight="1" x14ac:dyDescent="0.25">
      <c r="A606" s="895"/>
      <c r="B606" s="896"/>
      <c r="C606" s="896"/>
      <c r="D606" s="896"/>
      <c r="E606" s="896"/>
      <c r="F606" s="896"/>
      <c r="G606" s="896"/>
      <c r="H606" s="896"/>
      <c r="I606" s="896"/>
      <c r="J606" s="891"/>
      <c r="K606" s="890"/>
      <c r="L606" s="884"/>
      <c r="M606" s="890"/>
      <c r="N606" s="884"/>
      <c r="O606" s="890"/>
      <c r="P606" s="892"/>
      <c r="Q606" s="861"/>
    </row>
    <row r="607" spans="1:17" ht="15" hidden="1" customHeight="1" x14ac:dyDescent="0.25">
      <c r="A607" s="895"/>
      <c r="B607" s="896"/>
      <c r="C607" s="896"/>
      <c r="D607" s="896"/>
      <c r="E607" s="896"/>
      <c r="F607" s="896"/>
      <c r="G607" s="896"/>
      <c r="H607" s="896"/>
      <c r="I607" s="896"/>
      <c r="J607" s="891"/>
      <c r="K607" s="890"/>
      <c r="L607" s="884"/>
      <c r="M607" s="890"/>
      <c r="N607" s="884"/>
      <c r="O607" s="890"/>
      <c r="P607" s="892"/>
      <c r="Q607" s="861"/>
    </row>
    <row r="608" spans="1:17" ht="15" hidden="1" customHeight="1" x14ac:dyDescent="0.25">
      <c r="A608" s="895"/>
      <c r="B608" s="896"/>
      <c r="C608" s="896"/>
      <c r="D608" s="896"/>
      <c r="E608" s="896"/>
      <c r="F608" s="896"/>
      <c r="G608" s="896"/>
      <c r="H608" s="896"/>
      <c r="I608" s="896"/>
      <c r="J608" s="891"/>
      <c r="K608" s="890"/>
      <c r="L608" s="884"/>
      <c r="M608" s="890"/>
      <c r="N608" s="884"/>
      <c r="O608" s="890"/>
      <c r="P608" s="892"/>
      <c r="Q608" s="861"/>
    </row>
    <row r="609" spans="1:17" ht="15" hidden="1" customHeight="1" x14ac:dyDescent="0.25">
      <c r="A609" s="895"/>
      <c r="B609" s="896"/>
      <c r="C609" s="896"/>
      <c r="D609" s="896"/>
      <c r="E609" s="896"/>
      <c r="F609" s="896"/>
      <c r="G609" s="896"/>
      <c r="H609" s="896"/>
      <c r="I609" s="896"/>
      <c r="J609" s="891"/>
      <c r="K609" s="890"/>
      <c r="L609" s="884"/>
      <c r="M609" s="890"/>
      <c r="N609" s="884"/>
      <c r="O609" s="890"/>
      <c r="P609" s="892"/>
      <c r="Q609" s="861"/>
    </row>
    <row r="610" spans="1:17" ht="15" hidden="1" customHeight="1" x14ac:dyDescent="0.25">
      <c r="A610" s="895"/>
      <c r="B610" s="896"/>
      <c r="C610" s="896"/>
      <c r="D610" s="896"/>
      <c r="E610" s="896"/>
      <c r="F610" s="896"/>
      <c r="G610" s="896"/>
      <c r="H610" s="896"/>
      <c r="I610" s="896"/>
      <c r="J610" s="891"/>
      <c r="K610" s="890"/>
      <c r="L610" s="884"/>
      <c r="M610" s="890"/>
      <c r="N610" s="884"/>
      <c r="O610" s="890"/>
      <c r="P610" s="892"/>
      <c r="Q610" s="861"/>
    </row>
    <row r="611" spans="1:17" ht="15" hidden="1" customHeight="1" x14ac:dyDescent="0.25">
      <c r="A611" s="895"/>
      <c r="B611" s="896"/>
      <c r="C611" s="896"/>
      <c r="D611" s="896"/>
      <c r="E611" s="896"/>
      <c r="F611" s="896"/>
      <c r="G611" s="896"/>
      <c r="H611" s="896"/>
      <c r="I611" s="896"/>
      <c r="J611" s="891"/>
      <c r="K611" s="890"/>
      <c r="L611" s="884"/>
      <c r="M611" s="890"/>
      <c r="N611" s="884"/>
      <c r="O611" s="890"/>
      <c r="P611" s="892"/>
      <c r="Q611" s="861"/>
    </row>
    <row r="612" spans="1:17" ht="15" hidden="1" customHeight="1" x14ac:dyDescent="0.25">
      <c r="A612" s="895"/>
      <c r="B612" s="896"/>
      <c r="C612" s="896"/>
      <c r="D612" s="896"/>
      <c r="E612" s="896"/>
      <c r="F612" s="896"/>
      <c r="G612" s="896"/>
      <c r="H612" s="896"/>
      <c r="I612" s="896"/>
      <c r="J612" s="891"/>
      <c r="K612" s="890"/>
      <c r="L612" s="884"/>
      <c r="M612" s="890"/>
      <c r="N612" s="884"/>
      <c r="O612" s="890"/>
      <c r="P612" s="892"/>
      <c r="Q612" s="861"/>
    </row>
    <row r="613" spans="1:17" ht="15" hidden="1" customHeight="1" x14ac:dyDescent="0.25">
      <c r="A613" s="895"/>
      <c r="B613" s="896"/>
      <c r="C613" s="896"/>
      <c r="D613" s="896"/>
      <c r="E613" s="896"/>
      <c r="F613" s="896"/>
      <c r="G613" s="896"/>
      <c r="H613" s="896"/>
      <c r="I613" s="896"/>
      <c r="J613" s="891"/>
      <c r="K613" s="890"/>
      <c r="L613" s="884"/>
      <c r="M613" s="890"/>
      <c r="N613" s="884"/>
      <c r="O613" s="890"/>
      <c r="P613" s="892"/>
      <c r="Q613" s="861"/>
    </row>
    <row r="614" spans="1:17" ht="15" hidden="1" customHeight="1" x14ac:dyDescent="0.25">
      <c r="A614" s="895"/>
      <c r="B614" s="896"/>
      <c r="C614" s="896"/>
      <c r="D614" s="896"/>
      <c r="E614" s="896"/>
      <c r="F614" s="896"/>
      <c r="G614" s="896"/>
      <c r="H614" s="896"/>
      <c r="I614" s="896"/>
      <c r="J614" s="891"/>
      <c r="K614" s="890"/>
      <c r="L614" s="884"/>
      <c r="M614" s="890"/>
      <c r="N614" s="884"/>
      <c r="O614" s="890"/>
      <c r="P614" s="892"/>
      <c r="Q614" s="861"/>
    </row>
    <row r="615" spans="1:17" ht="15" hidden="1" customHeight="1" x14ac:dyDescent="0.25">
      <c r="A615" s="895"/>
      <c r="B615" s="896"/>
      <c r="C615" s="896"/>
      <c r="D615" s="896"/>
      <c r="E615" s="896"/>
      <c r="F615" s="896"/>
      <c r="G615" s="896"/>
      <c r="H615" s="896"/>
      <c r="I615" s="896"/>
      <c r="J615" s="891"/>
      <c r="K615" s="890"/>
      <c r="L615" s="884"/>
      <c r="M615" s="890"/>
      <c r="N615" s="884"/>
      <c r="O615" s="890"/>
      <c r="P615" s="892"/>
      <c r="Q615" s="861"/>
    </row>
    <row r="616" spans="1:17" ht="15" hidden="1" customHeight="1" x14ac:dyDescent="0.25">
      <c r="A616" s="895"/>
      <c r="B616" s="896"/>
      <c r="C616" s="896"/>
      <c r="D616" s="896"/>
      <c r="E616" s="896"/>
      <c r="F616" s="896"/>
      <c r="G616" s="896"/>
      <c r="H616" s="896"/>
      <c r="I616" s="896"/>
      <c r="J616" s="891"/>
      <c r="K616" s="890"/>
      <c r="L616" s="884"/>
      <c r="M616" s="890"/>
      <c r="N616" s="884"/>
      <c r="O616" s="890"/>
      <c r="P616" s="892"/>
      <c r="Q616" s="861"/>
    </row>
    <row r="617" spans="1:17" ht="15" hidden="1" customHeight="1" x14ac:dyDescent="0.25">
      <c r="A617" s="895"/>
      <c r="B617" s="896"/>
      <c r="C617" s="896"/>
      <c r="D617" s="896"/>
      <c r="E617" s="896"/>
      <c r="F617" s="896"/>
      <c r="G617" s="896"/>
      <c r="H617" s="896"/>
      <c r="I617" s="896"/>
      <c r="J617" s="891"/>
      <c r="K617" s="890"/>
      <c r="L617" s="884"/>
      <c r="M617" s="890"/>
      <c r="N617" s="884"/>
      <c r="O617" s="890"/>
      <c r="P617" s="892"/>
      <c r="Q617" s="861"/>
    </row>
    <row r="618" spans="1:17" ht="15" hidden="1" customHeight="1" x14ac:dyDescent="0.25">
      <c r="A618" s="895"/>
      <c r="B618" s="896"/>
      <c r="C618" s="896"/>
      <c r="D618" s="896"/>
      <c r="E618" s="896"/>
      <c r="F618" s="896"/>
      <c r="G618" s="896"/>
      <c r="H618" s="896"/>
      <c r="I618" s="896"/>
      <c r="J618" s="891"/>
      <c r="K618" s="890"/>
      <c r="L618" s="884"/>
      <c r="M618" s="890"/>
      <c r="N618" s="884"/>
      <c r="O618" s="890"/>
      <c r="P618" s="892"/>
      <c r="Q618" s="861"/>
    </row>
    <row r="619" spans="1:17" ht="15" hidden="1" customHeight="1" x14ac:dyDescent="0.25">
      <c r="A619" s="895"/>
      <c r="B619" s="896"/>
      <c r="C619" s="896"/>
      <c r="D619" s="896"/>
      <c r="E619" s="896"/>
      <c r="F619" s="896"/>
      <c r="G619" s="896"/>
      <c r="H619" s="896"/>
      <c r="I619" s="896"/>
      <c r="J619" s="891"/>
      <c r="K619" s="890"/>
      <c r="L619" s="884"/>
      <c r="M619" s="890"/>
      <c r="N619" s="884"/>
      <c r="O619" s="890"/>
      <c r="P619" s="892"/>
      <c r="Q619" s="861"/>
    </row>
    <row r="620" spans="1:17" ht="15" hidden="1" customHeight="1" x14ac:dyDescent="0.25">
      <c r="A620" s="895"/>
      <c r="B620" s="896"/>
      <c r="C620" s="896"/>
      <c r="D620" s="896"/>
      <c r="E620" s="896"/>
      <c r="F620" s="896"/>
      <c r="G620" s="896"/>
      <c r="H620" s="896"/>
      <c r="I620" s="896"/>
      <c r="J620" s="891"/>
      <c r="K620" s="890"/>
      <c r="L620" s="884"/>
      <c r="M620" s="890"/>
      <c r="N620" s="884"/>
      <c r="O620" s="890"/>
      <c r="P620" s="892"/>
      <c r="Q620" s="861"/>
    </row>
    <row r="621" spans="1:17" ht="15" hidden="1" customHeight="1" x14ac:dyDescent="0.25">
      <c r="A621" s="895"/>
      <c r="B621" s="896"/>
      <c r="C621" s="896"/>
      <c r="D621" s="896"/>
      <c r="E621" s="896"/>
      <c r="F621" s="896"/>
      <c r="G621" s="896"/>
      <c r="H621" s="896"/>
      <c r="I621" s="896"/>
      <c r="J621" s="891"/>
      <c r="K621" s="890"/>
      <c r="L621" s="884"/>
      <c r="M621" s="890"/>
      <c r="N621" s="884"/>
      <c r="O621" s="890"/>
      <c r="P621" s="892"/>
      <c r="Q621" s="861"/>
    </row>
    <row r="622" spans="1:17" ht="15" hidden="1" customHeight="1" x14ac:dyDescent="0.25">
      <c r="A622" s="895"/>
      <c r="B622" s="896"/>
      <c r="C622" s="896"/>
      <c r="D622" s="896"/>
      <c r="E622" s="896"/>
      <c r="F622" s="896"/>
      <c r="G622" s="896"/>
      <c r="H622" s="896"/>
      <c r="I622" s="896"/>
      <c r="J622" s="891"/>
      <c r="K622" s="890"/>
      <c r="L622" s="884"/>
      <c r="M622" s="890"/>
      <c r="N622" s="884"/>
      <c r="O622" s="890"/>
      <c r="P622" s="892"/>
      <c r="Q622" s="861"/>
    </row>
    <row r="623" spans="1:17" ht="15" hidden="1" customHeight="1" x14ac:dyDescent="0.25">
      <c r="A623" s="895"/>
      <c r="B623" s="896"/>
      <c r="C623" s="896"/>
      <c r="D623" s="896"/>
      <c r="E623" s="896"/>
      <c r="F623" s="896"/>
      <c r="G623" s="896"/>
      <c r="H623" s="896"/>
      <c r="I623" s="896"/>
      <c r="J623" s="891"/>
      <c r="K623" s="890"/>
      <c r="L623" s="884"/>
      <c r="M623" s="890"/>
      <c r="N623" s="884"/>
      <c r="O623" s="890"/>
      <c r="P623" s="892"/>
      <c r="Q623" s="861"/>
    </row>
    <row r="624" spans="1:17" ht="15" hidden="1" customHeight="1" x14ac:dyDescent="0.25">
      <c r="A624" s="895"/>
      <c r="B624" s="896"/>
      <c r="C624" s="896"/>
      <c r="D624" s="896"/>
      <c r="E624" s="896"/>
      <c r="F624" s="896"/>
      <c r="G624" s="896"/>
      <c r="H624" s="896"/>
      <c r="I624" s="896"/>
      <c r="J624" s="891"/>
      <c r="K624" s="890"/>
      <c r="L624" s="884"/>
      <c r="M624" s="890"/>
      <c r="N624" s="884"/>
      <c r="O624" s="890"/>
      <c r="P624" s="892"/>
      <c r="Q624" s="861"/>
    </row>
    <row r="625" spans="1:17" ht="15" hidden="1" customHeight="1" x14ac:dyDescent="0.25">
      <c r="A625" s="895"/>
      <c r="B625" s="896"/>
      <c r="C625" s="896"/>
      <c r="D625" s="896"/>
      <c r="E625" s="896"/>
      <c r="F625" s="896"/>
      <c r="G625" s="896"/>
      <c r="H625" s="896"/>
      <c r="I625" s="896"/>
      <c r="J625" s="891"/>
      <c r="K625" s="890"/>
      <c r="L625" s="884"/>
      <c r="M625" s="890"/>
      <c r="N625" s="884"/>
      <c r="O625" s="890"/>
      <c r="P625" s="892"/>
      <c r="Q625" s="861"/>
    </row>
    <row r="626" spans="1:17" ht="15" hidden="1" customHeight="1" x14ac:dyDescent="0.25">
      <c r="A626" s="895"/>
      <c r="B626" s="896"/>
      <c r="C626" s="896"/>
      <c r="D626" s="896"/>
      <c r="E626" s="896"/>
      <c r="F626" s="896"/>
      <c r="G626" s="896"/>
      <c r="H626" s="896"/>
      <c r="I626" s="896"/>
      <c r="J626" s="891"/>
      <c r="K626" s="890"/>
      <c r="L626" s="884"/>
      <c r="M626" s="890"/>
      <c r="N626" s="884"/>
      <c r="O626" s="890"/>
      <c r="P626" s="892"/>
      <c r="Q626" s="861"/>
    </row>
    <row r="627" spans="1:17" ht="15" hidden="1" customHeight="1" x14ac:dyDescent="0.25">
      <c r="A627" s="895"/>
      <c r="B627" s="896"/>
      <c r="C627" s="896"/>
      <c r="D627" s="896"/>
      <c r="E627" s="896"/>
      <c r="F627" s="896"/>
      <c r="G627" s="896"/>
      <c r="H627" s="896"/>
      <c r="I627" s="896"/>
      <c r="J627" s="891"/>
      <c r="K627" s="890"/>
      <c r="L627" s="884"/>
      <c r="M627" s="890"/>
      <c r="N627" s="884"/>
      <c r="O627" s="890"/>
      <c r="P627" s="892"/>
      <c r="Q627" s="861"/>
    </row>
    <row r="628" spans="1:17" ht="15" hidden="1" customHeight="1" x14ac:dyDescent="0.25">
      <c r="A628" s="895"/>
      <c r="B628" s="896"/>
      <c r="C628" s="896"/>
      <c r="D628" s="896"/>
      <c r="E628" s="896"/>
      <c r="F628" s="896"/>
      <c r="G628" s="896"/>
      <c r="H628" s="896"/>
      <c r="I628" s="896"/>
      <c r="J628" s="891"/>
      <c r="K628" s="890"/>
      <c r="L628" s="884"/>
      <c r="M628" s="890"/>
      <c r="N628" s="884"/>
      <c r="O628" s="890"/>
      <c r="P628" s="892"/>
      <c r="Q628" s="861"/>
    </row>
    <row r="629" spans="1:17" ht="15" hidden="1" customHeight="1" x14ac:dyDescent="0.25">
      <c r="A629" s="895"/>
      <c r="B629" s="896"/>
      <c r="C629" s="896"/>
      <c r="D629" s="896"/>
      <c r="E629" s="896"/>
      <c r="F629" s="896"/>
      <c r="G629" s="896"/>
      <c r="H629" s="896"/>
      <c r="I629" s="896"/>
      <c r="J629" s="891"/>
      <c r="K629" s="890"/>
      <c r="L629" s="884"/>
      <c r="M629" s="890"/>
      <c r="N629" s="884"/>
      <c r="O629" s="890"/>
      <c r="P629" s="892"/>
      <c r="Q629" s="861"/>
    </row>
    <row r="630" spans="1:17" ht="15" hidden="1" customHeight="1" x14ac:dyDescent="0.25">
      <c r="A630" s="895"/>
      <c r="B630" s="896"/>
      <c r="C630" s="896"/>
      <c r="D630" s="896"/>
      <c r="E630" s="896"/>
      <c r="F630" s="896"/>
      <c r="G630" s="896"/>
      <c r="H630" s="896"/>
      <c r="I630" s="896"/>
      <c r="J630" s="891"/>
      <c r="K630" s="890"/>
      <c r="L630" s="884"/>
      <c r="M630" s="890"/>
      <c r="N630" s="884"/>
      <c r="O630" s="890"/>
      <c r="P630" s="892"/>
      <c r="Q630" s="861"/>
    </row>
    <row r="631" spans="1:17" ht="15" hidden="1" customHeight="1" x14ac:dyDescent="0.25">
      <c r="A631" s="895"/>
      <c r="B631" s="896"/>
      <c r="C631" s="896"/>
      <c r="D631" s="896"/>
      <c r="E631" s="896"/>
      <c r="F631" s="896"/>
      <c r="G631" s="896"/>
      <c r="H631" s="896"/>
      <c r="I631" s="896"/>
      <c r="J631" s="891"/>
      <c r="K631" s="890"/>
      <c r="L631" s="884"/>
      <c r="M631" s="890"/>
      <c r="N631" s="884"/>
      <c r="O631" s="890"/>
      <c r="P631" s="892"/>
      <c r="Q631" s="861"/>
    </row>
    <row r="632" spans="1:17" ht="15" hidden="1" customHeight="1" x14ac:dyDescent="0.25">
      <c r="A632" s="895"/>
      <c r="B632" s="896"/>
      <c r="C632" s="896"/>
      <c r="D632" s="896"/>
      <c r="E632" s="896"/>
      <c r="F632" s="896"/>
      <c r="G632" s="896"/>
      <c r="H632" s="896"/>
      <c r="I632" s="896"/>
      <c r="J632" s="891"/>
      <c r="K632" s="890"/>
      <c r="L632" s="884"/>
      <c r="M632" s="890"/>
      <c r="N632" s="884"/>
      <c r="O632" s="890"/>
      <c r="P632" s="892"/>
      <c r="Q632" s="861"/>
    </row>
    <row r="633" spans="1:17" ht="15" hidden="1" customHeight="1" x14ac:dyDescent="0.25">
      <c r="A633" s="895"/>
      <c r="B633" s="896"/>
      <c r="C633" s="896"/>
      <c r="D633" s="896"/>
      <c r="E633" s="896"/>
      <c r="F633" s="896"/>
      <c r="G633" s="896"/>
      <c r="H633" s="896"/>
      <c r="I633" s="896"/>
      <c r="J633" s="891"/>
      <c r="K633" s="890"/>
      <c r="L633" s="884"/>
      <c r="M633" s="890"/>
      <c r="N633" s="884"/>
      <c r="O633" s="890"/>
      <c r="P633" s="892"/>
      <c r="Q633" s="861"/>
    </row>
    <row r="634" spans="1:17" ht="15" hidden="1" customHeight="1" x14ac:dyDescent="0.25">
      <c r="A634" s="895"/>
      <c r="B634" s="896"/>
      <c r="C634" s="896"/>
      <c r="D634" s="896"/>
      <c r="E634" s="896"/>
      <c r="F634" s="896"/>
      <c r="G634" s="896"/>
      <c r="H634" s="896"/>
      <c r="I634" s="896"/>
      <c r="J634" s="891"/>
      <c r="K634" s="890"/>
      <c r="L634" s="884"/>
      <c r="M634" s="890"/>
      <c r="N634" s="884"/>
      <c r="O634" s="890"/>
      <c r="P634" s="892"/>
      <c r="Q634" s="861"/>
    </row>
    <row r="635" spans="1:17" ht="15" hidden="1" customHeight="1" x14ac:dyDescent="0.25">
      <c r="A635" s="895"/>
      <c r="B635" s="896"/>
      <c r="C635" s="896"/>
      <c r="D635" s="896"/>
      <c r="E635" s="896"/>
      <c r="F635" s="896"/>
      <c r="G635" s="896"/>
      <c r="H635" s="896"/>
      <c r="I635" s="896"/>
      <c r="J635" s="891"/>
      <c r="K635" s="890"/>
      <c r="L635" s="884"/>
      <c r="M635" s="890"/>
      <c r="N635" s="884"/>
      <c r="O635" s="890"/>
      <c r="P635" s="892"/>
      <c r="Q635" s="861"/>
    </row>
    <row r="636" spans="1:17" ht="15" hidden="1" customHeight="1" x14ac:dyDescent="0.25">
      <c r="A636" s="895"/>
      <c r="B636" s="896"/>
      <c r="C636" s="896"/>
      <c r="D636" s="896"/>
      <c r="E636" s="896"/>
      <c r="F636" s="896"/>
      <c r="G636" s="896"/>
      <c r="H636" s="896"/>
      <c r="I636" s="896"/>
      <c r="J636" s="891"/>
      <c r="K636" s="890"/>
      <c r="L636" s="884"/>
      <c r="M636" s="890"/>
      <c r="N636" s="884"/>
      <c r="O636" s="890"/>
      <c r="P636" s="892"/>
      <c r="Q636" s="861"/>
    </row>
    <row r="637" spans="1:17" ht="15" hidden="1" customHeight="1" x14ac:dyDescent="0.25">
      <c r="A637" s="895"/>
      <c r="B637" s="896"/>
      <c r="C637" s="896"/>
      <c r="D637" s="896"/>
      <c r="E637" s="896"/>
      <c r="F637" s="896"/>
      <c r="G637" s="896"/>
      <c r="H637" s="896"/>
      <c r="I637" s="896"/>
      <c r="J637" s="891"/>
      <c r="K637" s="890"/>
      <c r="L637" s="884"/>
      <c r="M637" s="890"/>
      <c r="N637" s="884"/>
      <c r="O637" s="890"/>
      <c r="P637" s="892"/>
      <c r="Q637" s="861"/>
    </row>
    <row r="638" spans="1:17" ht="15" hidden="1" customHeight="1" x14ac:dyDescent="0.25">
      <c r="A638" s="895"/>
      <c r="B638" s="896"/>
      <c r="C638" s="896"/>
      <c r="D638" s="896"/>
      <c r="E638" s="896"/>
      <c r="F638" s="896"/>
      <c r="G638" s="896"/>
      <c r="H638" s="896"/>
      <c r="I638" s="896"/>
      <c r="J638" s="891"/>
      <c r="K638" s="890"/>
      <c r="L638" s="884"/>
      <c r="M638" s="890"/>
      <c r="N638" s="884"/>
      <c r="O638" s="890"/>
      <c r="P638" s="892"/>
      <c r="Q638" s="861"/>
    </row>
    <row r="639" spans="1:17" ht="15" hidden="1" customHeight="1" x14ac:dyDescent="0.25">
      <c r="A639" s="895"/>
      <c r="B639" s="896"/>
      <c r="C639" s="896"/>
      <c r="D639" s="896"/>
      <c r="E639" s="896"/>
      <c r="F639" s="896"/>
      <c r="G639" s="896"/>
      <c r="H639" s="896"/>
      <c r="I639" s="896"/>
      <c r="J639" s="891"/>
      <c r="K639" s="890"/>
      <c r="L639" s="884"/>
      <c r="M639" s="890"/>
      <c r="N639" s="884"/>
      <c r="O639" s="890"/>
      <c r="P639" s="892"/>
      <c r="Q639" s="861"/>
    </row>
    <row r="640" spans="1:17" ht="15" hidden="1" customHeight="1" x14ac:dyDescent="0.25">
      <c r="A640" s="895"/>
      <c r="B640" s="896"/>
      <c r="C640" s="896"/>
      <c r="D640" s="896"/>
      <c r="E640" s="896"/>
      <c r="F640" s="896"/>
      <c r="G640" s="896"/>
      <c r="H640" s="896"/>
      <c r="I640" s="896"/>
      <c r="J640" s="891"/>
      <c r="K640" s="890"/>
      <c r="L640" s="884"/>
      <c r="M640" s="890"/>
      <c r="N640" s="884"/>
      <c r="O640" s="890"/>
      <c r="P640" s="892"/>
      <c r="Q640" s="861"/>
    </row>
    <row r="641" spans="1:17" ht="15" hidden="1" customHeight="1" x14ac:dyDescent="0.25">
      <c r="A641" s="895"/>
      <c r="B641" s="896"/>
      <c r="C641" s="896"/>
      <c r="D641" s="896"/>
      <c r="E641" s="896"/>
      <c r="F641" s="896"/>
      <c r="G641" s="896"/>
      <c r="H641" s="896"/>
      <c r="I641" s="896"/>
      <c r="J641" s="891"/>
      <c r="K641" s="890"/>
      <c r="L641" s="884"/>
      <c r="M641" s="890"/>
      <c r="N641" s="884"/>
      <c r="O641" s="890"/>
      <c r="P641" s="892"/>
      <c r="Q641" s="861"/>
    </row>
    <row r="642" spans="1:17" ht="15" hidden="1" customHeight="1" x14ac:dyDescent="0.25">
      <c r="A642" s="895"/>
      <c r="B642" s="896"/>
      <c r="C642" s="896"/>
      <c r="D642" s="896"/>
      <c r="E642" s="896"/>
      <c r="F642" s="896"/>
      <c r="G642" s="896"/>
      <c r="H642" s="896"/>
      <c r="I642" s="896"/>
      <c r="J642" s="891"/>
      <c r="K642" s="890"/>
      <c r="L642" s="884"/>
      <c r="M642" s="890"/>
      <c r="N642" s="884"/>
      <c r="O642" s="890"/>
      <c r="P642" s="892"/>
      <c r="Q642" s="861"/>
    </row>
    <row r="643" spans="1:17" ht="15" hidden="1" customHeight="1" x14ac:dyDescent="0.25">
      <c r="A643" s="895"/>
      <c r="B643" s="896"/>
      <c r="C643" s="896"/>
      <c r="D643" s="896"/>
      <c r="E643" s="896"/>
      <c r="F643" s="896"/>
      <c r="G643" s="896"/>
      <c r="H643" s="896"/>
      <c r="I643" s="896"/>
      <c r="J643" s="891"/>
      <c r="K643" s="890"/>
      <c r="L643" s="884"/>
      <c r="M643" s="890"/>
      <c r="N643" s="884"/>
      <c r="O643" s="890"/>
      <c r="P643" s="892"/>
      <c r="Q643" s="861"/>
    </row>
    <row r="644" spans="1:17" ht="15" hidden="1" customHeight="1" x14ac:dyDescent="0.25">
      <c r="A644" s="895"/>
      <c r="B644" s="896"/>
      <c r="C644" s="896"/>
      <c r="D644" s="896"/>
      <c r="E644" s="896"/>
      <c r="F644" s="896"/>
      <c r="G644" s="896"/>
      <c r="H644" s="896"/>
      <c r="I644" s="896"/>
      <c r="J644" s="891"/>
      <c r="K644" s="890"/>
      <c r="L644" s="884"/>
      <c r="M644" s="890"/>
      <c r="N644" s="884"/>
      <c r="O644" s="890"/>
      <c r="P644" s="892"/>
      <c r="Q644" s="861"/>
    </row>
    <row r="645" spans="1:17" ht="15" hidden="1" customHeight="1" x14ac:dyDescent="0.25">
      <c r="A645" s="895"/>
      <c r="B645" s="896"/>
      <c r="C645" s="896"/>
      <c r="D645" s="896"/>
      <c r="E645" s="896"/>
      <c r="F645" s="896"/>
      <c r="G645" s="896"/>
      <c r="H645" s="896"/>
      <c r="I645" s="896"/>
      <c r="J645" s="891"/>
      <c r="K645" s="890"/>
      <c r="L645" s="884"/>
      <c r="M645" s="890"/>
      <c r="N645" s="884"/>
      <c r="O645" s="890"/>
      <c r="P645" s="892"/>
      <c r="Q645" s="861"/>
    </row>
    <row r="646" spans="1:17" ht="15" hidden="1" customHeight="1" x14ac:dyDescent="0.25">
      <c r="A646" s="895"/>
      <c r="B646" s="896"/>
      <c r="C646" s="896"/>
      <c r="D646" s="896"/>
      <c r="E646" s="896"/>
      <c r="F646" s="896"/>
      <c r="G646" s="896"/>
      <c r="H646" s="896"/>
      <c r="I646" s="896"/>
      <c r="J646" s="891"/>
      <c r="K646" s="890"/>
      <c r="L646" s="884"/>
      <c r="M646" s="890"/>
      <c r="N646" s="884"/>
      <c r="O646" s="890"/>
      <c r="P646" s="892"/>
      <c r="Q646" s="861"/>
    </row>
    <row r="647" spans="1:17" ht="15" hidden="1" customHeight="1" x14ac:dyDescent="0.25">
      <c r="A647" s="895"/>
      <c r="B647" s="896"/>
      <c r="C647" s="896"/>
      <c r="D647" s="896"/>
      <c r="E647" s="896"/>
      <c r="F647" s="896"/>
      <c r="G647" s="896"/>
      <c r="H647" s="896"/>
      <c r="I647" s="896"/>
      <c r="J647" s="891"/>
      <c r="K647" s="890"/>
      <c r="L647" s="884"/>
      <c r="M647" s="890"/>
      <c r="N647" s="884"/>
      <c r="O647" s="890"/>
      <c r="P647" s="892"/>
      <c r="Q647" s="861"/>
    </row>
    <row r="648" spans="1:17" ht="15" hidden="1" customHeight="1" x14ac:dyDescent="0.25">
      <c r="A648" s="895"/>
      <c r="B648" s="896"/>
      <c r="C648" s="896"/>
      <c r="D648" s="896"/>
      <c r="E648" s="896"/>
      <c r="F648" s="896"/>
      <c r="G648" s="896"/>
      <c r="H648" s="896"/>
      <c r="I648" s="896"/>
      <c r="J648" s="891"/>
      <c r="K648" s="890"/>
      <c r="L648" s="884"/>
      <c r="M648" s="890"/>
      <c r="N648" s="884"/>
      <c r="O648" s="890"/>
      <c r="P648" s="892"/>
      <c r="Q648" s="861"/>
    </row>
    <row r="649" spans="1:17" ht="15" hidden="1" customHeight="1" x14ac:dyDescent="0.25">
      <c r="A649" s="895"/>
      <c r="B649" s="896"/>
      <c r="C649" s="896"/>
      <c r="D649" s="896"/>
      <c r="E649" s="896"/>
      <c r="F649" s="896"/>
      <c r="G649" s="896"/>
      <c r="H649" s="896"/>
      <c r="I649" s="896"/>
      <c r="J649" s="891"/>
      <c r="K649" s="890"/>
      <c r="L649" s="884"/>
      <c r="M649" s="890"/>
      <c r="N649" s="884"/>
      <c r="O649" s="890"/>
      <c r="P649" s="892"/>
      <c r="Q649" s="861"/>
    </row>
    <row r="650" spans="1:17" ht="15" hidden="1" customHeight="1" x14ac:dyDescent="0.25">
      <c r="A650" s="895"/>
      <c r="B650" s="896"/>
      <c r="C650" s="896"/>
      <c r="D650" s="896"/>
      <c r="E650" s="896"/>
      <c r="F650" s="896"/>
      <c r="G650" s="896"/>
      <c r="H650" s="896"/>
      <c r="I650" s="896"/>
      <c r="J650" s="891"/>
      <c r="K650" s="890"/>
      <c r="L650" s="884"/>
      <c r="M650" s="890"/>
      <c r="N650" s="884"/>
      <c r="O650" s="890"/>
      <c r="P650" s="892"/>
      <c r="Q650" s="861"/>
    </row>
    <row r="651" spans="1:17" ht="15" hidden="1" customHeight="1" x14ac:dyDescent="0.25">
      <c r="A651" s="895"/>
      <c r="B651" s="896"/>
      <c r="C651" s="896"/>
      <c r="D651" s="896"/>
      <c r="E651" s="896"/>
      <c r="F651" s="896"/>
      <c r="G651" s="896"/>
      <c r="H651" s="896"/>
      <c r="I651" s="896"/>
      <c r="J651" s="891"/>
      <c r="K651" s="890"/>
      <c r="L651" s="884"/>
      <c r="M651" s="890"/>
      <c r="N651" s="884"/>
      <c r="O651" s="890"/>
      <c r="P651" s="892"/>
      <c r="Q651" s="861"/>
    </row>
    <row r="652" spans="1:17" ht="15" hidden="1" customHeight="1" x14ac:dyDescent="0.25">
      <c r="A652" s="895"/>
      <c r="B652" s="896"/>
      <c r="C652" s="896"/>
      <c r="D652" s="896"/>
      <c r="E652" s="896"/>
      <c r="F652" s="896"/>
      <c r="G652" s="896"/>
      <c r="H652" s="896"/>
      <c r="I652" s="896"/>
      <c r="J652" s="891"/>
      <c r="K652" s="890"/>
      <c r="L652" s="884"/>
      <c r="M652" s="890"/>
      <c r="N652" s="884"/>
      <c r="O652" s="890"/>
      <c r="P652" s="892"/>
      <c r="Q652" s="861"/>
    </row>
    <row r="653" spans="1:17" ht="15" hidden="1" customHeight="1" x14ac:dyDescent="0.25">
      <c r="A653" s="895"/>
      <c r="B653" s="896"/>
      <c r="C653" s="896"/>
      <c r="D653" s="896"/>
      <c r="E653" s="896"/>
      <c r="F653" s="896"/>
      <c r="G653" s="896"/>
      <c r="H653" s="896"/>
      <c r="I653" s="896"/>
      <c r="J653" s="891"/>
      <c r="K653" s="890"/>
      <c r="L653" s="884"/>
      <c r="M653" s="890"/>
      <c r="N653" s="884"/>
      <c r="O653" s="890"/>
      <c r="P653" s="892"/>
      <c r="Q653" s="861"/>
    </row>
    <row r="654" spans="1:17" ht="15" hidden="1" customHeight="1" x14ac:dyDescent="0.25">
      <c r="A654" s="895"/>
      <c r="B654" s="896"/>
      <c r="C654" s="896"/>
      <c r="D654" s="896"/>
      <c r="E654" s="896"/>
      <c r="F654" s="896"/>
      <c r="G654" s="896"/>
      <c r="H654" s="896"/>
      <c r="I654" s="896"/>
      <c r="J654" s="891"/>
      <c r="K654" s="890"/>
      <c r="L654" s="884"/>
      <c r="M654" s="890"/>
      <c r="N654" s="884"/>
      <c r="O654" s="890"/>
      <c r="P654" s="892"/>
      <c r="Q654" s="861"/>
    </row>
    <row r="655" spans="1:17" ht="15" hidden="1" customHeight="1" x14ac:dyDescent="0.25">
      <c r="A655" s="895"/>
      <c r="B655" s="896"/>
      <c r="C655" s="896"/>
      <c r="D655" s="896"/>
      <c r="E655" s="896"/>
      <c r="F655" s="896"/>
      <c r="G655" s="896"/>
      <c r="H655" s="896"/>
      <c r="I655" s="896"/>
      <c r="J655" s="891"/>
      <c r="K655" s="890"/>
      <c r="L655" s="884"/>
      <c r="M655" s="890"/>
      <c r="N655" s="884"/>
      <c r="O655" s="890"/>
      <c r="P655" s="892"/>
      <c r="Q655" s="861"/>
    </row>
    <row r="656" spans="1:17" ht="15" hidden="1" customHeight="1" x14ac:dyDescent="0.25">
      <c r="A656" s="895"/>
      <c r="B656" s="896"/>
      <c r="C656" s="896"/>
      <c r="D656" s="896"/>
      <c r="E656" s="896"/>
      <c r="F656" s="896"/>
      <c r="G656" s="896"/>
      <c r="H656" s="896"/>
      <c r="I656" s="896"/>
      <c r="J656" s="891"/>
      <c r="K656" s="890"/>
      <c r="L656" s="884"/>
      <c r="M656" s="890"/>
      <c r="N656" s="884"/>
      <c r="O656" s="890"/>
      <c r="P656" s="892"/>
      <c r="Q656" s="861"/>
    </row>
    <row r="657" spans="1:17" ht="15" hidden="1" customHeight="1" x14ac:dyDescent="0.25">
      <c r="A657" s="895"/>
      <c r="B657" s="896"/>
      <c r="C657" s="896"/>
      <c r="D657" s="896"/>
      <c r="E657" s="896"/>
      <c r="F657" s="896"/>
      <c r="G657" s="896"/>
      <c r="H657" s="896"/>
      <c r="I657" s="896"/>
      <c r="J657" s="891"/>
      <c r="K657" s="890"/>
      <c r="L657" s="884"/>
      <c r="M657" s="890"/>
      <c r="N657" s="884"/>
      <c r="O657" s="890"/>
      <c r="P657" s="892"/>
      <c r="Q657" s="861"/>
    </row>
    <row r="658" spans="1:17" ht="15" hidden="1" customHeight="1" x14ac:dyDescent="0.25">
      <c r="A658" s="895"/>
      <c r="B658" s="896"/>
      <c r="C658" s="896"/>
      <c r="D658" s="896"/>
      <c r="E658" s="896"/>
      <c r="F658" s="896"/>
      <c r="G658" s="896"/>
      <c r="H658" s="896"/>
      <c r="I658" s="896"/>
      <c r="J658" s="891"/>
      <c r="K658" s="890"/>
      <c r="L658" s="884"/>
      <c r="M658" s="890"/>
      <c r="N658" s="884"/>
      <c r="O658" s="890"/>
      <c r="P658" s="892"/>
      <c r="Q658" s="861"/>
    </row>
    <row r="659" spans="1:17" ht="15" hidden="1" customHeight="1" x14ac:dyDescent="0.25">
      <c r="A659" s="895"/>
      <c r="B659" s="896"/>
      <c r="C659" s="896"/>
      <c r="D659" s="896"/>
      <c r="E659" s="896"/>
      <c r="F659" s="896"/>
      <c r="G659" s="896"/>
      <c r="H659" s="896"/>
      <c r="I659" s="896"/>
      <c r="J659" s="891"/>
      <c r="K659" s="890"/>
      <c r="L659" s="884"/>
      <c r="M659" s="890"/>
      <c r="N659" s="884"/>
      <c r="O659" s="890"/>
      <c r="P659" s="892"/>
      <c r="Q659" s="861"/>
    </row>
    <row r="660" spans="1:17" ht="15" hidden="1" customHeight="1" x14ac:dyDescent="0.25">
      <c r="A660" s="895"/>
      <c r="B660" s="896"/>
      <c r="C660" s="896"/>
      <c r="D660" s="896"/>
      <c r="E660" s="896"/>
      <c r="F660" s="896"/>
      <c r="G660" s="896"/>
      <c r="H660" s="896"/>
      <c r="I660" s="896"/>
      <c r="J660" s="891"/>
      <c r="K660" s="890"/>
      <c r="L660" s="884"/>
      <c r="M660" s="890"/>
      <c r="N660" s="884"/>
      <c r="O660" s="890"/>
      <c r="P660" s="892"/>
      <c r="Q660" s="861"/>
    </row>
    <row r="661" spans="1:17" ht="15" hidden="1" customHeight="1" x14ac:dyDescent="0.25">
      <c r="A661" s="895"/>
      <c r="B661" s="896"/>
      <c r="C661" s="896"/>
      <c r="D661" s="896"/>
      <c r="E661" s="896"/>
      <c r="F661" s="896"/>
      <c r="G661" s="896"/>
      <c r="H661" s="896"/>
      <c r="I661" s="896"/>
      <c r="J661" s="891"/>
      <c r="K661" s="890"/>
      <c r="L661" s="884"/>
      <c r="M661" s="890"/>
      <c r="N661" s="884"/>
      <c r="O661" s="890"/>
      <c r="P661" s="892"/>
      <c r="Q661" s="861"/>
    </row>
    <row r="662" spans="1:17" ht="15" hidden="1" customHeight="1" x14ac:dyDescent="0.25">
      <c r="A662" s="895"/>
      <c r="B662" s="896"/>
      <c r="C662" s="896"/>
      <c r="D662" s="896"/>
      <c r="E662" s="896"/>
      <c r="F662" s="896"/>
      <c r="G662" s="896"/>
      <c r="H662" s="896"/>
      <c r="I662" s="896"/>
      <c r="J662" s="891"/>
      <c r="K662" s="890"/>
      <c r="L662" s="884"/>
      <c r="M662" s="890"/>
      <c r="N662" s="884"/>
      <c r="O662" s="890"/>
      <c r="P662" s="892"/>
      <c r="Q662" s="861"/>
    </row>
    <row r="663" spans="1:17" ht="15" hidden="1" customHeight="1" x14ac:dyDescent="0.25">
      <c r="A663" s="895"/>
      <c r="B663" s="896"/>
      <c r="C663" s="896"/>
      <c r="D663" s="896"/>
      <c r="E663" s="896"/>
      <c r="F663" s="896"/>
      <c r="G663" s="896"/>
      <c r="H663" s="896"/>
      <c r="I663" s="896"/>
      <c r="J663" s="891"/>
      <c r="K663" s="890"/>
      <c r="L663" s="884"/>
      <c r="M663" s="890"/>
      <c r="N663" s="884"/>
      <c r="O663" s="890"/>
      <c r="P663" s="892"/>
      <c r="Q663" s="861"/>
    </row>
    <row r="664" spans="1:17" ht="15" hidden="1" customHeight="1" x14ac:dyDescent="0.25">
      <c r="A664" s="895"/>
      <c r="B664" s="896"/>
      <c r="C664" s="896"/>
      <c r="D664" s="896"/>
      <c r="E664" s="896"/>
      <c r="F664" s="896"/>
      <c r="G664" s="896"/>
      <c r="H664" s="896"/>
      <c r="I664" s="896"/>
      <c r="J664" s="891"/>
      <c r="K664" s="890"/>
      <c r="L664" s="884"/>
      <c r="M664" s="890"/>
      <c r="N664" s="884"/>
      <c r="O664" s="890"/>
      <c r="P664" s="892"/>
      <c r="Q664" s="861"/>
    </row>
    <row r="665" spans="1:17" ht="15" hidden="1" customHeight="1" x14ac:dyDescent="0.25">
      <c r="A665" s="895"/>
      <c r="B665" s="896"/>
      <c r="C665" s="896"/>
      <c r="D665" s="896"/>
      <c r="E665" s="896"/>
      <c r="F665" s="896"/>
      <c r="G665" s="896"/>
      <c r="H665" s="896"/>
      <c r="I665" s="896"/>
      <c r="J665" s="891"/>
      <c r="K665" s="890"/>
      <c r="L665" s="884"/>
      <c r="M665" s="890"/>
      <c r="N665" s="884"/>
      <c r="O665" s="890"/>
      <c r="P665" s="892"/>
      <c r="Q665" s="861"/>
    </row>
    <row r="666" spans="1:17" ht="15" hidden="1" customHeight="1" x14ac:dyDescent="0.25">
      <c r="A666" s="895"/>
      <c r="B666" s="896"/>
      <c r="C666" s="896"/>
      <c r="D666" s="896"/>
      <c r="E666" s="896"/>
      <c r="F666" s="896"/>
      <c r="G666" s="896"/>
      <c r="H666" s="896"/>
      <c r="I666" s="896"/>
      <c r="J666" s="891"/>
      <c r="K666" s="890"/>
      <c r="L666" s="884"/>
      <c r="M666" s="890"/>
      <c r="N666" s="884"/>
      <c r="O666" s="890"/>
      <c r="P666" s="892"/>
      <c r="Q666" s="861"/>
    </row>
    <row r="667" spans="1:17" ht="15" hidden="1" customHeight="1" x14ac:dyDescent="0.25">
      <c r="A667" s="895"/>
      <c r="B667" s="896"/>
      <c r="C667" s="896"/>
      <c r="D667" s="896"/>
      <c r="E667" s="896"/>
      <c r="F667" s="896"/>
      <c r="G667" s="896"/>
      <c r="H667" s="896"/>
      <c r="I667" s="896"/>
      <c r="J667" s="891"/>
      <c r="K667" s="890"/>
      <c r="L667" s="884"/>
      <c r="M667" s="890"/>
      <c r="N667" s="884"/>
      <c r="O667" s="890"/>
      <c r="P667" s="892"/>
      <c r="Q667" s="861"/>
    </row>
    <row r="668" spans="1:17" ht="15" hidden="1" customHeight="1" x14ac:dyDescent="0.25">
      <c r="A668" s="895"/>
      <c r="B668" s="896"/>
      <c r="C668" s="896"/>
      <c r="D668" s="896"/>
      <c r="E668" s="896"/>
      <c r="F668" s="896"/>
      <c r="G668" s="896"/>
      <c r="H668" s="896"/>
      <c r="I668" s="896"/>
      <c r="J668" s="891"/>
      <c r="K668" s="890"/>
      <c r="L668" s="884"/>
      <c r="M668" s="890"/>
      <c r="N668" s="884"/>
      <c r="O668" s="890"/>
      <c r="P668" s="892"/>
      <c r="Q668" s="861"/>
    </row>
    <row r="669" spans="1:17" ht="15" hidden="1" customHeight="1" x14ac:dyDescent="0.25">
      <c r="A669" s="895"/>
      <c r="B669" s="896"/>
      <c r="C669" s="896"/>
      <c r="D669" s="896"/>
      <c r="E669" s="896"/>
      <c r="F669" s="896"/>
      <c r="G669" s="896"/>
      <c r="H669" s="896"/>
      <c r="I669" s="896"/>
      <c r="J669" s="891"/>
      <c r="K669" s="890"/>
      <c r="L669" s="884"/>
      <c r="M669" s="890"/>
      <c r="N669" s="884"/>
      <c r="O669" s="890"/>
      <c r="P669" s="892"/>
      <c r="Q669" s="861"/>
    </row>
    <row r="670" spans="1:17" ht="15" hidden="1" customHeight="1" x14ac:dyDescent="0.25">
      <c r="A670" s="895"/>
      <c r="B670" s="896"/>
      <c r="C670" s="896"/>
      <c r="D670" s="896"/>
      <c r="E670" s="896"/>
      <c r="F670" s="896"/>
      <c r="G670" s="896"/>
      <c r="H670" s="896"/>
      <c r="I670" s="896"/>
      <c r="J670" s="891"/>
      <c r="K670" s="890"/>
      <c r="L670" s="884"/>
      <c r="M670" s="890"/>
      <c r="N670" s="884"/>
      <c r="O670" s="890"/>
      <c r="P670" s="892"/>
      <c r="Q670" s="861"/>
    </row>
    <row r="671" spans="1:17" ht="15" hidden="1" customHeight="1" x14ac:dyDescent="0.25">
      <c r="A671" s="895"/>
      <c r="B671" s="896"/>
      <c r="C671" s="896"/>
      <c r="D671" s="896"/>
      <c r="E671" s="896"/>
      <c r="F671" s="896"/>
      <c r="G671" s="896"/>
      <c r="H671" s="896"/>
      <c r="I671" s="896"/>
      <c r="J671" s="891"/>
      <c r="K671" s="890"/>
      <c r="L671" s="884"/>
      <c r="M671" s="890"/>
      <c r="N671" s="884"/>
      <c r="O671" s="890"/>
      <c r="P671" s="892"/>
      <c r="Q671" s="861"/>
    </row>
    <row r="672" spans="1:17" ht="15" hidden="1" customHeight="1" x14ac:dyDescent="0.25">
      <c r="A672" s="895"/>
      <c r="B672" s="896"/>
      <c r="C672" s="896"/>
      <c r="D672" s="896"/>
      <c r="E672" s="896"/>
      <c r="F672" s="896"/>
      <c r="G672" s="896"/>
      <c r="H672" s="896"/>
      <c r="I672" s="896"/>
      <c r="J672" s="891"/>
      <c r="K672" s="890"/>
      <c r="L672" s="884"/>
      <c r="M672" s="890"/>
      <c r="N672" s="884"/>
      <c r="O672" s="890"/>
      <c r="P672" s="892"/>
      <c r="Q672" s="861"/>
    </row>
    <row r="673" spans="1:17" ht="15" hidden="1" customHeight="1" x14ac:dyDescent="0.25">
      <c r="A673" s="895"/>
      <c r="B673" s="896"/>
      <c r="C673" s="896"/>
      <c r="D673" s="896"/>
      <c r="E673" s="896"/>
      <c r="F673" s="896"/>
      <c r="G673" s="896"/>
      <c r="H673" s="896"/>
      <c r="I673" s="896"/>
      <c r="J673" s="891"/>
      <c r="K673" s="890"/>
      <c r="L673" s="884"/>
      <c r="M673" s="890"/>
      <c r="N673" s="884"/>
      <c r="O673" s="890"/>
      <c r="P673" s="892"/>
      <c r="Q673" s="861"/>
    </row>
    <row r="674" spans="1:17" ht="15" hidden="1" customHeight="1" x14ac:dyDescent="0.25">
      <c r="A674" s="895"/>
      <c r="B674" s="896"/>
      <c r="C674" s="896"/>
      <c r="D674" s="896"/>
      <c r="E674" s="896"/>
      <c r="F674" s="896"/>
      <c r="G674" s="896"/>
      <c r="H674" s="896"/>
      <c r="I674" s="896"/>
      <c r="J674" s="891"/>
      <c r="K674" s="890"/>
      <c r="L674" s="884"/>
      <c r="M674" s="890"/>
      <c r="N674" s="884"/>
      <c r="O674" s="890"/>
      <c r="P674" s="892"/>
      <c r="Q674" s="861"/>
    </row>
    <row r="675" spans="1:17" ht="15" hidden="1" customHeight="1" x14ac:dyDescent="0.25">
      <c r="A675" s="895"/>
      <c r="B675" s="896"/>
      <c r="C675" s="896"/>
      <c r="D675" s="896"/>
      <c r="E675" s="896"/>
      <c r="F675" s="896"/>
      <c r="G675" s="896"/>
      <c r="H675" s="896"/>
      <c r="I675" s="896"/>
      <c r="J675" s="891"/>
      <c r="K675" s="890"/>
      <c r="L675" s="884"/>
      <c r="M675" s="890"/>
      <c r="N675" s="884"/>
      <c r="O675" s="890"/>
      <c r="P675" s="892"/>
      <c r="Q675" s="861"/>
    </row>
    <row r="676" spans="1:17" ht="15" hidden="1" customHeight="1" x14ac:dyDescent="0.25">
      <c r="A676" s="895"/>
      <c r="B676" s="896"/>
      <c r="C676" s="896"/>
      <c r="D676" s="896"/>
      <c r="E676" s="896"/>
      <c r="F676" s="896"/>
      <c r="G676" s="896"/>
      <c r="H676" s="896"/>
      <c r="I676" s="896"/>
      <c r="J676" s="891"/>
      <c r="K676" s="890"/>
      <c r="L676" s="884"/>
      <c r="M676" s="890"/>
      <c r="N676" s="884"/>
      <c r="O676" s="890"/>
      <c r="P676" s="892"/>
      <c r="Q676" s="861"/>
    </row>
    <row r="677" spans="1:17" ht="15" hidden="1" customHeight="1" x14ac:dyDescent="0.25">
      <c r="A677" s="895"/>
      <c r="B677" s="896"/>
      <c r="C677" s="896"/>
      <c r="D677" s="896"/>
      <c r="E677" s="896"/>
      <c r="F677" s="896"/>
      <c r="G677" s="896"/>
      <c r="H677" s="896"/>
      <c r="I677" s="896"/>
      <c r="J677" s="891"/>
      <c r="K677" s="890"/>
      <c r="L677" s="884"/>
      <c r="M677" s="890"/>
      <c r="N677" s="884"/>
      <c r="O677" s="890"/>
      <c r="P677" s="892"/>
      <c r="Q677" s="861"/>
    </row>
    <row r="678" spans="1:17" ht="15" hidden="1" customHeight="1" x14ac:dyDescent="0.25">
      <c r="A678" s="895"/>
      <c r="B678" s="896"/>
      <c r="C678" s="896"/>
      <c r="D678" s="896"/>
      <c r="E678" s="896"/>
      <c r="F678" s="896"/>
      <c r="G678" s="896"/>
      <c r="H678" s="896"/>
      <c r="I678" s="896"/>
      <c r="J678" s="891"/>
      <c r="K678" s="890"/>
      <c r="L678" s="884"/>
      <c r="M678" s="890"/>
      <c r="N678" s="884"/>
      <c r="O678" s="890"/>
      <c r="P678" s="892"/>
      <c r="Q678" s="861"/>
    </row>
    <row r="679" spans="1:17" ht="15" hidden="1" customHeight="1" x14ac:dyDescent="0.25">
      <c r="A679" s="895"/>
      <c r="B679" s="896"/>
      <c r="C679" s="896"/>
      <c r="D679" s="896"/>
      <c r="E679" s="896"/>
      <c r="F679" s="896"/>
      <c r="G679" s="896"/>
      <c r="H679" s="896"/>
      <c r="I679" s="896"/>
      <c r="J679" s="891"/>
      <c r="K679" s="890"/>
      <c r="L679" s="884"/>
      <c r="M679" s="890"/>
      <c r="N679" s="884"/>
      <c r="O679" s="890"/>
      <c r="P679" s="892"/>
      <c r="Q679" s="861"/>
    </row>
    <row r="680" spans="1:17" ht="15" hidden="1" customHeight="1" x14ac:dyDescent="0.25">
      <c r="A680" s="895"/>
      <c r="B680" s="896"/>
      <c r="C680" s="896"/>
      <c r="D680" s="896"/>
      <c r="E680" s="896"/>
      <c r="F680" s="896"/>
      <c r="G680" s="896"/>
      <c r="H680" s="896"/>
      <c r="I680" s="896"/>
      <c r="J680" s="891"/>
      <c r="K680" s="890"/>
      <c r="L680" s="884"/>
      <c r="M680" s="890"/>
      <c r="N680" s="884"/>
      <c r="O680" s="890"/>
      <c r="P680" s="892"/>
      <c r="Q680" s="861"/>
    </row>
    <row r="681" spans="1:17" ht="15" hidden="1" customHeight="1" x14ac:dyDescent="0.25">
      <c r="A681" s="895"/>
      <c r="B681" s="896"/>
      <c r="C681" s="896"/>
      <c r="D681" s="896"/>
      <c r="E681" s="896"/>
      <c r="F681" s="896"/>
      <c r="G681" s="896"/>
      <c r="H681" s="896"/>
      <c r="I681" s="896"/>
      <c r="J681" s="891"/>
      <c r="K681" s="890"/>
      <c r="L681" s="884"/>
      <c r="M681" s="890"/>
      <c r="N681" s="884"/>
      <c r="O681" s="890"/>
      <c r="P681" s="892"/>
      <c r="Q681" s="861"/>
    </row>
    <row r="682" spans="1:17" ht="15" hidden="1" customHeight="1" x14ac:dyDescent="0.25">
      <c r="A682" s="895"/>
      <c r="B682" s="896"/>
      <c r="C682" s="896"/>
      <c r="D682" s="896"/>
      <c r="E682" s="896"/>
      <c r="F682" s="896"/>
      <c r="G682" s="896"/>
      <c r="H682" s="896"/>
      <c r="I682" s="896"/>
      <c r="J682" s="891"/>
      <c r="K682" s="890"/>
      <c r="L682" s="884"/>
      <c r="M682" s="890"/>
      <c r="N682" s="884"/>
      <c r="O682" s="890"/>
      <c r="P682" s="892"/>
      <c r="Q682" s="861"/>
    </row>
    <row r="683" spans="1:17" ht="15" hidden="1" customHeight="1" x14ac:dyDescent="0.25">
      <c r="A683" s="895"/>
      <c r="B683" s="896"/>
      <c r="C683" s="896"/>
      <c r="D683" s="896"/>
      <c r="E683" s="896"/>
      <c r="F683" s="896"/>
      <c r="G683" s="896"/>
      <c r="H683" s="896"/>
      <c r="I683" s="896"/>
      <c r="J683" s="891"/>
      <c r="K683" s="890"/>
      <c r="L683" s="884"/>
      <c r="M683" s="890"/>
      <c r="N683" s="884"/>
      <c r="O683" s="890"/>
      <c r="P683" s="892"/>
      <c r="Q683" s="861"/>
    </row>
    <row r="684" spans="1:17" ht="15" hidden="1" customHeight="1" x14ac:dyDescent="0.25">
      <c r="A684" s="895"/>
      <c r="B684" s="896"/>
      <c r="C684" s="896"/>
      <c r="D684" s="896"/>
      <c r="E684" s="896"/>
      <c r="F684" s="896"/>
      <c r="G684" s="896"/>
      <c r="H684" s="896"/>
      <c r="I684" s="896"/>
      <c r="J684" s="891"/>
      <c r="K684" s="890"/>
      <c r="L684" s="884"/>
      <c r="M684" s="890"/>
      <c r="N684" s="884"/>
      <c r="O684" s="890"/>
      <c r="P684" s="892"/>
      <c r="Q684" s="861"/>
    </row>
    <row r="685" spans="1:17" ht="15" hidden="1" customHeight="1" x14ac:dyDescent="0.25">
      <c r="A685" s="895"/>
      <c r="B685" s="896"/>
      <c r="C685" s="896"/>
      <c r="D685" s="896"/>
      <c r="E685" s="896"/>
      <c r="F685" s="896"/>
      <c r="G685" s="896"/>
      <c r="H685" s="896"/>
      <c r="I685" s="896"/>
      <c r="J685" s="891"/>
      <c r="K685" s="890"/>
      <c r="L685" s="884"/>
      <c r="M685" s="890"/>
      <c r="N685" s="884"/>
      <c r="O685" s="890"/>
      <c r="P685" s="892"/>
      <c r="Q685" s="861"/>
    </row>
    <row r="686" spans="1:17" ht="15" hidden="1" customHeight="1" x14ac:dyDescent="0.25">
      <c r="A686" s="895"/>
      <c r="B686" s="896"/>
      <c r="C686" s="896"/>
      <c r="D686" s="896"/>
      <c r="E686" s="896"/>
      <c r="F686" s="896"/>
      <c r="G686" s="896"/>
      <c r="H686" s="896"/>
      <c r="I686" s="896"/>
      <c r="J686" s="891"/>
      <c r="K686" s="890"/>
      <c r="L686" s="884"/>
      <c r="M686" s="890"/>
      <c r="N686" s="884"/>
      <c r="O686" s="890"/>
      <c r="P686" s="892"/>
      <c r="Q686" s="861"/>
    </row>
    <row r="687" spans="1:17" ht="15" hidden="1" customHeight="1" x14ac:dyDescent="0.25">
      <c r="A687" s="895"/>
      <c r="B687" s="896"/>
      <c r="C687" s="896"/>
      <c r="D687" s="896"/>
      <c r="E687" s="896"/>
      <c r="F687" s="896"/>
      <c r="G687" s="896"/>
      <c r="H687" s="896"/>
      <c r="I687" s="896"/>
      <c r="J687" s="891"/>
      <c r="K687" s="890"/>
      <c r="L687" s="884"/>
      <c r="M687" s="890"/>
      <c r="N687" s="884"/>
      <c r="O687" s="890"/>
      <c r="P687" s="892"/>
      <c r="Q687" s="861"/>
    </row>
    <row r="688" spans="1:17" ht="15" hidden="1" customHeight="1" x14ac:dyDescent="0.25">
      <c r="A688" s="895"/>
      <c r="B688" s="896"/>
      <c r="C688" s="896"/>
      <c r="D688" s="896"/>
      <c r="E688" s="896"/>
      <c r="F688" s="896"/>
      <c r="G688" s="896"/>
      <c r="H688" s="896"/>
      <c r="I688" s="896"/>
      <c r="J688" s="891"/>
      <c r="K688" s="890"/>
      <c r="L688" s="884"/>
      <c r="M688" s="890"/>
      <c r="N688" s="884"/>
      <c r="O688" s="890"/>
      <c r="P688" s="892"/>
      <c r="Q688" s="861"/>
    </row>
    <row r="689" spans="1:17" ht="15" hidden="1" customHeight="1" x14ac:dyDescent="0.25">
      <c r="A689" s="895"/>
      <c r="B689" s="896"/>
      <c r="C689" s="896"/>
      <c r="D689" s="896"/>
      <c r="E689" s="896"/>
      <c r="F689" s="896"/>
      <c r="G689" s="896"/>
      <c r="H689" s="896"/>
      <c r="I689" s="896"/>
      <c r="J689" s="891"/>
      <c r="K689" s="890"/>
      <c r="L689" s="884"/>
      <c r="M689" s="890"/>
      <c r="N689" s="884"/>
      <c r="O689" s="890"/>
      <c r="P689" s="892"/>
      <c r="Q689" s="861"/>
    </row>
    <row r="690" spans="1:17" ht="15" hidden="1" customHeight="1" x14ac:dyDescent="0.25">
      <c r="A690" s="895"/>
      <c r="B690" s="896"/>
      <c r="C690" s="896"/>
      <c r="D690" s="896"/>
      <c r="E690" s="896"/>
      <c r="F690" s="896"/>
      <c r="G690" s="896"/>
      <c r="H690" s="896"/>
      <c r="I690" s="896"/>
      <c r="J690" s="891"/>
      <c r="K690" s="890"/>
      <c r="L690" s="884"/>
      <c r="M690" s="890"/>
      <c r="N690" s="884"/>
      <c r="O690" s="890"/>
      <c r="P690" s="892"/>
      <c r="Q690" s="861"/>
    </row>
    <row r="691" spans="1:17" ht="15" hidden="1" customHeight="1" x14ac:dyDescent="0.25">
      <c r="A691" s="895"/>
      <c r="B691" s="896"/>
      <c r="C691" s="896"/>
      <c r="D691" s="896"/>
      <c r="E691" s="896"/>
      <c r="F691" s="896"/>
      <c r="G691" s="896"/>
      <c r="H691" s="896"/>
      <c r="I691" s="896"/>
      <c r="J691" s="891"/>
      <c r="K691" s="890"/>
      <c r="L691" s="884"/>
      <c r="M691" s="890"/>
      <c r="N691" s="884"/>
      <c r="O691" s="890"/>
      <c r="P691" s="892"/>
      <c r="Q691" s="861"/>
    </row>
    <row r="692" spans="1:17" ht="15" hidden="1" customHeight="1" x14ac:dyDescent="0.25">
      <c r="A692" s="895"/>
      <c r="B692" s="896"/>
      <c r="C692" s="896"/>
      <c r="D692" s="896"/>
      <c r="E692" s="896"/>
      <c r="F692" s="896"/>
      <c r="G692" s="896"/>
      <c r="H692" s="896"/>
      <c r="I692" s="896"/>
      <c r="J692" s="891"/>
      <c r="K692" s="890"/>
      <c r="L692" s="884"/>
      <c r="M692" s="890"/>
      <c r="N692" s="884"/>
      <c r="O692" s="890"/>
      <c r="P692" s="892"/>
      <c r="Q692" s="861"/>
    </row>
    <row r="693" spans="1:17" ht="15" hidden="1" customHeight="1" x14ac:dyDescent="0.25">
      <c r="A693" s="895"/>
      <c r="B693" s="896"/>
      <c r="C693" s="896"/>
      <c r="D693" s="896"/>
      <c r="E693" s="896"/>
      <c r="F693" s="896"/>
      <c r="G693" s="896"/>
      <c r="H693" s="896"/>
      <c r="I693" s="896"/>
      <c r="J693" s="891"/>
      <c r="K693" s="890"/>
      <c r="L693" s="884"/>
      <c r="M693" s="890"/>
      <c r="N693" s="884"/>
      <c r="O693" s="890"/>
      <c r="P693" s="892"/>
      <c r="Q693" s="861"/>
    </row>
    <row r="694" spans="1:17" ht="15" hidden="1" customHeight="1" x14ac:dyDescent="0.25">
      <c r="A694" s="895"/>
      <c r="B694" s="896"/>
      <c r="C694" s="896"/>
      <c r="D694" s="896"/>
      <c r="E694" s="896"/>
      <c r="F694" s="896"/>
      <c r="G694" s="896"/>
      <c r="H694" s="896"/>
      <c r="I694" s="896"/>
      <c r="J694" s="891"/>
      <c r="K694" s="890"/>
      <c r="L694" s="884"/>
      <c r="M694" s="890"/>
      <c r="N694" s="884"/>
      <c r="O694" s="890"/>
      <c r="P694" s="892"/>
      <c r="Q694" s="861"/>
    </row>
    <row r="695" spans="1:17" ht="15" hidden="1" customHeight="1" x14ac:dyDescent="0.25">
      <c r="A695" s="895"/>
      <c r="B695" s="896"/>
      <c r="C695" s="896"/>
      <c r="D695" s="896"/>
      <c r="E695" s="896"/>
      <c r="F695" s="896"/>
      <c r="G695" s="896"/>
      <c r="H695" s="896"/>
      <c r="I695" s="896"/>
      <c r="J695" s="891"/>
      <c r="K695" s="890"/>
      <c r="L695" s="884"/>
      <c r="M695" s="890"/>
      <c r="N695" s="884"/>
      <c r="O695" s="890"/>
      <c r="P695" s="892"/>
      <c r="Q695" s="861"/>
    </row>
    <row r="696" spans="1:17" ht="15" hidden="1" customHeight="1" x14ac:dyDescent="0.25">
      <c r="A696" s="895"/>
      <c r="B696" s="896"/>
      <c r="C696" s="896"/>
      <c r="D696" s="896"/>
      <c r="E696" s="896"/>
      <c r="F696" s="896"/>
      <c r="G696" s="896"/>
      <c r="H696" s="896"/>
      <c r="I696" s="896"/>
      <c r="J696" s="891"/>
      <c r="K696" s="890"/>
      <c r="L696" s="884"/>
      <c r="M696" s="890"/>
      <c r="N696" s="884"/>
      <c r="O696" s="890"/>
      <c r="P696" s="892"/>
      <c r="Q696" s="861"/>
    </row>
    <row r="697" spans="1:17" ht="15" hidden="1" customHeight="1" x14ac:dyDescent="0.25">
      <c r="A697" s="895"/>
      <c r="B697" s="896"/>
      <c r="C697" s="896"/>
      <c r="D697" s="896"/>
      <c r="E697" s="896"/>
      <c r="F697" s="896"/>
      <c r="G697" s="896"/>
      <c r="H697" s="896"/>
      <c r="I697" s="896"/>
      <c r="J697" s="891"/>
      <c r="K697" s="890"/>
      <c r="L697" s="884"/>
      <c r="M697" s="890"/>
      <c r="N697" s="884"/>
      <c r="O697" s="890"/>
      <c r="P697" s="892"/>
      <c r="Q697" s="861"/>
    </row>
    <row r="698" spans="1:17" ht="15" hidden="1" customHeight="1" x14ac:dyDescent="0.25">
      <c r="A698" s="895"/>
      <c r="B698" s="896"/>
      <c r="C698" s="896"/>
      <c r="D698" s="896"/>
      <c r="E698" s="896"/>
      <c r="F698" s="896"/>
      <c r="G698" s="896"/>
      <c r="H698" s="896"/>
      <c r="I698" s="896"/>
      <c r="J698" s="891"/>
      <c r="K698" s="890"/>
      <c r="L698" s="884"/>
      <c r="M698" s="890"/>
      <c r="N698" s="884"/>
      <c r="O698" s="890"/>
      <c r="P698" s="892"/>
      <c r="Q698" s="861"/>
    </row>
    <row r="699" spans="1:17" ht="15" hidden="1" customHeight="1" x14ac:dyDescent="0.25">
      <c r="A699" s="895"/>
      <c r="B699" s="896"/>
      <c r="C699" s="896"/>
      <c r="D699" s="896"/>
      <c r="E699" s="896"/>
      <c r="F699" s="896"/>
      <c r="G699" s="896"/>
      <c r="H699" s="896"/>
      <c r="I699" s="896"/>
      <c r="J699" s="891"/>
      <c r="K699" s="890"/>
      <c r="L699" s="884"/>
      <c r="M699" s="890"/>
      <c r="N699" s="884"/>
      <c r="O699" s="890"/>
      <c r="P699" s="892"/>
      <c r="Q699" s="861"/>
    </row>
    <row r="700" spans="1:17" ht="15" hidden="1" customHeight="1" x14ac:dyDescent="0.25">
      <c r="A700" s="895"/>
      <c r="B700" s="896"/>
      <c r="C700" s="896"/>
      <c r="D700" s="896"/>
      <c r="E700" s="896"/>
      <c r="F700" s="896"/>
      <c r="G700" s="896"/>
      <c r="H700" s="896"/>
      <c r="I700" s="896"/>
      <c r="J700" s="891"/>
      <c r="K700" s="890"/>
      <c r="L700" s="884"/>
      <c r="M700" s="890"/>
      <c r="N700" s="884"/>
      <c r="O700" s="890"/>
      <c r="P700" s="892"/>
      <c r="Q700" s="861"/>
    </row>
    <row r="701" spans="1:17" ht="15" hidden="1" customHeight="1" x14ac:dyDescent="0.25">
      <c r="A701" s="895"/>
      <c r="B701" s="896"/>
      <c r="C701" s="896"/>
      <c r="D701" s="896"/>
      <c r="E701" s="896"/>
      <c r="F701" s="896"/>
      <c r="G701" s="896"/>
      <c r="H701" s="896"/>
      <c r="I701" s="896"/>
      <c r="J701" s="891"/>
      <c r="K701" s="890"/>
      <c r="L701" s="884"/>
      <c r="M701" s="890"/>
      <c r="N701" s="884"/>
      <c r="O701" s="890"/>
      <c r="P701" s="892"/>
      <c r="Q701" s="861"/>
    </row>
    <row r="702" spans="1:17" ht="15" hidden="1" customHeight="1" x14ac:dyDescent="0.25">
      <c r="A702" s="895"/>
      <c r="B702" s="896"/>
      <c r="C702" s="896"/>
      <c r="D702" s="896"/>
      <c r="E702" s="896"/>
      <c r="F702" s="896"/>
      <c r="G702" s="896"/>
      <c r="H702" s="896"/>
      <c r="I702" s="896"/>
      <c r="J702" s="891"/>
      <c r="K702" s="890"/>
      <c r="L702" s="884"/>
      <c r="M702" s="890"/>
      <c r="N702" s="884"/>
      <c r="O702" s="890"/>
      <c r="P702" s="892"/>
      <c r="Q702" s="861"/>
    </row>
    <row r="703" spans="1:17" ht="15" hidden="1" customHeight="1" x14ac:dyDescent="0.25">
      <c r="A703" s="895"/>
      <c r="B703" s="896"/>
      <c r="C703" s="896"/>
      <c r="D703" s="896"/>
      <c r="E703" s="896"/>
      <c r="F703" s="896"/>
      <c r="G703" s="896"/>
      <c r="H703" s="896"/>
      <c r="I703" s="896"/>
      <c r="J703" s="891"/>
      <c r="K703" s="890"/>
      <c r="L703" s="884"/>
      <c r="M703" s="890"/>
      <c r="N703" s="884"/>
      <c r="O703" s="890"/>
      <c r="P703" s="892"/>
      <c r="Q703" s="861"/>
    </row>
    <row r="704" spans="1:17" ht="15" hidden="1" customHeight="1" x14ac:dyDescent="0.25">
      <c r="A704" s="895"/>
      <c r="B704" s="896"/>
      <c r="C704" s="896"/>
      <c r="D704" s="896"/>
      <c r="E704" s="896"/>
      <c r="F704" s="896"/>
      <c r="G704" s="896"/>
      <c r="H704" s="896"/>
      <c r="I704" s="896"/>
      <c r="J704" s="891"/>
      <c r="K704" s="890"/>
      <c r="L704" s="884"/>
      <c r="M704" s="890"/>
      <c r="N704" s="884"/>
      <c r="O704" s="890"/>
      <c r="P704" s="892"/>
      <c r="Q704" s="861"/>
    </row>
    <row r="705" spans="1:17" ht="15" hidden="1" customHeight="1" x14ac:dyDescent="0.25">
      <c r="A705" s="895"/>
      <c r="B705" s="896"/>
      <c r="C705" s="896"/>
      <c r="D705" s="896"/>
      <c r="E705" s="896"/>
      <c r="F705" s="896"/>
      <c r="G705" s="896"/>
      <c r="H705" s="896"/>
      <c r="I705" s="896"/>
      <c r="J705" s="891"/>
      <c r="K705" s="890"/>
      <c r="L705" s="884"/>
      <c r="M705" s="890"/>
      <c r="N705" s="884"/>
      <c r="O705" s="890"/>
      <c r="P705" s="892"/>
      <c r="Q705" s="861"/>
    </row>
    <row r="706" spans="1:17" ht="15" hidden="1" customHeight="1" x14ac:dyDescent="0.25">
      <c r="A706" s="895"/>
      <c r="B706" s="896"/>
      <c r="C706" s="896"/>
      <c r="D706" s="896"/>
      <c r="E706" s="896"/>
      <c r="F706" s="896"/>
      <c r="G706" s="896"/>
      <c r="H706" s="896"/>
      <c r="I706" s="896"/>
      <c r="J706" s="891"/>
      <c r="K706" s="890"/>
      <c r="L706" s="884"/>
      <c r="M706" s="890"/>
      <c r="N706" s="884"/>
      <c r="O706" s="890"/>
      <c r="P706" s="892"/>
      <c r="Q706" s="861"/>
    </row>
    <row r="707" spans="1:17" ht="15" hidden="1" customHeight="1" x14ac:dyDescent="0.25">
      <c r="A707" s="895"/>
      <c r="B707" s="896"/>
      <c r="C707" s="896"/>
      <c r="D707" s="896"/>
      <c r="E707" s="896"/>
      <c r="F707" s="896"/>
      <c r="G707" s="896"/>
      <c r="H707" s="896"/>
      <c r="I707" s="896"/>
      <c r="J707" s="891"/>
      <c r="K707" s="890"/>
      <c r="L707" s="884"/>
      <c r="M707" s="890"/>
      <c r="N707" s="884"/>
      <c r="O707" s="890"/>
      <c r="P707" s="892"/>
      <c r="Q707" s="861"/>
    </row>
    <row r="708" spans="1:17" ht="15" hidden="1" customHeight="1" x14ac:dyDescent="0.25">
      <c r="A708" s="895"/>
      <c r="B708" s="896"/>
      <c r="C708" s="896"/>
      <c r="D708" s="896"/>
      <c r="E708" s="896"/>
      <c r="F708" s="896"/>
      <c r="G708" s="896"/>
      <c r="H708" s="896"/>
      <c r="I708" s="896"/>
      <c r="J708" s="891"/>
      <c r="K708" s="890"/>
      <c r="L708" s="884"/>
      <c r="M708" s="890"/>
      <c r="N708" s="884"/>
      <c r="O708" s="890"/>
      <c r="P708" s="892"/>
      <c r="Q708" s="861"/>
    </row>
    <row r="709" spans="1:17" ht="15" hidden="1" customHeight="1" x14ac:dyDescent="0.25">
      <c r="A709" s="895"/>
      <c r="B709" s="896"/>
      <c r="C709" s="896"/>
      <c r="D709" s="896"/>
      <c r="E709" s="896"/>
      <c r="F709" s="896"/>
      <c r="G709" s="896"/>
      <c r="H709" s="896"/>
      <c r="I709" s="896"/>
      <c r="J709" s="891"/>
      <c r="K709" s="890"/>
      <c r="L709" s="884"/>
      <c r="M709" s="890"/>
      <c r="N709" s="884"/>
      <c r="O709" s="890"/>
      <c r="P709" s="892"/>
      <c r="Q709" s="861"/>
    </row>
    <row r="710" spans="1:17" ht="15" hidden="1" customHeight="1" x14ac:dyDescent="0.25">
      <c r="A710" s="895"/>
      <c r="B710" s="896"/>
      <c r="C710" s="896"/>
      <c r="D710" s="896"/>
      <c r="E710" s="896"/>
      <c r="F710" s="896"/>
      <c r="G710" s="896"/>
      <c r="H710" s="896"/>
      <c r="I710" s="896"/>
      <c r="J710" s="891"/>
      <c r="K710" s="890"/>
      <c r="L710" s="884"/>
      <c r="M710" s="890"/>
      <c r="N710" s="884"/>
      <c r="O710" s="890"/>
      <c r="P710" s="892"/>
      <c r="Q710" s="861"/>
    </row>
    <row r="711" spans="1:17" ht="15" hidden="1" customHeight="1" x14ac:dyDescent="0.25">
      <c r="A711" s="895"/>
      <c r="B711" s="896"/>
      <c r="C711" s="896"/>
      <c r="D711" s="896"/>
      <c r="E711" s="896"/>
      <c r="F711" s="896"/>
      <c r="G711" s="896"/>
      <c r="H711" s="896"/>
      <c r="I711" s="896"/>
      <c r="J711" s="891"/>
      <c r="K711" s="890"/>
      <c r="L711" s="884"/>
      <c r="M711" s="890"/>
      <c r="N711" s="884"/>
      <c r="O711" s="890"/>
      <c r="P711" s="892"/>
      <c r="Q711" s="861"/>
    </row>
    <row r="712" spans="1:17" ht="15" hidden="1" customHeight="1" x14ac:dyDescent="0.25">
      <c r="A712" s="895"/>
      <c r="B712" s="896"/>
      <c r="C712" s="896"/>
      <c r="D712" s="896"/>
      <c r="E712" s="896"/>
      <c r="F712" s="896"/>
      <c r="G712" s="896"/>
      <c r="H712" s="896"/>
      <c r="I712" s="896"/>
      <c r="J712" s="891"/>
      <c r="K712" s="890"/>
      <c r="L712" s="884"/>
      <c r="M712" s="890"/>
      <c r="N712" s="884"/>
      <c r="O712" s="890"/>
      <c r="P712" s="892"/>
      <c r="Q712" s="861"/>
    </row>
    <row r="713" spans="1:17" ht="15" hidden="1" customHeight="1" x14ac:dyDescent="0.25">
      <c r="A713" s="895"/>
      <c r="B713" s="896"/>
      <c r="C713" s="896"/>
      <c r="D713" s="896"/>
      <c r="E713" s="896"/>
      <c r="F713" s="896"/>
      <c r="G713" s="896"/>
      <c r="H713" s="896"/>
      <c r="I713" s="896"/>
      <c r="J713" s="891"/>
      <c r="K713" s="890"/>
      <c r="L713" s="884"/>
      <c r="M713" s="890"/>
      <c r="N713" s="884"/>
      <c r="O713" s="890"/>
      <c r="P713" s="892"/>
      <c r="Q713" s="861"/>
    </row>
    <row r="714" spans="1:17" ht="15" hidden="1" customHeight="1" x14ac:dyDescent="0.25">
      <c r="A714" s="895"/>
      <c r="B714" s="896"/>
      <c r="C714" s="896"/>
      <c r="D714" s="896"/>
      <c r="E714" s="896"/>
      <c r="F714" s="896"/>
      <c r="G714" s="896"/>
      <c r="H714" s="896"/>
      <c r="I714" s="896"/>
      <c r="J714" s="891"/>
      <c r="K714" s="890"/>
      <c r="L714" s="884"/>
      <c r="M714" s="890"/>
      <c r="N714" s="884"/>
      <c r="O714" s="890"/>
      <c r="P714" s="892"/>
      <c r="Q714" s="861"/>
    </row>
    <row r="715" spans="1:17" ht="15" hidden="1" customHeight="1" x14ac:dyDescent="0.25">
      <c r="A715" s="895"/>
      <c r="B715" s="896"/>
      <c r="C715" s="896"/>
      <c r="D715" s="896"/>
      <c r="E715" s="896"/>
      <c r="F715" s="896"/>
      <c r="G715" s="896"/>
      <c r="H715" s="896"/>
      <c r="I715" s="896"/>
      <c r="J715" s="891"/>
      <c r="K715" s="890"/>
      <c r="L715" s="884"/>
      <c r="M715" s="890"/>
      <c r="N715" s="884"/>
      <c r="O715" s="890"/>
      <c r="P715" s="892"/>
      <c r="Q715" s="861"/>
    </row>
    <row r="716" spans="1:17" ht="15" hidden="1" customHeight="1" x14ac:dyDescent="0.25">
      <c r="A716" s="895"/>
      <c r="B716" s="896"/>
      <c r="C716" s="896"/>
      <c r="D716" s="896"/>
      <c r="E716" s="896"/>
      <c r="F716" s="896"/>
      <c r="G716" s="896"/>
      <c r="H716" s="896"/>
      <c r="I716" s="896"/>
      <c r="J716" s="891"/>
      <c r="K716" s="890"/>
      <c r="L716" s="884"/>
      <c r="M716" s="890"/>
      <c r="N716" s="884"/>
      <c r="O716" s="890"/>
      <c r="P716" s="892"/>
      <c r="Q716" s="861"/>
    </row>
    <row r="717" spans="1:17" ht="15" hidden="1" customHeight="1" x14ac:dyDescent="0.25">
      <c r="A717" s="895"/>
      <c r="B717" s="896"/>
      <c r="C717" s="896"/>
      <c r="D717" s="896"/>
      <c r="E717" s="896"/>
      <c r="F717" s="896"/>
      <c r="G717" s="896"/>
      <c r="H717" s="896"/>
      <c r="I717" s="896"/>
      <c r="J717" s="891"/>
      <c r="K717" s="890"/>
      <c r="L717" s="884"/>
      <c r="M717" s="890"/>
      <c r="N717" s="884"/>
      <c r="O717" s="890"/>
      <c r="P717" s="892"/>
      <c r="Q717" s="861"/>
    </row>
    <row r="718" spans="1:17" ht="15" hidden="1" customHeight="1" x14ac:dyDescent="0.25">
      <c r="A718" s="895"/>
      <c r="B718" s="896"/>
      <c r="C718" s="896"/>
      <c r="D718" s="896"/>
      <c r="E718" s="896"/>
      <c r="F718" s="896"/>
      <c r="G718" s="896"/>
      <c r="H718" s="896"/>
      <c r="I718" s="896"/>
      <c r="J718" s="891"/>
      <c r="K718" s="890"/>
      <c r="L718" s="884"/>
      <c r="M718" s="890"/>
      <c r="N718" s="884"/>
      <c r="O718" s="890"/>
      <c r="P718" s="892"/>
      <c r="Q718" s="861"/>
    </row>
    <row r="719" spans="1:17" ht="15" hidden="1" customHeight="1" x14ac:dyDescent="0.25">
      <c r="A719" s="895"/>
      <c r="B719" s="896"/>
      <c r="C719" s="896"/>
      <c r="D719" s="896"/>
      <c r="E719" s="896"/>
      <c r="F719" s="896"/>
      <c r="G719" s="896"/>
      <c r="H719" s="896"/>
      <c r="I719" s="896"/>
      <c r="J719" s="891"/>
      <c r="K719" s="890"/>
      <c r="L719" s="884"/>
      <c r="M719" s="890"/>
      <c r="N719" s="884"/>
      <c r="O719" s="890"/>
      <c r="P719" s="892"/>
      <c r="Q719" s="861"/>
    </row>
    <row r="720" spans="1:17" ht="15" hidden="1" customHeight="1" x14ac:dyDescent="0.25">
      <c r="A720" s="895"/>
      <c r="B720" s="896"/>
      <c r="C720" s="896"/>
      <c r="D720" s="896"/>
      <c r="E720" s="896"/>
      <c r="F720" s="896"/>
      <c r="G720" s="896"/>
      <c r="H720" s="896"/>
      <c r="I720" s="896"/>
      <c r="J720" s="891"/>
      <c r="K720" s="890"/>
      <c r="L720" s="884"/>
      <c r="M720" s="890"/>
      <c r="N720" s="884"/>
      <c r="O720" s="890"/>
      <c r="P720" s="892"/>
      <c r="Q720" s="861"/>
    </row>
    <row r="721" spans="1:17" ht="15" hidden="1" customHeight="1" x14ac:dyDescent="0.25">
      <c r="A721" s="895"/>
      <c r="B721" s="896"/>
      <c r="C721" s="896"/>
      <c r="D721" s="896"/>
      <c r="E721" s="896"/>
      <c r="F721" s="896"/>
      <c r="G721" s="896"/>
      <c r="H721" s="896"/>
      <c r="I721" s="896"/>
      <c r="J721" s="891"/>
      <c r="K721" s="890"/>
      <c r="L721" s="884"/>
      <c r="M721" s="890"/>
      <c r="N721" s="884"/>
      <c r="O721" s="890"/>
      <c r="P721" s="892"/>
      <c r="Q721" s="861"/>
    </row>
    <row r="722" spans="1:17" ht="15" hidden="1" customHeight="1" x14ac:dyDescent="0.25">
      <c r="A722" s="895"/>
      <c r="B722" s="896"/>
      <c r="C722" s="896"/>
      <c r="D722" s="896"/>
      <c r="E722" s="896"/>
      <c r="F722" s="896"/>
      <c r="G722" s="896"/>
      <c r="H722" s="896"/>
      <c r="I722" s="896"/>
      <c r="J722" s="891"/>
      <c r="K722" s="890"/>
      <c r="L722" s="884"/>
      <c r="M722" s="890"/>
      <c r="N722" s="884"/>
      <c r="O722" s="890"/>
      <c r="P722" s="892"/>
      <c r="Q722" s="861"/>
    </row>
    <row r="723" spans="1:17" ht="15" hidden="1" customHeight="1" x14ac:dyDescent="0.25">
      <c r="A723" s="895"/>
      <c r="B723" s="896"/>
      <c r="C723" s="896"/>
      <c r="D723" s="896"/>
      <c r="E723" s="896"/>
      <c r="F723" s="896"/>
      <c r="G723" s="896"/>
      <c r="H723" s="896"/>
      <c r="I723" s="896"/>
      <c r="J723" s="891"/>
      <c r="K723" s="890"/>
      <c r="L723" s="884"/>
      <c r="M723" s="890"/>
      <c r="N723" s="884"/>
      <c r="O723" s="890"/>
      <c r="P723" s="892"/>
      <c r="Q723" s="861"/>
    </row>
    <row r="724" spans="1:17" ht="15" hidden="1" customHeight="1" x14ac:dyDescent="0.25">
      <c r="A724" s="895"/>
      <c r="B724" s="896"/>
      <c r="C724" s="896"/>
      <c r="D724" s="896"/>
      <c r="E724" s="896"/>
      <c r="F724" s="896"/>
      <c r="G724" s="896"/>
      <c r="H724" s="896"/>
      <c r="I724" s="896"/>
      <c r="J724" s="891"/>
      <c r="K724" s="890"/>
      <c r="L724" s="884"/>
      <c r="M724" s="890"/>
      <c r="N724" s="884"/>
      <c r="O724" s="890"/>
      <c r="P724" s="892"/>
      <c r="Q724" s="861"/>
    </row>
    <row r="725" spans="1:17" ht="15" hidden="1" customHeight="1" x14ac:dyDescent="0.25">
      <c r="A725" s="895"/>
      <c r="B725" s="896"/>
      <c r="C725" s="896"/>
      <c r="D725" s="896"/>
      <c r="E725" s="896"/>
      <c r="F725" s="896"/>
      <c r="G725" s="896"/>
      <c r="H725" s="896"/>
      <c r="I725" s="896"/>
      <c r="J725" s="891"/>
      <c r="K725" s="890"/>
      <c r="L725" s="884"/>
      <c r="M725" s="890"/>
      <c r="N725" s="884"/>
      <c r="O725" s="890"/>
      <c r="P725" s="892"/>
      <c r="Q725" s="861"/>
    </row>
    <row r="726" spans="1:17" ht="15" hidden="1" customHeight="1" x14ac:dyDescent="0.25">
      <c r="A726" s="895"/>
      <c r="B726" s="896"/>
      <c r="C726" s="896"/>
      <c r="D726" s="896"/>
      <c r="E726" s="896"/>
      <c r="F726" s="896"/>
      <c r="G726" s="896"/>
      <c r="H726" s="896"/>
      <c r="I726" s="896"/>
      <c r="J726" s="891"/>
      <c r="K726" s="890"/>
      <c r="L726" s="884"/>
      <c r="M726" s="890"/>
      <c r="N726" s="884"/>
      <c r="O726" s="890"/>
      <c r="P726" s="892"/>
      <c r="Q726" s="861"/>
    </row>
    <row r="727" spans="1:17" ht="15" hidden="1" customHeight="1" x14ac:dyDescent="0.25">
      <c r="A727" s="895"/>
      <c r="B727" s="896"/>
      <c r="C727" s="896"/>
      <c r="D727" s="896"/>
      <c r="E727" s="896"/>
      <c r="F727" s="896"/>
      <c r="G727" s="896"/>
      <c r="H727" s="896"/>
      <c r="I727" s="896"/>
      <c r="J727" s="891"/>
      <c r="K727" s="890"/>
      <c r="L727" s="884"/>
      <c r="M727" s="890"/>
      <c r="N727" s="884"/>
      <c r="O727" s="890"/>
      <c r="P727" s="892"/>
      <c r="Q727" s="861"/>
    </row>
    <row r="728" spans="1:17" ht="15" hidden="1" customHeight="1" x14ac:dyDescent="0.25">
      <c r="A728" s="895"/>
      <c r="B728" s="896"/>
      <c r="C728" s="896"/>
      <c r="D728" s="896"/>
      <c r="E728" s="896"/>
      <c r="F728" s="896"/>
      <c r="G728" s="896"/>
      <c r="H728" s="896"/>
      <c r="I728" s="896"/>
      <c r="J728" s="891"/>
      <c r="K728" s="890"/>
      <c r="L728" s="884"/>
      <c r="M728" s="890"/>
      <c r="N728" s="884"/>
      <c r="O728" s="890"/>
      <c r="P728" s="892"/>
      <c r="Q728" s="861"/>
    </row>
    <row r="729" spans="1:17" ht="15" hidden="1" customHeight="1" x14ac:dyDescent="0.25">
      <c r="A729" s="895"/>
      <c r="B729" s="896"/>
      <c r="C729" s="896"/>
      <c r="D729" s="896"/>
      <c r="E729" s="896"/>
      <c r="F729" s="896"/>
      <c r="G729" s="896"/>
      <c r="H729" s="896"/>
      <c r="I729" s="896"/>
      <c r="J729" s="891"/>
      <c r="K729" s="890"/>
      <c r="L729" s="884"/>
      <c r="M729" s="890"/>
      <c r="N729" s="884"/>
      <c r="O729" s="890"/>
      <c r="P729" s="892"/>
      <c r="Q729" s="861"/>
    </row>
    <row r="730" spans="1:17" ht="15" hidden="1" customHeight="1" x14ac:dyDescent="0.25">
      <c r="A730" s="895"/>
      <c r="B730" s="896"/>
      <c r="C730" s="896"/>
      <c r="D730" s="896"/>
      <c r="E730" s="896"/>
      <c r="F730" s="896"/>
      <c r="G730" s="896"/>
      <c r="H730" s="896"/>
      <c r="I730" s="896"/>
      <c r="J730" s="891"/>
      <c r="K730" s="890"/>
      <c r="L730" s="884"/>
      <c r="M730" s="890"/>
      <c r="N730" s="884"/>
      <c r="O730" s="890"/>
      <c r="P730" s="892"/>
      <c r="Q730" s="861"/>
    </row>
    <row r="731" spans="1:17" ht="15" hidden="1" customHeight="1" x14ac:dyDescent="0.25">
      <c r="A731" s="895"/>
      <c r="B731" s="896"/>
      <c r="C731" s="896"/>
      <c r="D731" s="896"/>
      <c r="E731" s="896"/>
      <c r="F731" s="896"/>
      <c r="G731" s="896"/>
      <c r="H731" s="896"/>
      <c r="I731" s="896"/>
      <c r="J731" s="891"/>
      <c r="K731" s="890"/>
      <c r="L731" s="884"/>
      <c r="M731" s="890"/>
      <c r="N731" s="884"/>
      <c r="O731" s="890"/>
      <c r="P731" s="892"/>
      <c r="Q731" s="861"/>
    </row>
    <row r="732" spans="1:17" ht="15" hidden="1" customHeight="1" x14ac:dyDescent="0.25">
      <c r="A732" s="895"/>
      <c r="B732" s="896"/>
      <c r="C732" s="896"/>
      <c r="D732" s="896"/>
      <c r="E732" s="896"/>
      <c r="F732" s="896"/>
      <c r="G732" s="896"/>
      <c r="H732" s="896"/>
      <c r="I732" s="896"/>
      <c r="J732" s="891"/>
      <c r="K732" s="890"/>
      <c r="L732" s="884"/>
      <c r="M732" s="890"/>
      <c r="N732" s="884"/>
      <c r="O732" s="890"/>
      <c r="P732" s="892"/>
      <c r="Q732" s="861"/>
    </row>
    <row r="733" spans="1:17" ht="15" hidden="1" customHeight="1" x14ac:dyDescent="0.25">
      <c r="A733" s="895"/>
      <c r="B733" s="896"/>
      <c r="C733" s="896"/>
      <c r="D733" s="896"/>
      <c r="E733" s="896"/>
      <c r="F733" s="896"/>
      <c r="G733" s="896"/>
      <c r="H733" s="896"/>
      <c r="I733" s="896"/>
      <c r="J733" s="891"/>
      <c r="K733" s="890"/>
      <c r="L733" s="884"/>
      <c r="M733" s="890"/>
      <c r="N733" s="884"/>
      <c r="O733" s="890"/>
      <c r="P733" s="892"/>
      <c r="Q733" s="861"/>
    </row>
    <row r="734" spans="1:17" ht="15" hidden="1" customHeight="1" x14ac:dyDescent="0.25">
      <c r="A734" s="895"/>
      <c r="B734" s="896"/>
      <c r="C734" s="896"/>
      <c r="D734" s="896"/>
      <c r="E734" s="896"/>
      <c r="F734" s="896"/>
      <c r="G734" s="896"/>
      <c r="H734" s="896"/>
      <c r="I734" s="896"/>
      <c r="J734" s="891"/>
      <c r="K734" s="890"/>
      <c r="L734" s="884"/>
      <c r="M734" s="890"/>
      <c r="N734" s="884"/>
      <c r="O734" s="890"/>
      <c r="P734" s="892"/>
      <c r="Q734" s="861"/>
    </row>
    <row r="735" spans="1:17" ht="15" hidden="1" customHeight="1" x14ac:dyDescent="0.25">
      <c r="A735" s="895"/>
      <c r="B735" s="896"/>
      <c r="C735" s="896"/>
      <c r="D735" s="896"/>
      <c r="E735" s="896"/>
      <c r="F735" s="896"/>
      <c r="G735" s="896"/>
      <c r="H735" s="896"/>
      <c r="I735" s="896"/>
      <c r="J735" s="891"/>
      <c r="K735" s="890"/>
      <c r="L735" s="884"/>
      <c r="M735" s="890"/>
      <c r="N735" s="884"/>
      <c r="O735" s="890"/>
      <c r="P735" s="892"/>
      <c r="Q735" s="861"/>
    </row>
    <row r="736" spans="1:17" ht="15" hidden="1" customHeight="1" x14ac:dyDescent="0.25">
      <c r="A736" s="895"/>
      <c r="B736" s="896"/>
      <c r="C736" s="896"/>
      <c r="D736" s="896"/>
      <c r="E736" s="896"/>
      <c r="F736" s="896"/>
      <c r="G736" s="896"/>
      <c r="H736" s="896"/>
      <c r="I736" s="896"/>
      <c r="J736" s="891"/>
      <c r="K736" s="890"/>
      <c r="L736" s="884"/>
      <c r="M736" s="890"/>
      <c r="N736" s="884"/>
      <c r="O736" s="890"/>
      <c r="P736" s="892"/>
      <c r="Q736" s="861"/>
    </row>
    <row r="737" spans="1:17" ht="15" hidden="1" customHeight="1" x14ac:dyDescent="0.25">
      <c r="A737" s="895"/>
      <c r="B737" s="896"/>
      <c r="C737" s="896"/>
      <c r="D737" s="896"/>
      <c r="E737" s="896"/>
      <c r="F737" s="896"/>
      <c r="G737" s="896"/>
      <c r="H737" s="896"/>
      <c r="I737" s="896"/>
      <c r="J737" s="891"/>
      <c r="K737" s="890"/>
      <c r="L737" s="884"/>
      <c r="M737" s="890"/>
      <c r="N737" s="884"/>
      <c r="O737" s="890"/>
      <c r="P737" s="892"/>
      <c r="Q737" s="861"/>
    </row>
    <row r="738" spans="1:17" ht="15" hidden="1" customHeight="1" x14ac:dyDescent="0.25">
      <c r="A738" s="895"/>
      <c r="B738" s="896"/>
      <c r="C738" s="896"/>
      <c r="D738" s="896"/>
      <c r="E738" s="896"/>
      <c r="F738" s="896"/>
      <c r="G738" s="896"/>
      <c r="H738" s="896"/>
      <c r="I738" s="896"/>
      <c r="J738" s="891"/>
      <c r="K738" s="890"/>
      <c r="L738" s="884"/>
      <c r="M738" s="890"/>
      <c r="N738" s="884"/>
      <c r="O738" s="890"/>
      <c r="P738" s="892"/>
      <c r="Q738" s="861"/>
    </row>
    <row r="739" spans="1:17" ht="15" hidden="1" customHeight="1" x14ac:dyDescent="0.25">
      <c r="A739" s="895"/>
      <c r="B739" s="896"/>
      <c r="C739" s="896"/>
      <c r="D739" s="896"/>
      <c r="E739" s="896"/>
      <c r="F739" s="896"/>
      <c r="G739" s="896"/>
      <c r="H739" s="896"/>
      <c r="I739" s="896"/>
      <c r="J739" s="891"/>
      <c r="K739" s="890"/>
      <c r="L739" s="884"/>
      <c r="M739" s="890"/>
      <c r="N739" s="884"/>
      <c r="O739" s="890"/>
      <c r="P739" s="892"/>
      <c r="Q739" s="861"/>
    </row>
    <row r="740" spans="1:17" ht="15" hidden="1" customHeight="1" x14ac:dyDescent="0.25">
      <c r="A740" s="895"/>
      <c r="B740" s="896"/>
      <c r="C740" s="896"/>
      <c r="D740" s="896"/>
      <c r="E740" s="896"/>
      <c r="F740" s="896"/>
      <c r="G740" s="896"/>
      <c r="H740" s="896"/>
      <c r="I740" s="896"/>
      <c r="J740" s="891"/>
      <c r="K740" s="890"/>
      <c r="L740" s="884"/>
      <c r="M740" s="890"/>
      <c r="N740" s="884"/>
      <c r="O740" s="890"/>
      <c r="P740" s="892"/>
      <c r="Q740" s="861"/>
    </row>
    <row r="741" spans="1:17" ht="15" hidden="1" customHeight="1" x14ac:dyDescent="0.25">
      <c r="A741" s="895"/>
      <c r="B741" s="896"/>
      <c r="C741" s="896"/>
      <c r="D741" s="896"/>
      <c r="E741" s="896"/>
      <c r="F741" s="896"/>
      <c r="G741" s="896"/>
      <c r="H741" s="896"/>
      <c r="I741" s="896"/>
      <c r="J741" s="891"/>
      <c r="K741" s="890"/>
      <c r="L741" s="884"/>
      <c r="M741" s="890"/>
      <c r="N741" s="884"/>
      <c r="O741" s="890"/>
      <c r="P741" s="892"/>
      <c r="Q741" s="861"/>
    </row>
    <row r="742" spans="1:17" ht="15" hidden="1" customHeight="1" x14ac:dyDescent="0.25">
      <c r="A742" s="895"/>
      <c r="B742" s="896"/>
      <c r="C742" s="896"/>
      <c r="D742" s="896"/>
      <c r="E742" s="896"/>
      <c r="F742" s="896"/>
      <c r="G742" s="896"/>
      <c r="H742" s="896"/>
      <c r="I742" s="896"/>
      <c r="J742" s="891"/>
      <c r="K742" s="890"/>
      <c r="L742" s="884"/>
      <c r="M742" s="890"/>
      <c r="N742" s="884"/>
      <c r="O742" s="890"/>
      <c r="P742" s="892"/>
      <c r="Q742" s="861"/>
    </row>
    <row r="743" spans="1:17" ht="15" hidden="1" customHeight="1" x14ac:dyDescent="0.25">
      <c r="A743" s="895"/>
      <c r="B743" s="896"/>
      <c r="C743" s="896"/>
      <c r="D743" s="896"/>
      <c r="E743" s="896"/>
      <c r="F743" s="896"/>
      <c r="G743" s="896"/>
      <c r="H743" s="896"/>
      <c r="I743" s="896"/>
      <c r="J743" s="891"/>
      <c r="K743" s="890"/>
      <c r="L743" s="884"/>
      <c r="M743" s="890"/>
      <c r="N743" s="884"/>
      <c r="O743" s="890"/>
      <c r="P743" s="892"/>
      <c r="Q743" s="861"/>
    </row>
    <row r="744" spans="1:17" ht="15" hidden="1" customHeight="1" x14ac:dyDescent="0.25">
      <c r="A744" s="895"/>
      <c r="B744" s="896"/>
      <c r="C744" s="896"/>
      <c r="D744" s="896"/>
      <c r="E744" s="896"/>
      <c r="F744" s="896"/>
      <c r="G744" s="896"/>
      <c r="H744" s="896"/>
      <c r="I744" s="896"/>
      <c r="J744" s="891"/>
      <c r="K744" s="890"/>
      <c r="L744" s="884"/>
      <c r="M744" s="890"/>
      <c r="N744" s="884"/>
      <c r="O744" s="890"/>
      <c r="P744" s="892"/>
      <c r="Q744" s="861"/>
    </row>
    <row r="745" spans="1:17" ht="15" hidden="1" customHeight="1" x14ac:dyDescent="0.25">
      <c r="A745" s="895"/>
      <c r="B745" s="896"/>
      <c r="C745" s="896"/>
      <c r="D745" s="896"/>
      <c r="E745" s="896"/>
      <c r="F745" s="896"/>
      <c r="G745" s="896"/>
      <c r="H745" s="896"/>
      <c r="I745" s="896"/>
      <c r="J745" s="891"/>
      <c r="K745" s="890"/>
      <c r="L745" s="884"/>
      <c r="M745" s="890"/>
      <c r="N745" s="884"/>
      <c r="O745" s="890"/>
      <c r="P745" s="892"/>
      <c r="Q745" s="861"/>
    </row>
    <row r="746" spans="1:17" ht="15" hidden="1" customHeight="1" x14ac:dyDescent="0.25">
      <c r="A746" s="895"/>
      <c r="B746" s="896"/>
      <c r="C746" s="896"/>
      <c r="D746" s="896"/>
      <c r="E746" s="896"/>
      <c r="F746" s="896"/>
      <c r="G746" s="896"/>
      <c r="H746" s="896"/>
      <c r="I746" s="896"/>
      <c r="J746" s="891"/>
      <c r="K746" s="890"/>
      <c r="L746" s="884"/>
      <c r="M746" s="890"/>
      <c r="N746" s="884"/>
      <c r="O746" s="890"/>
      <c r="P746" s="892"/>
      <c r="Q746" s="861"/>
    </row>
    <row r="747" spans="1:17" ht="15" hidden="1" customHeight="1" x14ac:dyDescent="0.25">
      <c r="A747" s="895"/>
      <c r="B747" s="896"/>
      <c r="C747" s="896"/>
      <c r="D747" s="896"/>
      <c r="E747" s="896"/>
      <c r="F747" s="896"/>
      <c r="G747" s="896"/>
      <c r="H747" s="896"/>
      <c r="I747" s="896"/>
      <c r="J747" s="891"/>
      <c r="K747" s="890"/>
      <c r="L747" s="884"/>
      <c r="M747" s="890"/>
      <c r="N747" s="884"/>
      <c r="O747" s="890"/>
      <c r="P747" s="892"/>
      <c r="Q747" s="861"/>
    </row>
    <row r="748" spans="1:17" ht="15" hidden="1" customHeight="1" x14ac:dyDescent="0.25">
      <c r="A748" s="895"/>
      <c r="B748" s="896"/>
      <c r="C748" s="896"/>
      <c r="D748" s="896"/>
      <c r="E748" s="896"/>
      <c r="F748" s="896"/>
      <c r="G748" s="896"/>
      <c r="H748" s="896"/>
      <c r="I748" s="896"/>
      <c r="J748" s="891"/>
      <c r="K748" s="890"/>
      <c r="L748" s="884"/>
      <c r="M748" s="890"/>
      <c r="N748" s="884"/>
      <c r="O748" s="890"/>
      <c r="P748" s="892"/>
      <c r="Q748" s="861"/>
    </row>
    <row r="749" spans="1:17" ht="15" hidden="1" customHeight="1" x14ac:dyDescent="0.25">
      <c r="A749" s="895"/>
      <c r="B749" s="896"/>
      <c r="C749" s="896"/>
      <c r="D749" s="896"/>
      <c r="E749" s="896"/>
      <c r="F749" s="896"/>
      <c r="G749" s="896"/>
      <c r="H749" s="896"/>
      <c r="I749" s="896"/>
      <c r="J749" s="891"/>
      <c r="K749" s="890"/>
      <c r="L749" s="884"/>
      <c r="M749" s="890"/>
      <c r="N749" s="884"/>
      <c r="O749" s="890"/>
      <c r="P749" s="892"/>
      <c r="Q749" s="861"/>
    </row>
    <row r="750" spans="1:17" ht="15" hidden="1" customHeight="1" x14ac:dyDescent="0.25">
      <c r="A750" s="895"/>
      <c r="B750" s="896"/>
      <c r="C750" s="896"/>
      <c r="D750" s="896"/>
      <c r="E750" s="896"/>
      <c r="F750" s="896"/>
      <c r="G750" s="896"/>
      <c r="H750" s="896"/>
      <c r="I750" s="896"/>
      <c r="J750" s="891"/>
      <c r="K750" s="890"/>
      <c r="L750" s="884"/>
      <c r="M750" s="890"/>
      <c r="N750" s="884"/>
      <c r="O750" s="890"/>
      <c r="P750" s="892"/>
      <c r="Q750" s="861"/>
    </row>
    <row r="751" spans="1:17" ht="15" hidden="1" customHeight="1" x14ac:dyDescent="0.25">
      <c r="A751" s="895"/>
      <c r="B751" s="896"/>
      <c r="C751" s="896"/>
      <c r="D751" s="896"/>
      <c r="E751" s="896"/>
      <c r="F751" s="896"/>
      <c r="G751" s="896"/>
      <c r="H751" s="896"/>
      <c r="I751" s="896"/>
      <c r="J751" s="891"/>
      <c r="K751" s="890"/>
      <c r="L751" s="884"/>
      <c r="M751" s="890"/>
      <c r="N751" s="884"/>
      <c r="O751" s="890"/>
      <c r="P751" s="892"/>
      <c r="Q751" s="861"/>
    </row>
    <row r="752" spans="1:17" ht="15" hidden="1" customHeight="1" x14ac:dyDescent="0.25">
      <c r="A752" s="895"/>
      <c r="B752" s="896"/>
      <c r="C752" s="896"/>
      <c r="D752" s="896"/>
      <c r="E752" s="896"/>
      <c r="F752" s="896"/>
      <c r="G752" s="896"/>
      <c r="H752" s="896"/>
      <c r="I752" s="896"/>
      <c r="J752" s="891"/>
      <c r="K752" s="890"/>
      <c r="L752" s="884"/>
      <c r="M752" s="890"/>
      <c r="N752" s="884"/>
      <c r="O752" s="890"/>
      <c r="P752" s="892"/>
      <c r="Q752" s="861"/>
    </row>
    <row r="753" spans="1:17" ht="15" hidden="1" customHeight="1" x14ac:dyDescent="0.25">
      <c r="A753" s="895"/>
      <c r="B753" s="896"/>
      <c r="C753" s="896"/>
      <c r="D753" s="896"/>
      <c r="E753" s="896"/>
      <c r="F753" s="896"/>
      <c r="G753" s="896"/>
      <c r="H753" s="896"/>
      <c r="I753" s="896"/>
      <c r="J753" s="891"/>
      <c r="K753" s="890"/>
      <c r="L753" s="884"/>
      <c r="M753" s="890"/>
      <c r="N753" s="884"/>
      <c r="O753" s="890"/>
      <c r="P753" s="892"/>
      <c r="Q753" s="861"/>
    </row>
    <row r="754" spans="1:17" ht="15" hidden="1" customHeight="1" x14ac:dyDescent="0.25">
      <c r="A754" s="895"/>
      <c r="B754" s="896"/>
      <c r="C754" s="896"/>
      <c r="D754" s="896"/>
      <c r="E754" s="896"/>
      <c r="F754" s="896"/>
      <c r="G754" s="896"/>
      <c r="H754" s="896"/>
      <c r="I754" s="896"/>
      <c r="J754" s="891"/>
      <c r="K754" s="890"/>
      <c r="L754" s="884"/>
      <c r="M754" s="890"/>
      <c r="N754" s="884"/>
      <c r="O754" s="890"/>
      <c r="P754" s="892"/>
      <c r="Q754" s="861"/>
    </row>
    <row r="755" spans="1:17" ht="15" hidden="1" customHeight="1" x14ac:dyDescent="0.25">
      <c r="A755" s="895"/>
      <c r="B755" s="896"/>
      <c r="C755" s="896"/>
      <c r="D755" s="896"/>
      <c r="E755" s="896"/>
      <c r="F755" s="896"/>
      <c r="G755" s="896"/>
      <c r="H755" s="896"/>
      <c r="I755" s="896"/>
      <c r="J755" s="891"/>
      <c r="K755" s="890"/>
      <c r="L755" s="884"/>
      <c r="M755" s="890"/>
      <c r="N755" s="884"/>
      <c r="O755" s="890"/>
      <c r="P755" s="892"/>
      <c r="Q755" s="861"/>
    </row>
    <row r="756" spans="1:17" ht="15" hidden="1" customHeight="1" x14ac:dyDescent="0.25">
      <c r="A756" s="895"/>
      <c r="B756" s="896"/>
      <c r="C756" s="896"/>
      <c r="D756" s="896"/>
      <c r="E756" s="896"/>
      <c r="F756" s="896"/>
      <c r="G756" s="896"/>
      <c r="H756" s="896"/>
      <c r="I756" s="896"/>
      <c r="J756" s="891"/>
      <c r="K756" s="890"/>
      <c r="L756" s="884"/>
      <c r="M756" s="890"/>
      <c r="N756" s="884"/>
      <c r="O756" s="890"/>
      <c r="P756" s="892"/>
      <c r="Q756" s="861"/>
    </row>
    <row r="757" spans="1:17" ht="15" hidden="1" customHeight="1" x14ac:dyDescent="0.25">
      <c r="A757" s="895"/>
      <c r="B757" s="896"/>
      <c r="C757" s="896"/>
      <c r="D757" s="896"/>
      <c r="E757" s="896"/>
      <c r="F757" s="896"/>
      <c r="G757" s="896"/>
      <c r="H757" s="896"/>
      <c r="I757" s="896"/>
      <c r="J757" s="891"/>
      <c r="K757" s="890"/>
      <c r="L757" s="884"/>
      <c r="M757" s="890"/>
      <c r="N757" s="884"/>
      <c r="O757" s="890"/>
      <c r="P757" s="892"/>
      <c r="Q757" s="861"/>
    </row>
    <row r="758" spans="1:17" ht="15" hidden="1" customHeight="1" x14ac:dyDescent="0.25">
      <c r="A758" s="895"/>
      <c r="B758" s="896"/>
      <c r="C758" s="896"/>
      <c r="D758" s="896"/>
      <c r="E758" s="896"/>
      <c r="F758" s="896"/>
      <c r="G758" s="896"/>
      <c r="H758" s="896"/>
      <c r="I758" s="896"/>
      <c r="J758" s="891"/>
      <c r="K758" s="890"/>
      <c r="L758" s="884"/>
      <c r="M758" s="890"/>
      <c r="N758" s="884"/>
      <c r="O758" s="890"/>
      <c r="P758" s="892"/>
      <c r="Q758" s="861"/>
    </row>
    <row r="759" spans="1:17" ht="15" hidden="1" customHeight="1" x14ac:dyDescent="0.25">
      <c r="A759" s="895"/>
      <c r="B759" s="896"/>
      <c r="C759" s="896"/>
      <c r="D759" s="896"/>
      <c r="E759" s="896"/>
      <c r="F759" s="896"/>
      <c r="G759" s="896"/>
      <c r="H759" s="896"/>
      <c r="I759" s="896"/>
      <c r="J759" s="891"/>
      <c r="K759" s="890"/>
      <c r="L759" s="884"/>
      <c r="M759" s="890"/>
      <c r="N759" s="884"/>
      <c r="O759" s="890"/>
      <c r="P759" s="892"/>
      <c r="Q759" s="861"/>
    </row>
    <row r="760" spans="1:17" ht="15" hidden="1" customHeight="1" x14ac:dyDescent="0.25">
      <c r="A760" s="895"/>
      <c r="B760" s="896"/>
      <c r="C760" s="896"/>
      <c r="D760" s="896"/>
      <c r="E760" s="896"/>
      <c r="F760" s="896"/>
      <c r="G760" s="896"/>
      <c r="H760" s="896"/>
      <c r="I760" s="896"/>
      <c r="J760" s="891"/>
      <c r="K760" s="890"/>
      <c r="L760" s="884"/>
      <c r="M760" s="890"/>
      <c r="N760" s="884"/>
      <c r="O760" s="890"/>
      <c r="P760" s="892"/>
      <c r="Q760" s="861"/>
    </row>
    <row r="761" spans="1:17" ht="15" hidden="1" customHeight="1" x14ac:dyDescent="0.25">
      <c r="A761" s="895"/>
      <c r="B761" s="896"/>
      <c r="C761" s="896"/>
      <c r="D761" s="896"/>
      <c r="E761" s="896"/>
      <c r="F761" s="896"/>
      <c r="G761" s="896"/>
      <c r="H761" s="896"/>
      <c r="I761" s="896"/>
      <c r="J761" s="891"/>
      <c r="K761" s="890"/>
      <c r="L761" s="884"/>
      <c r="M761" s="890"/>
      <c r="N761" s="884"/>
      <c r="O761" s="890"/>
      <c r="P761" s="892"/>
      <c r="Q761" s="861"/>
    </row>
    <row r="762" spans="1:17" ht="15" hidden="1" customHeight="1" x14ac:dyDescent="0.25">
      <c r="A762" s="895"/>
      <c r="B762" s="896"/>
      <c r="C762" s="896"/>
      <c r="D762" s="896"/>
      <c r="E762" s="896"/>
      <c r="F762" s="896"/>
      <c r="G762" s="896"/>
      <c r="H762" s="896"/>
      <c r="I762" s="896"/>
      <c r="J762" s="891"/>
      <c r="K762" s="890"/>
      <c r="L762" s="884"/>
      <c r="M762" s="890"/>
      <c r="N762" s="884"/>
      <c r="O762" s="890"/>
      <c r="P762" s="892"/>
      <c r="Q762" s="861"/>
    </row>
    <row r="763" spans="1:17" ht="15" hidden="1" customHeight="1" x14ac:dyDescent="0.25">
      <c r="A763" s="895"/>
      <c r="B763" s="896"/>
      <c r="C763" s="896"/>
      <c r="D763" s="896"/>
      <c r="E763" s="896"/>
      <c r="F763" s="896"/>
      <c r="G763" s="896"/>
      <c r="H763" s="896"/>
      <c r="I763" s="896"/>
      <c r="J763" s="891"/>
      <c r="K763" s="890"/>
      <c r="L763" s="884"/>
      <c r="M763" s="890"/>
      <c r="N763" s="884"/>
      <c r="O763" s="890"/>
      <c r="P763" s="892"/>
      <c r="Q763" s="861"/>
    </row>
    <row r="764" spans="1:17" ht="15" hidden="1" customHeight="1" x14ac:dyDescent="0.25">
      <c r="A764" s="895"/>
      <c r="B764" s="896"/>
      <c r="C764" s="896"/>
      <c r="D764" s="896"/>
      <c r="E764" s="896"/>
      <c r="F764" s="896"/>
      <c r="G764" s="896"/>
      <c r="H764" s="896"/>
      <c r="I764" s="896"/>
      <c r="J764" s="891"/>
      <c r="K764" s="890"/>
      <c r="L764" s="884"/>
      <c r="M764" s="890"/>
      <c r="N764" s="884"/>
      <c r="O764" s="890"/>
      <c r="P764" s="892"/>
      <c r="Q764" s="861"/>
    </row>
    <row r="765" spans="1:17" ht="15" hidden="1" customHeight="1" x14ac:dyDescent="0.25">
      <c r="A765" s="895"/>
      <c r="B765" s="896"/>
      <c r="C765" s="896"/>
      <c r="D765" s="896"/>
      <c r="E765" s="896"/>
      <c r="F765" s="896"/>
      <c r="G765" s="896"/>
      <c r="H765" s="896"/>
      <c r="I765" s="896"/>
      <c r="J765" s="891"/>
      <c r="K765" s="890"/>
      <c r="L765" s="884"/>
      <c r="M765" s="890"/>
      <c r="N765" s="884"/>
      <c r="O765" s="890"/>
      <c r="P765" s="892"/>
      <c r="Q765" s="861"/>
    </row>
    <row r="766" spans="1:17" ht="15" hidden="1" customHeight="1" x14ac:dyDescent="0.25">
      <c r="A766" s="895"/>
      <c r="B766" s="896"/>
      <c r="C766" s="896"/>
      <c r="D766" s="896"/>
      <c r="E766" s="896"/>
      <c r="F766" s="896"/>
      <c r="G766" s="896"/>
      <c r="H766" s="896"/>
      <c r="I766" s="896"/>
      <c r="J766" s="891"/>
      <c r="K766" s="890"/>
      <c r="L766" s="884"/>
      <c r="M766" s="890"/>
      <c r="N766" s="884"/>
      <c r="O766" s="890"/>
      <c r="P766" s="892"/>
      <c r="Q766" s="861"/>
    </row>
    <row r="767" spans="1:17" ht="15" hidden="1" customHeight="1" x14ac:dyDescent="0.25">
      <c r="A767" s="895"/>
      <c r="B767" s="896"/>
      <c r="C767" s="896"/>
      <c r="D767" s="896"/>
      <c r="E767" s="896"/>
      <c r="F767" s="896"/>
      <c r="G767" s="896"/>
      <c r="H767" s="896"/>
      <c r="I767" s="896"/>
      <c r="J767" s="891"/>
      <c r="K767" s="890"/>
      <c r="L767" s="884"/>
      <c r="M767" s="890"/>
      <c r="N767" s="884"/>
      <c r="O767" s="890"/>
      <c r="P767" s="892"/>
      <c r="Q767" s="861"/>
    </row>
    <row r="768" spans="1:17" ht="15" hidden="1" customHeight="1" x14ac:dyDescent="0.25">
      <c r="A768" s="895"/>
      <c r="B768" s="896"/>
      <c r="C768" s="896"/>
      <c r="D768" s="896"/>
      <c r="E768" s="896"/>
      <c r="F768" s="896"/>
      <c r="G768" s="896"/>
      <c r="H768" s="896"/>
      <c r="I768" s="896"/>
      <c r="J768" s="891"/>
      <c r="K768" s="890"/>
      <c r="L768" s="884"/>
      <c r="M768" s="890"/>
      <c r="N768" s="884"/>
      <c r="O768" s="890"/>
      <c r="P768" s="892"/>
      <c r="Q768" s="861"/>
    </row>
    <row r="769" spans="1:17" ht="15" hidden="1" customHeight="1" x14ac:dyDescent="0.25">
      <c r="A769" s="895"/>
      <c r="B769" s="896"/>
      <c r="C769" s="896"/>
      <c r="D769" s="896"/>
      <c r="E769" s="896"/>
      <c r="F769" s="896"/>
      <c r="G769" s="896"/>
      <c r="H769" s="896"/>
      <c r="I769" s="896"/>
      <c r="J769" s="891"/>
      <c r="K769" s="890"/>
      <c r="L769" s="884"/>
      <c r="M769" s="890"/>
      <c r="N769" s="884"/>
      <c r="O769" s="890"/>
      <c r="P769" s="892"/>
      <c r="Q769" s="861"/>
    </row>
    <row r="770" spans="1:17" ht="15" hidden="1" customHeight="1" x14ac:dyDescent="0.25">
      <c r="A770" s="895"/>
      <c r="B770" s="896"/>
      <c r="C770" s="896"/>
      <c r="D770" s="896"/>
      <c r="E770" s="896"/>
      <c r="F770" s="896"/>
      <c r="G770" s="896"/>
      <c r="H770" s="896"/>
      <c r="I770" s="896"/>
      <c r="J770" s="891"/>
      <c r="K770" s="890"/>
      <c r="L770" s="884"/>
      <c r="M770" s="890"/>
      <c r="N770" s="884"/>
      <c r="O770" s="890"/>
      <c r="P770" s="892"/>
      <c r="Q770" s="861"/>
    </row>
    <row r="771" spans="1:17" x14ac:dyDescent="0.25">
      <c r="A771" s="897"/>
      <c r="B771" s="897"/>
      <c r="C771" s="897"/>
      <c r="D771" s="897"/>
      <c r="E771" s="897"/>
      <c r="F771" s="898"/>
      <c r="G771" s="897"/>
      <c r="H771" s="898"/>
      <c r="I771" s="897"/>
      <c r="J771" s="898"/>
      <c r="K771" s="897"/>
      <c r="L771" s="898"/>
      <c r="M771" s="897"/>
      <c r="N771" s="898"/>
      <c r="O771" s="897"/>
      <c r="P771" s="897"/>
      <c r="Q771" s="897"/>
    </row>
    <row r="772" spans="1:17" x14ac:dyDescent="0.25">
      <c r="A772" s="896" t="s">
        <v>1060</v>
      </c>
      <c r="B772" s="895"/>
      <c r="C772" s="895"/>
      <c r="D772" s="895"/>
      <c r="E772" s="895"/>
      <c r="F772" s="895"/>
      <c r="G772" s="895"/>
      <c r="H772" s="895"/>
      <c r="I772" s="895"/>
      <c r="J772" s="891"/>
      <c r="K772" s="890"/>
      <c r="L772" s="884"/>
      <c r="M772" s="890"/>
      <c r="N772" s="884"/>
      <c r="O772" s="890"/>
      <c r="P772" s="892"/>
      <c r="Q772" s="861"/>
    </row>
    <row r="773" spans="1:17" x14ac:dyDescent="0.25">
      <c r="A773" s="895"/>
      <c r="B773" s="895"/>
      <c r="C773" s="895"/>
      <c r="D773" s="895"/>
      <c r="E773" s="895"/>
      <c r="F773" s="895"/>
      <c r="G773" s="895"/>
      <c r="H773" s="895"/>
      <c r="I773" s="895"/>
      <c r="J773" s="891"/>
      <c r="K773" s="890"/>
      <c r="L773" s="884"/>
      <c r="M773" s="890"/>
      <c r="N773" s="884"/>
      <c r="O773" s="890"/>
      <c r="P773" s="892"/>
      <c r="Q773" s="861"/>
    </row>
    <row r="774" spans="1:17" x14ac:dyDescent="0.25">
      <c r="A774" s="895"/>
      <c r="B774" s="895"/>
      <c r="C774" s="895"/>
      <c r="D774" s="895"/>
      <c r="E774" s="895"/>
      <c r="F774" s="895"/>
      <c r="G774" s="895"/>
      <c r="H774" s="895"/>
      <c r="I774" s="895"/>
      <c r="J774" s="891"/>
      <c r="K774" s="890"/>
      <c r="L774" s="884"/>
      <c r="M774" s="890"/>
      <c r="N774" s="884"/>
      <c r="O774" s="890"/>
      <c r="P774" s="892"/>
      <c r="Q774" s="861"/>
    </row>
    <row r="775" spans="1:17" x14ac:dyDescent="0.25">
      <c r="A775" s="895"/>
      <c r="B775" s="895"/>
      <c r="C775" s="895"/>
      <c r="D775" s="895"/>
      <c r="E775" s="895"/>
      <c r="F775" s="895"/>
      <c r="G775" s="895"/>
      <c r="H775" s="895"/>
      <c r="I775" s="895"/>
      <c r="J775" s="891"/>
      <c r="K775" s="890"/>
      <c r="L775" s="884"/>
      <c r="M775" s="890"/>
      <c r="N775" s="884"/>
      <c r="O775" s="890"/>
      <c r="P775" s="892"/>
      <c r="Q775" s="861"/>
    </row>
    <row r="776" spans="1:17" x14ac:dyDescent="0.25">
      <c r="A776" s="895"/>
      <c r="B776" s="895"/>
      <c r="C776" s="895"/>
      <c r="D776" s="895"/>
      <c r="E776" s="895"/>
      <c r="F776" s="895"/>
      <c r="G776" s="895"/>
      <c r="H776" s="895"/>
      <c r="I776" s="895"/>
      <c r="J776" s="891"/>
      <c r="K776" s="890"/>
      <c r="L776" s="884"/>
      <c r="M776" s="890"/>
      <c r="N776" s="884"/>
      <c r="O776" s="890"/>
      <c r="P776" s="892"/>
      <c r="Q776" s="861"/>
    </row>
    <row r="777" spans="1:17" x14ac:dyDescent="0.25">
      <c r="A777" s="895"/>
      <c r="B777" s="895"/>
      <c r="C777" s="895"/>
      <c r="D777" s="895"/>
      <c r="E777" s="895"/>
      <c r="F777" s="895"/>
      <c r="G777" s="895"/>
      <c r="H777" s="895"/>
      <c r="I777" s="895"/>
      <c r="J777" s="891"/>
      <c r="K777" s="890"/>
      <c r="L777" s="884"/>
      <c r="M777" s="890"/>
      <c r="N777" s="884"/>
      <c r="O777" s="890"/>
      <c r="P777" s="892"/>
      <c r="Q777" s="861"/>
    </row>
    <row r="778" spans="1:17" x14ac:dyDescent="0.25">
      <c r="A778" s="895"/>
      <c r="B778" s="895"/>
      <c r="C778" s="895"/>
      <c r="D778" s="895"/>
      <c r="E778" s="895"/>
      <c r="F778" s="895"/>
      <c r="G778" s="895"/>
      <c r="H778" s="895"/>
      <c r="I778" s="895"/>
      <c r="J778" s="891"/>
      <c r="K778" s="890"/>
      <c r="L778" s="884"/>
      <c r="M778" s="890"/>
      <c r="N778" s="884"/>
      <c r="O778" s="890"/>
      <c r="P778" s="892"/>
      <c r="Q778" s="861"/>
    </row>
    <row r="779" spans="1:17" x14ac:dyDescent="0.25">
      <c r="A779" s="895"/>
      <c r="B779" s="895"/>
      <c r="C779" s="895"/>
      <c r="D779" s="895"/>
      <c r="E779" s="895"/>
      <c r="F779" s="895"/>
      <c r="G779" s="895"/>
      <c r="H779" s="895"/>
      <c r="I779" s="895"/>
      <c r="J779" s="891"/>
      <c r="K779" s="890"/>
      <c r="L779" s="884"/>
      <c r="M779" s="890"/>
      <c r="N779" s="884"/>
      <c r="O779" s="890"/>
      <c r="P779" s="892"/>
      <c r="Q779" s="861"/>
    </row>
    <row r="780" spans="1:17" x14ac:dyDescent="0.25">
      <c r="A780" s="895"/>
      <c r="B780" s="895"/>
      <c r="C780" s="895"/>
      <c r="D780" s="895"/>
      <c r="E780" s="895"/>
      <c r="F780" s="895"/>
      <c r="G780" s="895"/>
      <c r="H780" s="895"/>
      <c r="I780" s="895"/>
      <c r="J780" s="891"/>
      <c r="K780" s="890"/>
      <c r="L780" s="884"/>
      <c r="M780" s="890"/>
      <c r="N780" s="884"/>
      <c r="O780" s="890"/>
      <c r="P780" s="892"/>
      <c r="Q780" s="861"/>
    </row>
    <row r="781" spans="1:17" x14ac:dyDescent="0.25">
      <c r="A781" s="895"/>
      <c r="B781" s="895"/>
      <c r="C781" s="895"/>
      <c r="D781" s="895"/>
      <c r="E781" s="895"/>
      <c r="F781" s="895"/>
      <c r="G781" s="895"/>
      <c r="H781" s="895"/>
      <c r="I781" s="895"/>
      <c r="J781" s="891"/>
      <c r="K781" s="890"/>
      <c r="L781" s="884"/>
      <c r="M781" s="890"/>
      <c r="N781" s="884"/>
      <c r="O781" s="890"/>
      <c r="P781" s="892"/>
      <c r="Q781" s="861"/>
    </row>
    <row r="782" spans="1:17" x14ac:dyDescent="0.25">
      <c r="A782" s="895"/>
      <c r="B782" s="895"/>
      <c r="C782" s="895"/>
      <c r="D782" s="895"/>
      <c r="E782" s="895"/>
      <c r="F782" s="895"/>
      <c r="G782" s="895"/>
      <c r="H782" s="895"/>
      <c r="I782" s="895"/>
      <c r="J782" s="891"/>
      <c r="K782" s="890"/>
      <c r="L782" s="884"/>
      <c r="M782" s="890"/>
      <c r="N782" s="884"/>
      <c r="O782" s="890"/>
      <c r="P782" s="892"/>
      <c r="Q782" s="861"/>
    </row>
    <row r="783" spans="1:17" x14ac:dyDescent="0.25">
      <c r="A783" s="895"/>
      <c r="B783" s="895"/>
      <c r="C783" s="895"/>
      <c r="D783" s="895"/>
      <c r="E783" s="895"/>
      <c r="F783" s="895"/>
      <c r="G783" s="895"/>
      <c r="H783" s="895"/>
      <c r="I783" s="895"/>
      <c r="J783" s="891"/>
      <c r="K783" s="890"/>
      <c r="L783" s="884"/>
      <c r="M783" s="890"/>
      <c r="N783" s="884"/>
      <c r="O783" s="890"/>
      <c r="P783" s="892"/>
      <c r="Q783" s="861"/>
    </row>
    <row r="784" spans="1:17" x14ac:dyDescent="0.25">
      <c r="A784" s="895"/>
      <c r="B784" s="895"/>
      <c r="C784" s="895"/>
      <c r="D784" s="895"/>
      <c r="E784" s="895"/>
      <c r="F784" s="895"/>
      <c r="G784" s="895"/>
      <c r="H784" s="895"/>
      <c r="I784" s="895"/>
      <c r="J784" s="891"/>
      <c r="K784" s="890"/>
      <c r="L784" s="884"/>
      <c r="M784" s="890"/>
      <c r="N784" s="884"/>
      <c r="O784" s="890"/>
      <c r="P784" s="892"/>
      <c r="Q784" s="861"/>
    </row>
    <row r="785" spans="1:17" x14ac:dyDescent="0.25">
      <c r="A785" s="895"/>
      <c r="B785" s="895"/>
      <c r="C785" s="895"/>
      <c r="D785" s="895"/>
      <c r="E785" s="895"/>
      <c r="F785" s="895"/>
      <c r="G785" s="895"/>
      <c r="H785" s="895"/>
      <c r="I785" s="895"/>
      <c r="J785" s="891"/>
      <c r="K785" s="890"/>
      <c r="L785" s="884"/>
      <c r="M785" s="890"/>
      <c r="N785" s="884"/>
      <c r="O785" s="890"/>
      <c r="P785" s="892"/>
      <c r="Q785" s="861"/>
    </row>
    <row r="786" spans="1:17" x14ac:dyDescent="0.25">
      <c r="A786" s="895"/>
      <c r="B786" s="895"/>
      <c r="C786" s="895"/>
      <c r="D786" s="895"/>
      <c r="E786" s="895"/>
      <c r="F786" s="895"/>
      <c r="G786" s="895"/>
      <c r="H786" s="895"/>
      <c r="I786" s="895"/>
      <c r="J786" s="891"/>
      <c r="K786" s="890"/>
      <c r="L786" s="884"/>
      <c r="M786" s="890"/>
      <c r="N786" s="884"/>
      <c r="O786" s="890"/>
      <c r="P786" s="892"/>
      <c r="Q786" s="861"/>
    </row>
    <row r="787" spans="1:17" x14ac:dyDescent="0.25">
      <c r="A787" s="895"/>
      <c r="B787" s="895"/>
      <c r="C787" s="895"/>
      <c r="D787" s="895"/>
      <c r="E787" s="895"/>
      <c r="F787" s="895"/>
      <c r="G787" s="895"/>
      <c r="H787" s="895"/>
      <c r="I787" s="895"/>
      <c r="J787" s="891"/>
      <c r="K787" s="890"/>
      <c r="L787" s="884"/>
      <c r="M787" s="890"/>
      <c r="N787" s="884"/>
      <c r="O787" s="890"/>
      <c r="P787" s="892"/>
      <c r="Q787" s="861"/>
    </row>
    <row r="788" spans="1:17" x14ac:dyDescent="0.25">
      <c r="A788" s="895"/>
      <c r="B788" s="895"/>
      <c r="C788" s="895"/>
      <c r="D788" s="895"/>
      <c r="E788" s="895"/>
      <c r="F788" s="895"/>
      <c r="G788" s="895"/>
      <c r="H788" s="895"/>
      <c r="I788" s="895"/>
      <c r="J788" s="891"/>
      <c r="K788" s="890"/>
      <c r="L788" s="884"/>
      <c r="M788" s="890"/>
      <c r="N788" s="884"/>
      <c r="O788" s="890"/>
      <c r="P788" s="892"/>
      <c r="Q788" s="861"/>
    </row>
    <row r="789" spans="1:17" x14ac:dyDescent="0.25">
      <c r="A789" s="895"/>
      <c r="B789" s="895"/>
      <c r="C789" s="895"/>
      <c r="D789" s="895"/>
      <c r="E789" s="895"/>
      <c r="F789" s="895"/>
      <c r="G789" s="895"/>
      <c r="H789" s="895"/>
      <c r="I789" s="895"/>
      <c r="J789" s="891"/>
      <c r="K789" s="890"/>
      <c r="L789" s="884"/>
      <c r="M789" s="890"/>
      <c r="N789" s="884"/>
      <c r="O789" s="890"/>
      <c r="P789" s="892"/>
      <c r="Q789" s="861"/>
    </row>
    <row r="790" spans="1:17" x14ac:dyDescent="0.25">
      <c r="A790" s="895"/>
      <c r="B790" s="895"/>
      <c r="C790" s="895"/>
      <c r="D790" s="895"/>
      <c r="E790" s="895"/>
      <c r="F790" s="895"/>
      <c r="G790" s="895"/>
      <c r="H790" s="895"/>
      <c r="I790" s="895"/>
      <c r="J790" s="891"/>
      <c r="K790" s="890"/>
      <c r="L790" s="884"/>
      <c r="M790" s="890"/>
      <c r="N790" s="884"/>
      <c r="O790" s="890"/>
      <c r="P790" s="892"/>
      <c r="Q790" s="861"/>
    </row>
    <row r="791" spans="1:17" x14ac:dyDescent="0.25">
      <c r="A791" s="895"/>
      <c r="B791" s="895"/>
      <c r="C791" s="895"/>
      <c r="D791" s="895"/>
      <c r="E791" s="895"/>
      <c r="F791" s="895"/>
      <c r="G791" s="895"/>
      <c r="H791" s="895"/>
      <c r="I791" s="895"/>
      <c r="J791" s="891"/>
      <c r="K791" s="890"/>
      <c r="L791" s="884"/>
      <c r="M791" s="890"/>
      <c r="N791" s="884"/>
      <c r="O791" s="890"/>
      <c r="P791" s="892"/>
      <c r="Q791" s="861"/>
    </row>
    <row r="792" spans="1:17" x14ac:dyDescent="0.25">
      <c r="A792" s="895"/>
      <c r="B792" s="895"/>
      <c r="C792" s="895"/>
      <c r="D792" s="895"/>
      <c r="E792" s="895"/>
      <c r="F792" s="895"/>
      <c r="G792" s="895"/>
      <c r="H792" s="895"/>
      <c r="I792" s="895"/>
      <c r="J792" s="891"/>
      <c r="K792" s="890"/>
      <c r="L792" s="884"/>
      <c r="M792" s="890"/>
      <c r="N792" s="884"/>
      <c r="O792" s="890"/>
      <c r="P792" s="892"/>
      <c r="Q792" s="861"/>
    </row>
    <row r="793" spans="1:17" x14ac:dyDescent="0.25">
      <c r="A793" s="895"/>
      <c r="B793" s="895"/>
      <c r="C793" s="895"/>
      <c r="D793" s="895"/>
      <c r="E793" s="895"/>
      <c r="F793" s="895"/>
      <c r="G793" s="895"/>
      <c r="H793" s="895"/>
      <c r="I793" s="895"/>
      <c r="J793" s="891"/>
      <c r="K793" s="890"/>
      <c r="L793" s="884"/>
      <c r="M793" s="890"/>
      <c r="N793" s="884"/>
      <c r="O793" s="890"/>
      <c r="P793" s="892"/>
      <c r="Q793" s="861"/>
    </row>
    <row r="794" spans="1:17" x14ac:dyDescent="0.25">
      <c r="A794" s="895"/>
      <c r="B794" s="895"/>
      <c r="C794" s="895"/>
      <c r="D794" s="895"/>
      <c r="E794" s="895"/>
      <c r="F794" s="895"/>
      <c r="G794" s="895"/>
      <c r="H794" s="895"/>
      <c r="I794" s="895"/>
      <c r="J794" s="891"/>
      <c r="K794" s="890"/>
      <c r="L794" s="884"/>
      <c r="M794" s="890"/>
      <c r="N794" s="884"/>
      <c r="O794" s="890"/>
      <c r="P794" s="892"/>
      <c r="Q794" s="861"/>
    </row>
    <row r="795" spans="1:17" x14ac:dyDescent="0.25">
      <c r="A795" s="895"/>
      <c r="B795" s="895"/>
      <c r="C795" s="895"/>
      <c r="D795" s="895"/>
      <c r="E795" s="895"/>
      <c r="F795" s="895"/>
      <c r="G795" s="895"/>
      <c r="H795" s="895"/>
      <c r="I795" s="895"/>
      <c r="J795" s="891"/>
      <c r="K795" s="890"/>
      <c r="L795" s="884"/>
      <c r="M795" s="890"/>
      <c r="N795" s="884"/>
      <c r="O795" s="890"/>
      <c r="P795" s="892"/>
      <c r="Q795" s="861"/>
    </row>
    <row r="796" spans="1:17" x14ac:dyDescent="0.25">
      <c r="A796" s="895"/>
      <c r="B796" s="895"/>
      <c r="C796" s="895"/>
      <c r="D796" s="895"/>
      <c r="E796" s="895"/>
      <c r="F796" s="895"/>
      <c r="G796" s="895"/>
      <c r="H796" s="895"/>
      <c r="I796" s="895"/>
      <c r="J796" s="891"/>
      <c r="K796" s="890"/>
      <c r="L796" s="884"/>
      <c r="M796" s="890"/>
      <c r="N796" s="884"/>
      <c r="O796" s="890"/>
      <c r="P796" s="892"/>
      <c r="Q796" s="861"/>
    </row>
    <row r="797" spans="1:17" x14ac:dyDescent="0.25">
      <c r="A797" s="895"/>
      <c r="B797" s="895"/>
      <c r="C797" s="895"/>
      <c r="D797" s="895"/>
      <c r="E797" s="895"/>
      <c r="F797" s="895"/>
      <c r="G797" s="895"/>
      <c r="H797" s="895"/>
      <c r="I797" s="895"/>
      <c r="J797" s="891"/>
      <c r="K797" s="890"/>
      <c r="L797" s="884"/>
      <c r="M797" s="890"/>
      <c r="N797" s="884"/>
      <c r="O797" s="890"/>
      <c r="P797" s="892"/>
      <c r="Q797" s="861"/>
    </row>
    <row r="798" spans="1:17" x14ac:dyDescent="0.25">
      <c r="A798" s="895"/>
      <c r="B798" s="895"/>
      <c r="C798" s="895"/>
      <c r="D798" s="895"/>
      <c r="E798" s="895"/>
      <c r="F798" s="895"/>
      <c r="G798" s="895"/>
      <c r="H798" s="895"/>
      <c r="I798" s="895"/>
      <c r="J798" s="891"/>
      <c r="K798" s="890"/>
      <c r="L798" s="884"/>
      <c r="M798" s="890"/>
      <c r="N798" s="884"/>
      <c r="O798" s="890"/>
      <c r="P798" s="892"/>
      <c r="Q798" s="861"/>
    </row>
    <row r="799" spans="1:17" x14ac:dyDescent="0.25">
      <c r="A799" s="895"/>
      <c r="B799" s="895"/>
      <c r="C799" s="895"/>
      <c r="D799" s="895"/>
      <c r="E799" s="895"/>
      <c r="F799" s="895"/>
      <c r="G799" s="895"/>
      <c r="H799" s="895"/>
      <c r="I799" s="895"/>
      <c r="J799" s="891"/>
      <c r="K799" s="890"/>
      <c r="L799" s="884"/>
      <c r="M799" s="890"/>
      <c r="N799" s="884"/>
      <c r="O799" s="890"/>
      <c r="P799" s="892"/>
      <c r="Q799" s="861"/>
    </row>
    <row r="800" spans="1:17" x14ac:dyDescent="0.25">
      <c r="A800" s="895"/>
      <c r="B800" s="895"/>
      <c r="C800" s="895"/>
      <c r="D800" s="895"/>
      <c r="E800" s="895"/>
      <c r="F800" s="895"/>
      <c r="G800" s="895"/>
      <c r="H800" s="895"/>
      <c r="I800" s="895"/>
      <c r="J800" s="891"/>
      <c r="K800" s="890"/>
      <c r="L800" s="884"/>
      <c r="M800" s="890"/>
      <c r="N800" s="884"/>
      <c r="O800" s="890"/>
      <c r="P800" s="892"/>
      <c r="Q800" s="861"/>
    </row>
    <row r="801" spans="1:17" x14ac:dyDescent="0.25">
      <c r="A801" s="895"/>
      <c r="B801" s="895"/>
      <c r="C801" s="895"/>
      <c r="D801" s="895"/>
      <c r="E801" s="895"/>
      <c r="F801" s="895"/>
      <c r="G801" s="895"/>
      <c r="H801" s="895"/>
      <c r="I801" s="895"/>
      <c r="J801" s="891"/>
      <c r="K801" s="890"/>
      <c r="L801" s="884"/>
      <c r="M801" s="890"/>
      <c r="N801" s="884"/>
      <c r="O801" s="890"/>
      <c r="P801" s="892"/>
      <c r="Q801" s="861"/>
    </row>
    <row r="802" spans="1:17" x14ac:dyDescent="0.25">
      <c r="A802" s="895"/>
      <c r="B802" s="895"/>
      <c r="C802" s="895"/>
      <c r="D802" s="895"/>
      <c r="E802" s="895"/>
      <c r="F802" s="895"/>
      <c r="G802" s="895"/>
      <c r="H802" s="895"/>
      <c r="I802" s="895"/>
      <c r="J802" s="891"/>
      <c r="K802" s="890"/>
      <c r="L802" s="884"/>
      <c r="M802" s="890"/>
      <c r="N802" s="884"/>
      <c r="O802" s="890"/>
      <c r="P802" s="892"/>
      <c r="Q802" s="861"/>
    </row>
    <row r="803" spans="1:17" x14ac:dyDescent="0.25">
      <c r="A803" s="895"/>
      <c r="B803" s="895"/>
      <c r="C803" s="895"/>
      <c r="D803" s="895"/>
      <c r="E803" s="895"/>
      <c r="F803" s="895"/>
      <c r="G803" s="895"/>
      <c r="H803" s="895"/>
      <c r="I803" s="895"/>
      <c r="J803" s="891"/>
      <c r="K803" s="890"/>
      <c r="L803" s="884"/>
      <c r="M803" s="890"/>
      <c r="N803" s="884"/>
      <c r="O803" s="890"/>
      <c r="P803" s="892"/>
      <c r="Q803" s="861"/>
    </row>
    <row r="804" spans="1:17" x14ac:dyDescent="0.25">
      <c r="A804" s="895"/>
      <c r="B804" s="895"/>
      <c r="C804" s="895"/>
      <c r="D804" s="895"/>
      <c r="E804" s="895"/>
      <c r="F804" s="895"/>
      <c r="G804" s="895"/>
      <c r="H804" s="895"/>
      <c r="I804" s="895"/>
      <c r="J804" s="891"/>
      <c r="K804" s="890"/>
      <c r="L804" s="884"/>
      <c r="M804" s="890"/>
      <c r="N804" s="884"/>
      <c r="O804" s="890"/>
      <c r="P804" s="892"/>
      <c r="Q804" s="861"/>
    </row>
    <row r="805" spans="1:17" x14ac:dyDescent="0.25">
      <c r="A805" s="895"/>
      <c r="B805" s="895"/>
      <c r="C805" s="895"/>
      <c r="D805" s="895"/>
      <c r="E805" s="895"/>
      <c r="F805" s="895"/>
      <c r="G805" s="895"/>
      <c r="H805" s="895"/>
      <c r="I805" s="895"/>
      <c r="J805" s="891"/>
      <c r="K805" s="890"/>
      <c r="L805" s="884"/>
      <c r="M805" s="890"/>
      <c r="N805" s="884"/>
      <c r="O805" s="890"/>
      <c r="P805" s="892"/>
      <c r="Q805" s="861"/>
    </row>
    <row r="806" spans="1:17" x14ac:dyDescent="0.25">
      <c r="A806" s="895"/>
      <c r="B806" s="895"/>
      <c r="C806" s="895"/>
      <c r="D806" s="895"/>
      <c r="E806" s="895"/>
      <c r="F806" s="895"/>
      <c r="G806" s="895"/>
      <c r="H806" s="895"/>
      <c r="I806" s="895"/>
      <c r="J806" s="891"/>
      <c r="K806" s="890"/>
      <c r="L806" s="884"/>
      <c r="M806" s="890"/>
      <c r="N806" s="884"/>
      <c r="O806" s="890"/>
      <c r="P806" s="892"/>
      <c r="Q806" s="861"/>
    </row>
    <row r="807" spans="1:17" x14ac:dyDescent="0.25">
      <c r="A807" s="895"/>
      <c r="B807" s="895"/>
      <c r="C807" s="895"/>
      <c r="D807" s="895"/>
      <c r="E807" s="895"/>
      <c r="F807" s="895"/>
      <c r="G807" s="895"/>
      <c r="H807" s="895"/>
      <c r="I807" s="895"/>
      <c r="J807" s="891"/>
      <c r="K807" s="890"/>
      <c r="L807" s="884"/>
      <c r="M807" s="890"/>
      <c r="N807" s="884"/>
      <c r="O807" s="890"/>
      <c r="P807" s="892"/>
      <c r="Q807" s="861"/>
    </row>
    <row r="808" spans="1:17" x14ac:dyDescent="0.25">
      <c r="A808" s="895"/>
      <c r="B808" s="895"/>
      <c r="C808" s="895"/>
      <c r="D808" s="895"/>
      <c r="E808" s="895"/>
      <c r="F808" s="895"/>
      <c r="G808" s="895"/>
      <c r="H808" s="895"/>
      <c r="I808" s="895"/>
      <c r="J808" s="891"/>
      <c r="K808" s="890"/>
      <c r="L808" s="884"/>
      <c r="M808" s="890"/>
      <c r="N808" s="884"/>
      <c r="O808" s="890"/>
      <c r="P808" s="892"/>
      <c r="Q808" s="861"/>
    </row>
    <row r="809" spans="1:17" x14ac:dyDescent="0.25">
      <c r="A809" s="895"/>
      <c r="B809" s="895"/>
      <c r="C809" s="895"/>
      <c r="D809" s="895"/>
      <c r="E809" s="895"/>
      <c r="F809" s="895"/>
      <c r="G809" s="895"/>
      <c r="H809" s="895"/>
      <c r="I809" s="895"/>
      <c r="J809" s="891"/>
      <c r="K809" s="890"/>
      <c r="L809" s="884"/>
      <c r="M809" s="890"/>
      <c r="N809" s="884"/>
      <c r="O809" s="890"/>
      <c r="P809" s="892"/>
      <c r="Q809" s="861"/>
    </row>
    <row r="810" spans="1:17" x14ac:dyDescent="0.25">
      <c r="A810" s="895"/>
      <c r="B810" s="895"/>
      <c r="C810" s="895"/>
      <c r="D810" s="895"/>
      <c r="E810" s="895"/>
      <c r="F810" s="895"/>
      <c r="G810" s="895"/>
      <c r="H810" s="895"/>
      <c r="I810" s="895"/>
      <c r="J810" s="891"/>
      <c r="K810" s="890"/>
      <c r="L810" s="884"/>
      <c r="M810" s="890"/>
      <c r="N810" s="884"/>
      <c r="O810" s="890"/>
      <c r="P810" s="892"/>
      <c r="Q810" s="861"/>
    </row>
    <row r="811" spans="1:17" x14ac:dyDescent="0.25">
      <c r="A811" s="895"/>
      <c r="B811" s="895"/>
      <c r="C811" s="895"/>
      <c r="D811" s="895"/>
      <c r="E811" s="895"/>
      <c r="F811" s="895"/>
      <c r="G811" s="895"/>
      <c r="H811" s="895"/>
      <c r="I811" s="895"/>
      <c r="J811" s="891"/>
      <c r="K811" s="890"/>
      <c r="L811" s="884"/>
      <c r="M811" s="890"/>
      <c r="N811" s="884"/>
      <c r="O811" s="890"/>
      <c r="P811" s="892"/>
      <c r="Q811" s="861"/>
    </row>
    <row r="812" spans="1:17" x14ac:dyDescent="0.25">
      <c r="A812" s="895"/>
      <c r="B812" s="895"/>
      <c r="C812" s="895"/>
      <c r="D812" s="895"/>
      <c r="E812" s="895"/>
      <c r="F812" s="895"/>
      <c r="G812" s="895"/>
      <c r="H812" s="895"/>
      <c r="I812" s="895"/>
      <c r="J812" s="891"/>
      <c r="K812" s="890"/>
      <c r="L812" s="884"/>
      <c r="M812" s="890"/>
      <c r="N812" s="884"/>
      <c r="O812" s="890"/>
      <c r="P812" s="892"/>
      <c r="Q812" s="861"/>
    </row>
    <row r="813" spans="1:17" x14ac:dyDescent="0.25">
      <c r="A813" s="895"/>
      <c r="B813" s="895"/>
      <c r="C813" s="895"/>
      <c r="D813" s="895"/>
      <c r="E813" s="895"/>
      <c r="F813" s="895"/>
      <c r="G813" s="895"/>
      <c r="H813" s="895"/>
      <c r="I813" s="895"/>
      <c r="J813" s="891"/>
      <c r="K813" s="890"/>
      <c r="L813" s="884"/>
      <c r="M813" s="890"/>
      <c r="N813" s="884"/>
      <c r="O813" s="890"/>
      <c r="P813" s="892"/>
      <c r="Q813" s="861"/>
    </row>
    <row r="814" spans="1:17" x14ac:dyDescent="0.25">
      <c r="A814" s="895"/>
      <c r="B814" s="895"/>
      <c r="C814" s="895"/>
      <c r="D814" s="895"/>
      <c r="E814" s="895"/>
      <c r="F814" s="895"/>
      <c r="G814" s="895"/>
      <c r="H814" s="895"/>
      <c r="I814" s="895"/>
      <c r="J814" s="891"/>
      <c r="K814" s="890"/>
      <c r="L814" s="884"/>
      <c r="M814" s="890"/>
      <c r="N814" s="884"/>
      <c r="O814" s="890"/>
      <c r="P814" s="892"/>
      <c r="Q814" s="861"/>
    </row>
    <row r="815" spans="1:17" x14ac:dyDescent="0.25">
      <c r="A815" s="895"/>
      <c r="B815" s="895"/>
      <c r="C815" s="895"/>
      <c r="D815" s="895"/>
      <c r="E815" s="895"/>
      <c r="F815" s="895"/>
      <c r="G815" s="895"/>
      <c r="H815" s="895"/>
      <c r="I815" s="895"/>
      <c r="J815" s="891"/>
      <c r="K815" s="890"/>
      <c r="L815" s="884"/>
      <c r="M815" s="890"/>
      <c r="N815" s="884"/>
      <c r="O815" s="890"/>
      <c r="P815" s="892"/>
      <c r="Q815" s="861"/>
    </row>
    <row r="816" spans="1:17" x14ac:dyDescent="0.25">
      <c r="A816" s="895"/>
      <c r="B816" s="895"/>
      <c r="C816" s="895"/>
      <c r="D816" s="895"/>
      <c r="E816" s="895"/>
      <c r="F816" s="895"/>
      <c r="G816" s="895"/>
      <c r="H816" s="895"/>
      <c r="I816" s="895"/>
      <c r="J816" s="891"/>
      <c r="K816" s="890"/>
      <c r="L816" s="884"/>
      <c r="M816" s="890"/>
      <c r="N816" s="884"/>
      <c r="O816" s="890"/>
      <c r="P816" s="892"/>
      <c r="Q816" s="861"/>
    </row>
    <row r="817" spans="1:17" x14ac:dyDescent="0.25">
      <c r="A817" s="895"/>
      <c r="B817" s="895"/>
      <c r="C817" s="895"/>
      <c r="D817" s="895"/>
      <c r="E817" s="895"/>
      <c r="F817" s="895"/>
      <c r="G817" s="895"/>
      <c r="H817" s="895"/>
      <c r="I817" s="895"/>
      <c r="J817" s="891"/>
      <c r="K817" s="890"/>
      <c r="L817" s="884"/>
      <c r="M817" s="890"/>
      <c r="N817" s="884"/>
      <c r="O817" s="890"/>
      <c r="P817" s="892"/>
      <c r="Q817" s="861"/>
    </row>
    <row r="818" spans="1:17" x14ac:dyDescent="0.25">
      <c r="A818" s="895"/>
      <c r="B818" s="895"/>
      <c r="C818" s="895"/>
      <c r="D818" s="895"/>
      <c r="E818" s="895"/>
      <c r="F818" s="895"/>
      <c r="G818" s="895"/>
      <c r="H818" s="895"/>
      <c r="I818" s="895"/>
      <c r="J818" s="891"/>
      <c r="K818" s="890"/>
      <c r="L818" s="884"/>
      <c r="M818" s="890"/>
      <c r="N818" s="884"/>
      <c r="O818" s="890"/>
      <c r="P818" s="892"/>
      <c r="Q818" s="861"/>
    </row>
    <row r="819" spans="1:17" x14ac:dyDescent="0.25">
      <c r="A819" s="895"/>
      <c r="B819" s="895"/>
      <c r="C819" s="895"/>
      <c r="D819" s="895"/>
      <c r="E819" s="895"/>
      <c r="F819" s="895"/>
      <c r="G819" s="895"/>
      <c r="H819" s="895"/>
      <c r="I819" s="895"/>
      <c r="J819" s="891"/>
      <c r="K819" s="890"/>
      <c r="L819" s="884"/>
      <c r="M819" s="890"/>
      <c r="N819" s="884"/>
      <c r="O819" s="890"/>
      <c r="P819" s="892"/>
      <c r="Q819" s="861"/>
    </row>
    <row r="820" spans="1:17" x14ac:dyDescent="0.25">
      <c r="A820" s="895"/>
      <c r="B820" s="895"/>
      <c r="C820" s="895"/>
      <c r="D820" s="895"/>
      <c r="E820" s="895"/>
      <c r="F820" s="895"/>
      <c r="G820" s="895"/>
      <c r="H820" s="895"/>
      <c r="I820" s="895"/>
      <c r="J820" s="891"/>
      <c r="K820" s="890"/>
      <c r="L820" s="884"/>
      <c r="M820" s="890"/>
      <c r="N820" s="884"/>
      <c r="O820" s="890"/>
      <c r="P820" s="892"/>
      <c r="Q820" s="861"/>
    </row>
    <row r="821" spans="1:17" x14ac:dyDescent="0.25">
      <c r="A821" s="895"/>
      <c r="B821" s="895"/>
      <c r="C821" s="895"/>
      <c r="D821" s="895"/>
      <c r="E821" s="895"/>
      <c r="F821" s="895"/>
      <c r="G821" s="895"/>
      <c r="H821" s="895"/>
      <c r="I821" s="895"/>
      <c r="J821" s="891"/>
      <c r="K821" s="890"/>
      <c r="L821" s="884"/>
      <c r="M821" s="890"/>
      <c r="N821" s="884"/>
      <c r="O821" s="890"/>
      <c r="P821" s="892"/>
      <c r="Q821" s="861"/>
    </row>
    <row r="822" spans="1:17" x14ac:dyDescent="0.25">
      <c r="A822" s="895"/>
      <c r="B822" s="895"/>
      <c r="C822" s="895"/>
      <c r="D822" s="895"/>
      <c r="E822" s="895"/>
      <c r="F822" s="895"/>
      <c r="G822" s="895"/>
      <c r="H822" s="895"/>
      <c r="I822" s="895"/>
      <c r="J822" s="891"/>
      <c r="K822" s="890"/>
      <c r="L822" s="884"/>
      <c r="M822" s="890"/>
      <c r="N822" s="884"/>
      <c r="O822" s="890"/>
      <c r="P822" s="892"/>
      <c r="Q822" s="861"/>
    </row>
    <row r="823" spans="1:17" x14ac:dyDescent="0.25">
      <c r="A823" s="895"/>
      <c r="B823" s="895"/>
      <c r="C823" s="895"/>
      <c r="D823" s="895"/>
      <c r="E823" s="895"/>
      <c r="F823" s="895"/>
      <c r="G823" s="895"/>
      <c r="H823" s="895"/>
      <c r="I823" s="895"/>
      <c r="J823" s="891"/>
      <c r="K823" s="890"/>
      <c r="L823" s="884"/>
      <c r="M823" s="890"/>
      <c r="N823" s="884"/>
      <c r="O823" s="890"/>
      <c r="P823" s="892"/>
      <c r="Q823" s="861"/>
    </row>
    <row r="824" spans="1:17" x14ac:dyDescent="0.25">
      <c r="A824" s="895"/>
      <c r="B824" s="895"/>
      <c r="C824" s="895"/>
      <c r="D824" s="895"/>
      <c r="E824" s="895"/>
      <c r="F824" s="895"/>
      <c r="G824" s="895"/>
      <c r="H824" s="895"/>
      <c r="I824" s="895"/>
      <c r="J824" s="891"/>
      <c r="K824" s="890"/>
      <c r="L824" s="884"/>
      <c r="M824" s="890"/>
      <c r="N824" s="884"/>
      <c r="O824" s="890"/>
      <c r="P824" s="892"/>
      <c r="Q824" s="861"/>
    </row>
    <row r="825" spans="1:17" x14ac:dyDescent="0.25">
      <c r="A825" s="895"/>
      <c r="B825" s="895"/>
      <c r="C825" s="895"/>
      <c r="D825" s="895"/>
      <c r="E825" s="895"/>
      <c r="F825" s="895"/>
      <c r="G825" s="895"/>
      <c r="H825" s="895"/>
      <c r="I825" s="895"/>
      <c r="J825" s="891"/>
      <c r="K825" s="890"/>
      <c r="L825" s="884"/>
      <c r="M825" s="890"/>
      <c r="N825" s="884"/>
      <c r="O825" s="890"/>
      <c r="P825" s="892"/>
      <c r="Q825" s="861"/>
    </row>
  </sheetData>
  <mergeCells count="106">
    <mergeCell ref="J5:K5"/>
    <mergeCell ref="L5:M5"/>
    <mergeCell ref="N5:O5"/>
    <mergeCell ref="F6:G6"/>
    <mergeCell ref="H6:I6"/>
    <mergeCell ref="J6:K6"/>
    <mergeCell ref="L6:M6"/>
    <mergeCell ref="N6:O6"/>
    <mergeCell ref="A2:Q2"/>
    <mergeCell ref="A3:Q3"/>
    <mergeCell ref="A4:A7"/>
    <mergeCell ref="B4:E7"/>
    <mergeCell ref="H4:K4"/>
    <mergeCell ref="L4:O4"/>
    <mergeCell ref="P4:P7"/>
    <mergeCell ref="Q4:Q7"/>
    <mergeCell ref="F5:G5"/>
    <mergeCell ref="H5:I5"/>
    <mergeCell ref="Q63:Q66"/>
    <mergeCell ref="F64:G64"/>
    <mergeCell ref="H64:I64"/>
    <mergeCell ref="J64:K64"/>
    <mergeCell ref="L64:M64"/>
    <mergeCell ref="N64:O64"/>
    <mergeCell ref="F65:G65"/>
    <mergeCell ref="H65:I65"/>
    <mergeCell ref="J65:K65"/>
    <mergeCell ref="L65:M65"/>
    <mergeCell ref="N65:O65"/>
    <mergeCell ref="A82:A85"/>
    <mergeCell ref="B82:E85"/>
    <mergeCell ref="H82:K82"/>
    <mergeCell ref="L82:O82"/>
    <mergeCell ref="A63:A66"/>
    <mergeCell ref="B63:E66"/>
    <mergeCell ref="H63:K63"/>
    <mergeCell ref="L63:O63"/>
    <mergeCell ref="P63:P66"/>
    <mergeCell ref="P82:P85"/>
    <mergeCell ref="A152:A154"/>
    <mergeCell ref="B152:J154"/>
    <mergeCell ref="K152:O152"/>
    <mergeCell ref="P152:P154"/>
    <mergeCell ref="Q152:Q154"/>
    <mergeCell ref="L153:N153"/>
    <mergeCell ref="A102:A105"/>
    <mergeCell ref="B102:J105"/>
    <mergeCell ref="K102:O103"/>
    <mergeCell ref="P102:P105"/>
    <mergeCell ref="Q102:Q105"/>
    <mergeCell ref="L104:N104"/>
    <mergeCell ref="Q82:Q85"/>
    <mergeCell ref="F83:G83"/>
    <mergeCell ref="H83:I83"/>
    <mergeCell ref="J83:K83"/>
    <mergeCell ref="L83:M83"/>
    <mergeCell ref="J451:O451"/>
    <mergeCell ref="P172:P174"/>
    <mergeCell ref="Q172:Q174"/>
    <mergeCell ref="G173:J173"/>
    <mergeCell ref="L173:N173"/>
    <mergeCell ref="P451:P454"/>
    <mergeCell ref="Q451:Q454"/>
    <mergeCell ref="J452:K452"/>
    <mergeCell ref="M452:N452"/>
    <mergeCell ref="J453:K453"/>
    <mergeCell ref="M453:N453"/>
    <mergeCell ref="Q431:Q434"/>
    <mergeCell ref="N83:O83"/>
    <mergeCell ref="F84:G84"/>
    <mergeCell ref="H84:I84"/>
    <mergeCell ref="J84:K84"/>
    <mergeCell ref="L84:M84"/>
    <mergeCell ref="N84:O84"/>
    <mergeCell ref="A431:A434"/>
    <mergeCell ref="B431:C434"/>
    <mergeCell ref="D431:D434"/>
    <mergeCell ref="E431:F434"/>
    <mergeCell ref="K431:O431"/>
    <mergeCell ref="P431:P434"/>
    <mergeCell ref="A172:A174"/>
    <mergeCell ref="B172:C174"/>
    <mergeCell ref="D172:D174"/>
    <mergeCell ref="E172:F174"/>
    <mergeCell ref="G172:J172"/>
    <mergeCell ref="K172:O172"/>
    <mergeCell ref="K432:L432"/>
    <mergeCell ref="N432:O432"/>
    <mergeCell ref="K433:L433"/>
    <mergeCell ref="N433:O433"/>
    <mergeCell ref="A451:A454"/>
    <mergeCell ref="C451:C454"/>
    <mergeCell ref="D451:D454"/>
    <mergeCell ref="E451:F454"/>
    <mergeCell ref="A522:A524"/>
    <mergeCell ref="C522:D524"/>
    <mergeCell ref="L522:N522"/>
    <mergeCell ref="P522:P524"/>
    <mergeCell ref="Q522:Q524"/>
    <mergeCell ref="L523:N523"/>
    <mergeCell ref="A502:A504"/>
    <mergeCell ref="C502:D504"/>
    <mergeCell ref="L502:N502"/>
    <mergeCell ref="P502:P504"/>
    <mergeCell ref="Q502:Q504"/>
    <mergeCell ref="L503:N50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104"/>
  <sheetViews>
    <sheetView showGridLines="0" zoomScale="70" zoomScaleNormal="70" workbookViewId="0">
      <selection activeCell="C56" sqref="C56"/>
    </sheetView>
  </sheetViews>
  <sheetFormatPr baseColWidth="10" defaultColWidth="9.140625" defaultRowHeight="12.75" x14ac:dyDescent="0.2"/>
  <cols>
    <col min="1" max="1" width="57" style="446" customWidth="1"/>
    <col min="2" max="3" width="16.5703125" style="450" bestFit="1" customWidth="1"/>
    <col min="4" max="4" width="15" style="450" bestFit="1" customWidth="1"/>
    <col min="5" max="6" width="16.5703125" style="450" bestFit="1" customWidth="1"/>
    <col min="7" max="7" width="15" style="450" bestFit="1" customWidth="1"/>
    <col min="8" max="8" width="16.5703125" style="450" bestFit="1" customWidth="1"/>
    <col min="9" max="9" width="15" style="450" bestFit="1" customWidth="1"/>
    <col min="10" max="12" width="16.5703125" style="450" bestFit="1" customWidth="1"/>
    <col min="13" max="16384" width="9.140625" style="446"/>
  </cols>
  <sheetData>
    <row r="1" spans="1:12" ht="16.5" customHeight="1" x14ac:dyDescent="0.3">
      <c r="A1" s="1624" t="s">
        <v>372</v>
      </c>
      <c r="B1" s="1624"/>
      <c r="C1" s="1624"/>
      <c r="D1" s="1624"/>
      <c r="E1" s="1624"/>
      <c r="F1" s="1624"/>
      <c r="G1" s="1624"/>
      <c r="H1" s="1624"/>
      <c r="I1" s="1624"/>
      <c r="J1" s="1624"/>
      <c r="K1" s="1624"/>
      <c r="L1" s="1624"/>
    </row>
    <row r="2" spans="1:12" ht="18.75" x14ac:dyDescent="0.3">
      <c r="A2" s="1624" t="s">
        <v>1810</v>
      </c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</row>
    <row r="3" spans="1:12" ht="24" customHeight="1" x14ac:dyDescent="0.2">
      <c r="A3" s="1625" t="s">
        <v>1037</v>
      </c>
      <c r="B3" s="1625"/>
      <c r="C3" s="1625"/>
      <c r="D3" s="1625"/>
      <c r="E3" s="1625"/>
      <c r="F3" s="1625"/>
      <c r="G3" s="1625"/>
      <c r="H3" s="1625"/>
      <c r="I3" s="1625"/>
      <c r="J3" s="1625"/>
      <c r="K3" s="1625"/>
      <c r="L3" s="1625"/>
    </row>
    <row r="4" spans="1:12" ht="3.75" customHeight="1" thickBot="1" x14ac:dyDescent="0.25">
      <c r="A4" s="447"/>
      <c r="B4" s="448"/>
      <c r="C4" s="448"/>
      <c r="D4" s="448"/>
      <c r="E4" s="449"/>
      <c r="F4" s="449"/>
      <c r="G4" s="449"/>
      <c r="H4" s="449"/>
      <c r="I4" s="449"/>
      <c r="J4" s="449"/>
    </row>
    <row r="5" spans="1:12" ht="12.75" customHeight="1" x14ac:dyDescent="0.2">
      <c r="A5" s="451"/>
      <c r="B5" s="901"/>
      <c r="C5" s="902"/>
      <c r="D5" s="902"/>
      <c r="E5" s="902"/>
      <c r="F5" s="902"/>
      <c r="G5" s="902"/>
      <c r="H5" s="902"/>
      <c r="I5" s="902"/>
      <c r="J5" s="902"/>
      <c r="K5" s="902"/>
      <c r="L5" s="903"/>
    </row>
    <row r="6" spans="1:12" ht="12.75" customHeight="1" thickBot="1" x14ac:dyDescent="0.25">
      <c r="A6" s="451"/>
      <c r="B6" s="904" t="s">
        <v>28</v>
      </c>
      <c r="C6" s="465" t="s">
        <v>20</v>
      </c>
      <c r="D6" s="465" t="s">
        <v>21</v>
      </c>
      <c r="E6" s="465" t="s">
        <v>22</v>
      </c>
      <c r="F6" s="465" t="s">
        <v>23</v>
      </c>
      <c r="G6" s="465" t="s">
        <v>34</v>
      </c>
      <c r="H6" s="465" t="s">
        <v>24</v>
      </c>
      <c r="I6" s="465" t="s">
        <v>39</v>
      </c>
      <c r="J6" s="465" t="s">
        <v>25</v>
      </c>
      <c r="K6" s="465" t="s">
        <v>27</v>
      </c>
      <c r="L6" s="905" t="s">
        <v>26</v>
      </c>
    </row>
    <row r="7" spans="1:12" ht="13.5" thickBot="1" x14ac:dyDescent="0.25">
      <c r="A7" s="924" t="s">
        <v>373</v>
      </c>
      <c r="B7" s="923">
        <f>B8+B16</f>
        <v>3043865489</v>
      </c>
      <c r="C7" s="922">
        <f t="shared" ref="C7:L7" si="0">C8+C16</f>
        <v>3351364035.1700001</v>
      </c>
      <c r="D7" s="922">
        <f t="shared" si="0"/>
        <v>347571854.23000002</v>
      </c>
      <c r="E7" s="922">
        <f t="shared" si="0"/>
        <v>1574951078.1900001</v>
      </c>
      <c r="F7" s="922">
        <f t="shared" si="0"/>
        <v>2087947377.04</v>
      </c>
      <c r="G7" s="922">
        <f t="shared" si="0"/>
        <v>142099307.41</v>
      </c>
      <c r="H7" s="922">
        <f t="shared" si="0"/>
        <v>2877768216.8399997</v>
      </c>
      <c r="I7" s="922">
        <f t="shared" si="0"/>
        <v>327078310.46999997</v>
      </c>
      <c r="J7" s="922">
        <f t="shared" si="0"/>
        <v>1071435459</v>
      </c>
      <c r="K7" s="922">
        <f t="shared" si="0"/>
        <v>4704377881.6700001</v>
      </c>
      <c r="L7" s="921">
        <f t="shared" si="0"/>
        <v>3212150438.6599998</v>
      </c>
    </row>
    <row r="8" spans="1:12" x14ac:dyDescent="0.2">
      <c r="A8" s="461" t="s">
        <v>374</v>
      </c>
      <c r="B8" s="913">
        <f>SUM(B9:B15)</f>
        <v>176631785</v>
      </c>
      <c r="C8" s="460">
        <f t="shared" ref="C8:L8" si="1">SUM(C9:C15)</f>
        <v>785476461.65999997</v>
      </c>
      <c r="D8" s="460">
        <f t="shared" si="1"/>
        <v>118458107.53</v>
      </c>
      <c r="E8" s="460">
        <f t="shared" si="1"/>
        <v>351675415.92000008</v>
      </c>
      <c r="F8" s="460">
        <f t="shared" si="1"/>
        <v>482449131.18000001</v>
      </c>
      <c r="G8" s="460">
        <f t="shared" si="1"/>
        <v>104780379.33</v>
      </c>
      <c r="H8" s="460">
        <f t="shared" si="1"/>
        <v>461793153.43000001</v>
      </c>
      <c r="I8" s="460">
        <f t="shared" si="1"/>
        <v>42870660.589999996</v>
      </c>
      <c r="J8" s="460">
        <f t="shared" si="1"/>
        <v>62270139</v>
      </c>
      <c r="K8" s="460">
        <f t="shared" si="1"/>
        <v>668957713.07000005</v>
      </c>
      <c r="L8" s="914">
        <f t="shared" si="1"/>
        <v>863491513.12999988</v>
      </c>
    </row>
    <row r="9" spans="1:12" x14ac:dyDescent="0.2">
      <c r="A9" s="462" t="s">
        <v>375</v>
      </c>
      <c r="B9" s="915">
        <v>23086333</v>
      </c>
      <c r="C9" s="524">
        <v>475491039.44999999</v>
      </c>
      <c r="D9" s="524">
        <v>20976861.530000001</v>
      </c>
      <c r="E9" s="524">
        <v>40172558.590000004</v>
      </c>
      <c r="F9" s="524">
        <v>94272729.689999998</v>
      </c>
      <c r="G9" s="524">
        <v>11326507.550000001</v>
      </c>
      <c r="H9" s="524">
        <v>52864176.380000003</v>
      </c>
      <c r="I9" s="524">
        <v>4406467.6500000004</v>
      </c>
      <c r="J9" s="524">
        <v>19103077</v>
      </c>
      <c r="K9" s="524">
        <v>252177073.68000001</v>
      </c>
      <c r="L9" s="916">
        <v>125038171.84999999</v>
      </c>
    </row>
    <row r="10" spans="1:12" x14ac:dyDescent="0.2">
      <c r="A10" s="462" t="s">
        <v>376</v>
      </c>
      <c r="B10" s="915">
        <v>1740</v>
      </c>
      <c r="C10" s="524">
        <v>0</v>
      </c>
      <c r="D10" s="524">
        <v>0</v>
      </c>
      <c r="E10" s="524">
        <v>0</v>
      </c>
      <c r="F10" s="524">
        <v>2827382.19</v>
      </c>
      <c r="G10" s="524">
        <v>0</v>
      </c>
      <c r="H10" s="524">
        <v>635182.77</v>
      </c>
      <c r="I10" s="524">
        <v>6776665.3499999996</v>
      </c>
      <c r="J10" s="524">
        <v>9780344</v>
      </c>
      <c r="K10" s="524">
        <v>76675.48</v>
      </c>
      <c r="L10" s="916">
        <v>215741028.47</v>
      </c>
    </row>
    <row r="11" spans="1:12" x14ac:dyDescent="0.2">
      <c r="A11" s="462" t="s">
        <v>377</v>
      </c>
      <c r="B11" s="915">
        <v>83819286</v>
      </c>
      <c r="C11" s="524">
        <v>239752978.11000001</v>
      </c>
      <c r="D11" s="524">
        <v>84706924.769999996</v>
      </c>
      <c r="E11" s="524">
        <v>195308346.99000001</v>
      </c>
      <c r="F11" s="524">
        <v>295420635.82999998</v>
      </c>
      <c r="G11" s="524">
        <v>79197283.890000001</v>
      </c>
      <c r="H11" s="524">
        <v>127829686.40000001</v>
      </c>
      <c r="I11" s="524">
        <v>26638341.93</v>
      </c>
      <c r="J11" s="524">
        <v>12857951</v>
      </c>
      <c r="K11" s="524">
        <v>366696312.93000001</v>
      </c>
      <c r="L11" s="916">
        <v>420037174.27999997</v>
      </c>
    </row>
    <row r="12" spans="1:12" x14ac:dyDescent="0.2">
      <c r="A12" s="462" t="s">
        <v>378</v>
      </c>
      <c r="B12" s="915">
        <v>0</v>
      </c>
      <c r="C12" s="524">
        <v>50872858.369999997</v>
      </c>
      <c r="D12" s="524">
        <v>0</v>
      </c>
      <c r="E12" s="524">
        <v>0</v>
      </c>
      <c r="F12" s="524">
        <v>0</v>
      </c>
      <c r="G12" s="524">
        <v>0</v>
      </c>
      <c r="H12" s="524">
        <v>0</v>
      </c>
      <c r="I12" s="524">
        <v>1031785.68</v>
      </c>
      <c r="J12" s="524">
        <v>3823735</v>
      </c>
      <c r="K12" s="524">
        <v>8012740.8600000003</v>
      </c>
      <c r="L12" s="916">
        <v>0</v>
      </c>
    </row>
    <row r="13" spans="1:12" x14ac:dyDescent="0.2">
      <c r="A13" s="462" t="s">
        <v>379</v>
      </c>
      <c r="B13" s="915">
        <v>13390787</v>
      </c>
      <c r="C13" s="524">
        <v>9435352.8599999994</v>
      </c>
      <c r="D13" s="524">
        <v>10639874.98</v>
      </c>
      <c r="E13" s="524">
        <v>69368891.700000003</v>
      </c>
      <c r="F13" s="524">
        <v>87909427.790000007</v>
      </c>
      <c r="G13" s="524">
        <v>6078840.8499999996</v>
      </c>
      <c r="H13" s="524">
        <v>200407980.94</v>
      </c>
      <c r="I13" s="524">
        <v>4017399.98</v>
      </c>
      <c r="J13" s="524">
        <v>0</v>
      </c>
      <c r="K13" s="524">
        <v>524529.31999999995</v>
      </c>
      <c r="L13" s="916">
        <v>24549748.260000002</v>
      </c>
    </row>
    <row r="14" spans="1:12" x14ac:dyDescent="0.2">
      <c r="A14" s="462" t="s">
        <v>380</v>
      </c>
      <c r="B14" s="915">
        <v>21245732</v>
      </c>
      <c r="C14" s="524">
        <v>9924232.8699999992</v>
      </c>
      <c r="D14" s="524">
        <v>1746733.13</v>
      </c>
      <c r="E14" s="524">
        <v>26191737.280000001</v>
      </c>
      <c r="F14" s="524">
        <v>1726897.18</v>
      </c>
      <c r="G14" s="524">
        <v>8177747.04</v>
      </c>
      <c r="H14" s="524">
        <v>2655736.62</v>
      </c>
      <c r="I14" s="524">
        <v>0</v>
      </c>
      <c r="J14" s="524">
        <v>3805660</v>
      </c>
      <c r="K14" s="524">
        <v>21281706.41</v>
      </c>
      <c r="L14" s="916">
        <v>6154995.7699999996</v>
      </c>
    </row>
    <row r="15" spans="1:12" x14ac:dyDescent="0.2">
      <c r="A15" s="462" t="s">
        <v>381</v>
      </c>
      <c r="B15" s="915">
        <v>35087907</v>
      </c>
      <c r="C15" s="524">
        <v>0</v>
      </c>
      <c r="D15" s="524">
        <v>387713.12</v>
      </c>
      <c r="E15" s="524">
        <v>20633881.359999999</v>
      </c>
      <c r="F15" s="524">
        <v>292058.5</v>
      </c>
      <c r="G15" s="524">
        <v>0</v>
      </c>
      <c r="H15" s="524">
        <v>77400390.319999993</v>
      </c>
      <c r="I15" s="524">
        <v>0</v>
      </c>
      <c r="J15" s="524">
        <v>12899372</v>
      </c>
      <c r="K15" s="524">
        <v>20188674.390000001</v>
      </c>
      <c r="L15" s="916">
        <v>71970394.5</v>
      </c>
    </row>
    <row r="16" spans="1:12" x14ac:dyDescent="0.2">
      <c r="A16" s="461" t="s">
        <v>382</v>
      </c>
      <c r="B16" s="913">
        <f>SUM(B17:B25)</f>
        <v>2867233704</v>
      </c>
      <c r="C16" s="460">
        <f t="shared" ref="C16:L16" si="2">SUM(C17:C25)</f>
        <v>2565887573.5100002</v>
      </c>
      <c r="D16" s="460">
        <f t="shared" si="2"/>
        <v>229113746.70000002</v>
      </c>
      <c r="E16" s="460">
        <f t="shared" si="2"/>
        <v>1223275662.27</v>
      </c>
      <c r="F16" s="460">
        <f t="shared" si="2"/>
        <v>1605498245.8599999</v>
      </c>
      <c r="G16" s="460">
        <f t="shared" si="2"/>
        <v>37318928.079999998</v>
      </c>
      <c r="H16" s="460">
        <f t="shared" si="2"/>
        <v>2415975063.4099998</v>
      </c>
      <c r="I16" s="460">
        <f t="shared" si="2"/>
        <v>284207649.88</v>
      </c>
      <c r="J16" s="460">
        <f t="shared" si="2"/>
        <v>1009165320</v>
      </c>
      <c r="K16" s="460">
        <f t="shared" si="2"/>
        <v>4035420168.5999999</v>
      </c>
      <c r="L16" s="914">
        <f t="shared" si="2"/>
        <v>2348658925.5300002</v>
      </c>
    </row>
    <row r="17" spans="1:12" x14ac:dyDescent="0.2">
      <c r="A17" s="462" t="s">
        <v>383</v>
      </c>
      <c r="B17" s="915">
        <v>0</v>
      </c>
      <c r="C17" s="524">
        <v>0</v>
      </c>
      <c r="D17" s="524">
        <v>146225.99</v>
      </c>
      <c r="E17" s="524">
        <v>501120</v>
      </c>
      <c r="F17" s="524">
        <v>0</v>
      </c>
      <c r="G17" s="524">
        <v>19140</v>
      </c>
      <c r="H17" s="524">
        <v>158125.21</v>
      </c>
      <c r="I17" s="524">
        <v>24044.5</v>
      </c>
      <c r="J17" s="524">
        <v>92201</v>
      </c>
      <c r="K17" s="524">
        <v>26291070.440000001</v>
      </c>
      <c r="L17" s="916">
        <v>233705.68</v>
      </c>
    </row>
    <row r="18" spans="1:12" x14ac:dyDescent="0.2">
      <c r="A18" s="462" t="s">
        <v>384</v>
      </c>
      <c r="B18" s="915">
        <v>0</v>
      </c>
      <c r="C18" s="524">
        <v>0</v>
      </c>
      <c r="D18" s="524">
        <v>0</v>
      </c>
      <c r="E18" s="524">
        <v>0</v>
      </c>
      <c r="F18" s="524">
        <v>0</v>
      </c>
      <c r="G18" s="524">
        <v>0</v>
      </c>
      <c r="H18" s="524">
        <v>0</v>
      </c>
      <c r="I18" s="524">
        <v>78285868.140000001</v>
      </c>
      <c r="J18" s="524">
        <v>0</v>
      </c>
      <c r="K18" s="524">
        <v>2118262.35</v>
      </c>
      <c r="L18" s="916">
        <v>34389144.490000002</v>
      </c>
    </row>
    <row r="19" spans="1:12" x14ac:dyDescent="0.2">
      <c r="A19" s="462" t="s">
        <v>385</v>
      </c>
      <c r="B19" s="915">
        <v>98816229</v>
      </c>
      <c r="C19" s="524">
        <v>0</v>
      </c>
      <c r="D19" s="524">
        <v>0</v>
      </c>
      <c r="E19" s="524">
        <v>12898534.109999999</v>
      </c>
      <c r="F19" s="524">
        <v>38994</v>
      </c>
      <c r="G19" s="524">
        <v>0</v>
      </c>
      <c r="H19" s="524">
        <v>13166472.33</v>
      </c>
      <c r="I19" s="524">
        <v>0</v>
      </c>
      <c r="J19" s="524">
        <v>780531</v>
      </c>
      <c r="K19" s="524">
        <v>44982409.119999997</v>
      </c>
      <c r="L19" s="916">
        <v>12943155.539999999</v>
      </c>
    </row>
    <row r="20" spans="1:12" x14ac:dyDescent="0.2">
      <c r="A20" s="462" t="s">
        <v>386</v>
      </c>
      <c r="B20" s="915">
        <v>2767322009</v>
      </c>
      <c r="C20" s="524">
        <v>2003525968.6900001</v>
      </c>
      <c r="D20" s="524">
        <v>228436821.83000001</v>
      </c>
      <c r="E20" s="524">
        <v>1205898383.21</v>
      </c>
      <c r="F20" s="524">
        <v>1603699314.28</v>
      </c>
      <c r="G20" s="524">
        <v>37299788.079999998</v>
      </c>
      <c r="H20" s="524">
        <v>2315555508.8899999</v>
      </c>
      <c r="I20" s="524">
        <v>184397249.81999999</v>
      </c>
      <c r="J20" s="524">
        <v>1011401275</v>
      </c>
      <c r="K20" s="524">
        <v>3957336614.4499998</v>
      </c>
      <c r="L20" s="916">
        <v>1598447110.1800001</v>
      </c>
    </row>
    <row r="21" spans="1:12" x14ac:dyDescent="0.2">
      <c r="A21" s="462" t="s">
        <v>387</v>
      </c>
      <c r="B21" s="915">
        <v>0</v>
      </c>
      <c r="C21" s="524">
        <v>0</v>
      </c>
      <c r="D21" s="524">
        <v>0</v>
      </c>
      <c r="E21" s="524">
        <v>0</v>
      </c>
      <c r="F21" s="524">
        <v>0</v>
      </c>
      <c r="G21" s="524">
        <v>0</v>
      </c>
      <c r="H21" s="524">
        <v>0</v>
      </c>
      <c r="I21" s="524">
        <v>0</v>
      </c>
      <c r="J21" s="524">
        <v>0</v>
      </c>
      <c r="K21" s="524">
        <v>0</v>
      </c>
      <c r="L21" s="916">
        <v>0</v>
      </c>
    </row>
    <row r="22" spans="1:12" x14ac:dyDescent="0.2">
      <c r="A22" s="462" t="s">
        <v>388</v>
      </c>
      <c r="B22" s="915">
        <v>0</v>
      </c>
      <c r="C22" s="524">
        <v>0</v>
      </c>
      <c r="D22" s="524">
        <v>530698.88</v>
      </c>
      <c r="E22" s="524">
        <v>3332023.5</v>
      </c>
      <c r="F22" s="524">
        <v>0</v>
      </c>
      <c r="G22" s="524">
        <v>0</v>
      </c>
      <c r="H22" s="524">
        <v>0</v>
      </c>
      <c r="I22" s="524">
        <v>14620715.76</v>
      </c>
      <c r="J22" s="524">
        <v>0</v>
      </c>
      <c r="K22" s="524">
        <v>2518824.2999999998</v>
      </c>
      <c r="L22" s="916">
        <v>0</v>
      </c>
    </row>
    <row r="23" spans="1:12" x14ac:dyDescent="0.2">
      <c r="A23" s="462" t="s">
        <v>389</v>
      </c>
      <c r="B23" s="915">
        <v>0</v>
      </c>
      <c r="C23" s="524">
        <v>0</v>
      </c>
      <c r="D23" s="524">
        <v>0</v>
      </c>
      <c r="E23" s="524">
        <v>0</v>
      </c>
      <c r="F23" s="524">
        <v>1080275.58</v>
      </c>
      <c r="G23" s="524">
        <v>0</v>
      </c>
      <c r="H23" s="524">
        <v>19211409.140000001</v>
      </c>
      <c r="I23" s="524">
        <v>6879771.6600000001</v>
      </c>
      <c r="J23" s="524">
        <v>0</v>
      </c>
      <c r="K23" s="524">
        <v>1745574.34</v>
      </c>
      <c r="L23" s="916">
        <v>0</v>
      </c>
    </row>
    <row r="24" spans="1:12" x14ac:dyDescent="0.2">
      <c r="A24" s="462" t="s">
        <v>390</v>
      </c>
      <c r="B24" s="915">
        <v>1095466</v>
      </c>
      <c r="C24" s="524">
        <v>562361604.82000005</v>
      </c>
      <c r="D24" s="524">
        <v>0</v>
      </c>
      <c r="E24" s="524">
        <v>0</v>
      </c>
      <c r="F24" s="524">
        <v>679662</v>
      </c>
      <c r="G24" s="524">
        <v>0</v>
      </c>
      <c r="H24" s="524">
        <v>67883547.840000004</v>
      </c>
      <c r="I24" s="524">
        <v>0</v>
      </c>
      <c r="J24" s="524">
        <v>-3108687</v>
      </c>
      <c r="K24" s="524">
        <v>427413.6</v>
      </c>
      <c r="L24" s="916">
        <v>702645809.63999999</v>
      </c>
    </row>
    <row r="25" spans="1:12" ht="13.5" thickBot="1" x14ac:dyDescent="0.25">
      <c r="A25" s="463" t="s">
        <v>903</v>
      </c>
      <c r="B25" s="915">
        <v>0</v>
      </c>
      <c r="C25" s="524">
        <v>0</v>
      </c>
      <c r="D25" s="524">
        <v>0</v>
      </c>
      <c r="E25" s="524">
        <v>645601.44999999995</v>
      </c>
      <c r="F25" s="524">
        <v>0</v>
      </c>
      <c r="G25" s="524">
        <v>0</v>
      </c>
      <c r="H25" s="524">
        <v>0</v>
      </c>
      <c r="I25" s="524">
        <v>0</v>
      </c>
      <c r="J25" s="524">
        <v>0</v>
      </c>
      <c r="K25" s="524">
        <v>0</v>
      </c>
      <c r="L25" s="916">
        <v>0</v>
      </c>
    </row>
    <row r="26" spans="1:12" ht="13.5" thickBot="1" x14ac:dyDescent="0.25">
      <c r="A26" s="920" t="s">
        <v>391</v>
      </c>
      <c r="B26" s="919">
        <f>B27+B36</f>
        <v>613984335</v>
      </c>
      <c r="C26" s="918">
        <f t="shared" ref="C26:L26" si="3">C27+C36</f>
        <v>643562141.02999997</v>
      </c>
      <c r="D26" s="918">
        <f t="shared" si="3"/>
        <v>190087580.89999998</v>
      </c>
      <c r="E26" s="918">
        <f>E27+E36</f>
        <v>545231188.77999997</v>
      </c>
      <c r="F26" s="918">
        <f t="shared" si="3"/>
        <v>1059186525.5599999</v>
      </c>
      <c r="G26" s="918">
        <f t="shared" si="3"/>
        <v>82375143.329999998</v>
      </c>
      <c r="H26" s="918">
        <f t="shared" si="3"/>
        <v>614100638.55000007</v>
      </c>
      <c r="I26" s="918">
        <f t="shared" si="3"/>
        <v>222297712.47999999</v>
      </c>
      <c r="J26" s="918">
        <f t="shared" si="3"/>
        <v>287815847</v>
      </c>
      <c r="K26" s="918">
        <f t="shared" si="3"/>
        <v>1287907032.45</v>
      </c>
      <c r="L26" s="917">
        <f t="shared" si="3"/>
        <v>49987853.390000001</v>
      </c>
    </row>
    <row r="27" spans="1:12" x14ac:dyDescent="0.2">
      <c r="A27" s="461" t="s">
        <v>392</v>
      </c>
      <c r="B27" s="913">
        <f>SUM(B28:B35)</f>
        <v>127840965</v>
      </c>
      <c r="C27" s="460">
        <f t="shared" ref="C27:L27" si="4">SUM(C28:C35)</f>
        <v>269378121.39999998</v>
      </c>
      <c r="D27" s="460">
        <f t="shared" si="4"/>
        <v>181351822.97999999</v>
      </c>
      <c r="E27" s="460">
        <f t="shared" si="4"/>
        <v>247252649.90000004</v>
      </c>
      <c r="F27" s="460">
        <f t="shared" si="4"/>
        <v>327196033.90000004</v>
      </c>
      <c r="G27" s="460">
        <f t="shared" si="4"/>
        <v>68392792.599999994</v>
      </c>
      <c r="H27" s="460">
        <f t="shared" si="4"/>
        <v>180383995.56000003</v>
      </c>
      <c r="I27" s="460">
        <f t="shared" si="4"/>
        <v>18485255.569999997</v>
      </c>
      <c r="J27" s="460">
        <f t="shared" si="4"/>
        <v>48885799</v>
      </c>
      <c r="K27" s="460">
        <f t="shared" si="4"/>
        <v>404909574.98000002</v>
      </c>
      <c r="L27" s="914">
        <f t="shared" si="4"/>
        <v>43636037.909999996</v>
      </c>
    </row>
    <row r="28" spans="1:12" x14ac:dyDescent="0.2">
      <c r="A28" s="462" t="s">
        <v>393</v>
      </c>
      <c r="B28" s="915">
        <v>14207281</v>
      </c>
      <c r="C28" s="524">
        <v>33118979.93</v>
      </c>
      <c r="D28" s="524">
        <v>59370810.810000002</v>
      </c>
      <c r="E28" s="524">
        <v>96446649.980000004</v>
      </c>
      <c r="F28" s="524">
        <v>108905451.64</v>
      </c>
      <c r="G28" s="524">
        <v>29382272.550000001</v>
      </c>
      <c r="H28" s="524">
        <v>65103998.140000001</v>
      </c>
      <c r="I28" s="524">
        <v>1822585.01</v>
      </c>
      <c r="J28" s="524">
        <v>1335223</v>
      </c>
      <c r="K28" s="524">
        <v>143706620</v>
      </c>
      <c r="L28" s="916">
        <v>22446915.02</v>
      </c>
    </row>
    <row r="29" spans="1:12" x14ac:dyDescent="0.2">
      <c r="A29" s="462" t="s">
        <v>394</v>
      </c>
      <c r="B29" s="915">
        <v>13802823</v>
      </c>
      <c r="C29" s="524">
        <v>9308640.5800000001</v>
      </c>
      <c r="D29" s="524">
        <v>90733474.959999993</v>
      </c>
      <c r="E29" s="524">
        <v>40520490.5</v>
      </c>
      <c r="F29" s="524">
        <v>32033234.140000001</v>
      </c>
      <c r="G29" s="524">
        <v>0</v>
      </c>
      <c r="H29" s="524">
        <v>76691611.030000001</v>
      </c>
      <c r="I29" s="524">
        <v>1501250</v>
      </c>
      <c r="J29" s="524">
        <v>29417880</v>
      </c>
      <c r="K29" s="524">
        <v>57956735.950000003</v>
      </c>
      <c r="L29" s="916">
        <v>0</v>
      </c>
    </row>
    <row r="30" spans="1:12" x14ac:dyDescent="0.2">
      <c r="A30" s="462" t="s">
        <v>395</v>
      </c>
      <c r="B30" s="915">
        <v>76798060</v>
      </c>
      <c r="C30" s="524">
        <v>0</v>
      </c>
      <c r="D30" s="524">
        <v>0</v>
      </c>
      <c r="E30" s="524">
        <v>0</v>
      </c>
      <c r="F30" s="524">
        <v>39201.39</v>
      </c>
      <c r="G30" s="524">
        <v>0</v>
      </c>
      <c r="H30" s="524">
        <v>0</v>
      </c>
      <c r="I30" s="524">
        <v>11319158.85</v>
      </c>
      <c r="J30" s="524">
        <v>0</v>
      </c>
      <c r="K30" s="524">
        <v>0</v>
      </c>
      <c r="L30" s="916">
        <v>0</v>
      </c>
    </row>
    <row r="31" spans="1:12" x14ac:dyDescent="0.2">
      <c r="A31" s="462" t="s">
        <v>1694</v>
      </c>
      <c r="B31" s="915">
        <v>0</v>
      </c>
      <c r="C31" s="524">
        <v>0</v>
      </c>
      <c r="D31" s="524">
        <v>4885250.4000000004</v>
      </c>
      <c r="E31" s="524">
        <v>0</v>
      </c>
      <c r="F31" s="524">
        <v>15331062.43</v>
      </c>
      <c r="G31" s="524">
        <v>305439.62</v>
      </c>
      <c r="H31" s="524">
        <v>16507437.439999999</v>
      </c>
      <c r="I31" s="524">
        <v>642851.19999999995</v>
      </c>
      <c r="J31" s="524">
        <v>0</v>
      </c>
      <c r="K31" s="524">
        <v>0</v>
      </c>
      <c r="L31" s="916">
        <v>0</v>
      </c>
    </row>
    <row r="32" spans="1:12" x14ac:dyDescent="0.2">
      <c r="A32" s="462" t="s">
        <v>397</v>
      </c>
      <c r="B32" s="915">
        <v>23032801</v>
      </c>
      <c r="C32" s="524">
        <v>226950500.88999999</v>
      </c>
      <c r="D32" s="524">
        <v>26048700.129999999</v>
      </c>
      <c r="E32" s="524">
        <v>110285509.42</v>
      </c>
      <c r="F32" s="524">
        <v>103487756.18000001</v>
      </c>
      <c r="G32" s="524">
        <v>27349253.300000001</v>
      </c>
      <c r="H32" s="524">
        <v>16522076.710000001</v>
      </c>
      <c r="I32" s="524">
        <v>3167606.77</v>
      </c>
      <c r="J32" s="524">
        <v>18132696</v>
      </c>
      <c r="K32" s="524">
        <v>55254979.460000001</v>
      </c>
      <c r="L32" s="916">
        <v>21189122.890000001</v>
      </c>
    </row>
    <row r="33" spans="1:12" x14ac:dyDescent="0.2">
      <c r="A33" s="463" t="s">
        <v>398</v>
      </c>
      <c r="B33" s="915">
        <v>0</v>
      </c>
      <c r="C33" s="524">
        <v>0</v>
      </c>
      <c r="D33" s="524">
        <v>313586.68</v>
      </c>
      <c r="E33" s="524">
        <v>0</v>
      </c>
      <c r="F33" s="524">
        <v>0</v>
      </c>
      <c r="G33" s="524">
        <v>0</v>
      </c>
      <c r="H33" s="524">
        <v>0</v>
      </c>
      <c r="I33" s="524">
        <v>0</v>
      </c>
      <c r="J33" s="524">
        <v>0</v>
      </c>
      <c r="K33" s="524">
        <v>0</v>
      </c>
      <c r="L33" s="916">
        <v>0</v>
      </c>
    </row>
    <row r="34" spans="1:12" x14ac:dyDescent="0.2">
      <c r="A34" s="463" t="s">
        <v>399</v>
      </c>
      <c r="B34" s="915">
        <v>0</v>
      </c>
      <c r="C34" s="524">
        <v>0</v>
      </c>
      <c r="D34" s="524">
        <v>0</v>
      </c>
      <c r="E34" s="524">
        <v>0</v>
      </c>
      <c r="F34" s="524">
        <v>320578.8</v>
      </c>
      <c r="G34" s="524">
        <v>11355827.130000001</v>
      </c>
      <c r="H34" s="524">
        <v>0</v>
      </c>
      <c r="I34" s="524">
        <v>31803.74</v>
      </c>
      <c r="J34" s="524">
        <v>0</v>
      </c>
      <c r="K34" s="524">
        <v>147569536.94</v>
      </c>
      <c r="L34" s="916">
        <v>0</v>
      </c>
    </row>
    <row r="35" spans="1:12" x14ac:dyDescent="0.2">
      <c r="A35" s="463" t="s">
        <v>400</v>
      </c>
      <c r="B35" s="915">
        <v>0</v>
      </c>
      <c r="C35" s="524">
        <v>0</v>
      </c>
      <c r="D35" s="524">
        <v>0</v>
      </c>
      <c r="E35" s="524">
        <v>0</v>
      </c>
      <c r="F35" s="524">
        <v>67078749.32</v>
      </c>
      <c r="G35" s="524">
        <v>0</v>
      </c>
      <c r="H35" s="524">
        <v>5558872.2400000002</v>
      </c>
      <c r="I35" s="524">
        <v>0</v>
      </c>
      <c r="J35" s="524">
        <v>0</v>
      </c>
      <c r="K35" s="524">
        <v>421702.63</v>
      </c>
      <c r="L35" s="916">
        <v>0</v>
      </c>
    </row>
    <row r="36" spans="1:12" x14ac:dyDescent="0.2">
      <c r="A36" s="459" t="s">
        <v>401</v>
      </c>
      <c r="B36" s="913">
        <f>SUM(B37:B44)</f>
        <v>486143370</v>
      </c>
      <c r="C36" s="460">
        <f t="shared" ref="C36:L36" si="5">SUM(C37:C44)</f>
        <v>374184019.63</v>
      </c>
      <c r="D36" s="460">
        <f t="shared" si="5"/>
        <v>8735757.9199999999</v>
      </c>
      <c r="E36" s="460">
        <f t="shared" si="5"/>
        <v>297978538.88</v>
      </c>
      <c r="F36" s="460">
        <f t="shared" si="5"/>
        <v>731990491.65999997</v>
      </c>
      <c r="G36" s="460">
        <f t="shared" si="5"/>
        <v>13982350.73</v>
      </c>
      <c r="H36" s="460">
        <f t="shared" si="5"/>
        <v>433716642.99000001</v>
      </c>
      <c r="I36" s="460">
        <f t="shared" si="5"/>
        <v>203812456.91</v>
      </c>
      <c r="J36" s="460">
        <f t="shared" si="5"/>
        <v>238930048</v>
      </c>
      <c r="K36" s="460">
        <f t="shared" si="5"/>
        <v>882997457.47000003</v>
      </c>
      <c r="L36" s="914">
        <f t="shared" si="5"/>
        <v>6351815.4800000004</v>
      </c>
    </row>
    <row r="37" spans="1:12" x14ac:dyDescent="0.2">
      <c r="A37" s="463" t="s">
        <v>402</v>
      </c>
      <c r="B37" s="915">
        <v>0</v>
      </c>
      <c r="C37" s="524">
        <v>0</v>
      </c>
      <c r="D37" s="524">
        <v>0</v>
      </c>
      <c r="E37" s="524">
        <v>28234890.5</v>
      </c>
      <c r="F37" s="524">
        <v>0</v>
      </c>
      <c r="G37" s="524">
        <v>0</v>
      </c>
      <c r="H37" s="524">
        <v>0</v>
      </c>
      <c r="I37" s="524">
        <v>3036394.69</v>
      </c>
      <c r="J37" s="524">
        <v>0</v>
      </c>
      <c r="K37" s="524">
        <v>0</v>
      </c>
      <c r="L37" s="916">
        <v>0</v>
      </c>
    </row>
    <row r="38" spans="1:12" x14ac:dyDescent="0.2">
      <c r="A38" s="463" t="s">
        <v>403</v>
      </c>
      <c r="B38" s="915">
        <v>43732500</v>
      </c>
      <c r="C38" s="524">
        <v>365464792.54000002</v>
      </c>
      <c r="D38" s="524">
        <v>0</v>
      </c>
      <c r="E38" s="524">
        <v>190753189.21000001</v>
      </c>
      <c r="F38" s="524">
        <v>445660000.00999999</v>
      </c>
      <c r="G38" s="524">
        <v>0</v>
      </c>
      <c r="H38" s="524">
        <v>247518584.53</v>
      </c>
      <c r="I38" s="524">
        <v>0</v>
      </c>
      <c r="J38" s="524">
        <v>0</v>
      </c>
      <c r="K38" s="524">
        <v>858393132.83000004</v>
      </c>
      <c r="L38" s="916">
        <v>0</v>
      </c>
    </row>
    <row r="39" spans="1:12" x14ac:dyDescent="0.2">
      <c r="A39" s="463" t="s">
        <v>404</v>
      </c>
      <c r="B39" s="915">
        <v>366346280</v>
      </c>
      <c r="C39" s="524">
        <v>0</v>
      </c>
      <c r="D39" s="524">
        <v>0</v>
      </c>
      <c r="E39" s="524">
        <v>0</v>
      </c>
      <c r="F39" s="524">
        <v>235000000</v>
      </c>
      <c r="G39" s="524">
        <v>0</v>
      </c>
      <c r="H39" s="524">
        <v>0</v>
      </c>
      <c r="I39" s="524">
        <v>198394500</v>
      </c>
      <c r="J39" s="524">
        <v>0</v>
      </c>
      <c r="K39" s="524">
        <v>0</v>
      </c>
      <c r="L39" s="916">
        <v>0</v>
      </c>
    </row>
    <row r="40" spans="1:12" x14ac:dyDescent="0.2">
      <c r="A40" s="463" t="s">
        <v>405</v>
      </c>
      <c r="B40" s="915">
        <v>0</v>
      </c>
      <c r="C40" s="524">
        <v>0</v>
      </c>
      <c r="D40" s="524">
        <v>0</v>
      </c>
      <c r="E40" s="524">
        <v>0</v>
      </c>
      <c r="F40" s="524">
        <v>0</v>
      </c>
      <c r="G40" s="524">
        <v>0</v>
      </c>
      <c r="H40" s="524">
        <v>15897053</v>
      </c>
      <c r="I40" s="524">
        <v>563532.56999999995</v>
      </c>
      <c r="J40" s="524">
        <v>0</v>
      </c>
      <c r="K40" s="524">
        <v>0</v>
      </c>
      <c r="L40" s="916">
        <v>0</v>
      </c>
    </row>
    <row r="41" spans="1:12" x14ac:dyDescent="0.2">
      <c r="A41" s="463" t="s">
        <v>406</v>
      </c>
      <c r="B41" s="915">
        <v>0</v>
      </c>
      <c r="C41" s="524">
        <v>0</v>
      </c>
      <c r="D41" s="524">
        <v>0</v>
      </c>
      <c r="E41" s="524">
        <v>0</v>
      </c>
      <c r="F41" s="524">
        <v>0</v>
      </c>
      <c r="G41" s="524">
        <v>0</v>
      </c>
      <c r="H41" s="524">
        <v>0</v>
      </c>
      <c r="I41" s="524">
        <v>1818029.65</v>
      </c>
      <c r="J41" s="524">
        <v>0</v>
      </c>
      <c r="K41" s="524">
        <v>0</v>
      </c>
      <c r="L41" s="916">
        <v>0</v>
      </c>
    </row>
    <row r="42" spans="1:12" x14ac:dyDescent="0.2">
      <c r="A42" s="463" t="s">
        <v>407</v>
      </c>
      <c r="B42" s="915">
        <v>0</v>
      </c>
      <c r="C42" s="524">
        <v>0</v>
      </c>
      <c r="D42" s="524">
        <v>0</v>
      </c>
      <c r="E42" s="524">
        <v>0</v>
      </c>
      <c r="F42" s="524">
        <v>0</v>
      </c>
      <c r="G42" s="524">
        <v>0</v>
      </c>
      <c r="H42" s="524">
        <v>0</v>
      </c>
      <c r="I42" s="524">
        <v>0</v>
      </c>
      <c r="J42" s="524">
        <v>0</v>
      </c>
      <c r="K42" s="524">
        <v>0</v>
      </c>
      <c r="L42" s="916">
        <v>0</v>
      </c>
    </row>
    <row r="43" spans="1:12" x14ac:dyDescent="0.2">
      <c r="A43" s="463" t="s">
        <v>408</v>
      </c>
      <c r="B43" s="915">
        <v>12604356</v>
      </c>
      <c r="C43" s="524">
        <v>8719227.0899999999</v>
      </c>
      <c r="D43" s="524">
        <v>8735757.9199999999</v>
      </c>
      <c r="E43" s="524">
        <v>78990459.170000002</v>
      </c>
      <c r="F43" s="524">
        <v>37807211.619999997</v>
      </c>
      <c r="G43" s="524">
        <v>13982350.73</v>
      </c>
      <c r="H43" s="524">
        <v>8497479.3399999999</v>
      </c>
      <c r="I43" s="524">
        <v>0</v>
      </c>
      <c r="J43" s="524">
        <v>3003431</v>
      </c>
      <c r="K43" s="524">
        <v>24604324.640000001</v>
      </c>
      <c r="L43" s="916">
        <v>6351815.4800000004</v>
      </c>
    </row>
    <row r="44" spans="1:12" ht="13.5" thickBot="1" x14ac:dyDescent="0.25">
      <c r="A44" s="463" t="s">
        <v>409</v>
      </c>
      <c r="B44" s="915">
        <v>63460234</v>
      </c>
      <c r="C44" s="524">
        <v>0</v>
      </c>
      <c r="D44" s="524">
        <v>0</v>
      </c>
      <c r="E44" s="524">
        <v>0</v>
      </c>
      <c r="F44" s="524">
        <v>13523280.029999999</v>
      </c>
      <c r="G44" s="524">
        <v>0</v>
      </c>
      <c r="H44" s="524">
        <v>161803526.12</v>
      </c>
      <c r="I44" s="524">
        <v>0</v>
      </c>
      <c r="J44" s="524">
        <v>235926617</v>
      </c>
      <c r="K44" s="524">
        <v>0</v>
      </c>
      <c r="L44" s="916">
        <v>0</v>
      </c>
    </row>
    <row r="45" spans="1:12" ht="13.5" thickBot="1" x14ac:dyDescent="0.25">
      <c r="A45" s="920" t="s">
        <v>410</v>
      </c>
      <c r="B45" s="919">
        <f>SUM(B46:B54)</f>
        <v>2429881154</v>
      </c>
      <c r="C45" s="918">
        <f t="shared" ref="C45:L45" si="6">SUM(C46:C54)</f>
        <v>2707801894.1400003</v>
      </c>
      <c r="D45" s="918">
        <f t="shared" si="6"/>
        <v>157484273.32999998</v>
      </c>
      <c r="E45" s="918">
        <f t="shared" si="6"/>
        <v>1029719889.4099998</v>
      </c>
      <c r="F45" s="918">
        <f t="shared" si="6"/>
        <v>1028760851.4800001</v>
      </c>
      <c r="G45" s="918">
        <f t="shared" si="6"/>
        <v>59724164.079999998</v>
      </c>
      <c r="H45" s="918">
        <f t="shared" si="6"/>
        <v>2263667578.29</v>
      </c>
      <c r="I45" s="918">
        <f t="shared" si="6"/>
        <v>104780597.99000001</v>
      </c>
      <c r="J45" s="918">
        <f t="shared" si="6"/>
        <v>783619612</v>
      </c>
      <c r="K45" s="918">
        <f t="shared" si="6"/>
        <v>3416470849.2199993</v>
      </c>
      <c r="L45" s="917">
        <f t="shared" si="6"/>
        <v>3162162585.27</v>
      </c>
    </row>
    <row r="46" spans="1:12" x14ac:dyDescent="0.2">
      <c r="A46" s="463" t="s">
        <v>411</v>
      </c>
      <c r="B46" s="915">
        <v>438928000</v>
      </c>
      <c r="C46" s="524">
        <v>1201252200</v>
      </c>
      <c r="D46" s="524">
        <v>22997700</v>
      </c>
      <c r="E46" s="524">
        <v>136000320</v>
      </c>
      <c r="F46" s="524">
        <v>192691900</v>
      </c>
      <c r="G46" s="524">
        <v>11499600</v>
      </c>
      <c r="H46" s="524">
        <v>892045100</v>
      </c>
      <c r="I46" s="524">
        <v>84752900</v>
      </c>
      <c r="J46" s="524">
        <v>452354000</v>
      </c>
      <c r="K46" s="524">
        <v>1558870400</v>
      </c>
      <c r="L46" s="916">
        <v>2183528200</v>
      </c>
    </row>
    <row r="47" spans="1:12" x14ac:dyDescent="0.2">
      <c r="A47" s="463" t="s">
        <v>412</v>
      </c>
      <c r="B47" s="915">
        <v>115624000</v>
      </c>
      <c r="C47" s="524">
        <v>234561584.65000001</v>
      </c>
      <c r="D47" s="524">
        <v>0</v>
      </c>
      <c r="E47" s="524">
        <v>7149016.6500000004</v>
      </c>
      <c r="F47" s="524">
        <v>0</v>
      </c>
      <c r="G47" s="524">
        <v>7707.04</v>
      </c>
      <c r="H47" s="524">
        <v>80644304.859999999</v>
      </c>
      <c r="I47" s="524">
        <v>14378425.210000001</v>
      </c>
      <c r="J47" s="524">
        <v>1081896</v>
      </c>
      <c r="K47" s="524">
        <v>243776886.74000001</v>
      </c>
      <c r="L47" s="916">
        <v>15098302.779999999</v>
      </c>
    </row>
    <row r="48" spans="1:12" x14ac:dyDescent="0.2">
      <c r="A48" s="463" t="s">
        <v>413</v>
      </c>
      <c r="B48" s="915">
        <v>0</v>
      </c>
      <c r="C48" s="524">
        <v>0</v>
      </c>
      <c r="D48" s="524">
        <v>0</v>
      </c>
      <c r="E48" s="524">
        <v>120082037.59999999</v>
      </c>
      <c r="F48" s="524">
        <v>0</v>
      </c>
      <c r="G48" s="524">
        <v>0</v>
      </c>
      <c r="H48" s="524">
        <v>261698453.50999999</v>
      </c>
      <c r="I48" s="524">
        <v>0</v>
      </c>
      <c r="J48" s="524">
        <v>0</v>
      </c>
      <c r="K48" s="524">
        <v>0</v>
      </c>
      <c r="L48" s="916">
        <v>0</v>
      </c>
    </row>
    <row r="49" spans="1:12" x14ac:dyDescent="0.2">
      <c r="A49" s="463" t="s">
        <v>414</v>
      </c>
      <c r="B49" s="915">
        <v>549385562</v>
      </c>
      <c r="C49" s="524">
        <v>0</v>
      </c>
      <c r="D49" s="524">
        <v>0</v>
      </c>
      <c r="E49" s="524">
        <v>8031432.1900000004</v>
      </c>
      <c r="F49" s="524">
        <v>0</v>
      </c>
      <c r="G49" s="524">
        <v>16797093.68</v>
      </c>
      <c r="H49" s="524">
        <v>0</v>
      </c>
      <c r="I49" s="524">
        <v>0</v>
      </c>
      <c r="J49" s="524">
        <v>0</v>
      </c>
      <c r="K49" s="524">
        <v>0</v>
      </c>
      <c r="L49" s="916">
        <v>0</v>
      </c>
    </row>
    <row r="50" spans="1:12" x14ac:dyDescent="0.2">
      <c r="A50" s="463" t="s">
        <v>415</v>
      </c>
      <c r="B50" s="915">
        <v>-362977932</v>
      </c>
      <c r="C50" s="524">
        <v>63573119.159999996</v>
      </c>
      <c r="D50" s="524">
        <v>11713718.310000001</v>
      </c>
      <c r="E50" s="524">
        <v>312914620.87</v>
      </c>
      <c r="F50" s="524">
        <v>124970372.95999999</v>
      </c>
      <c r="G50" s="524">
        <v>3254922.34</v>
      </c>
      <c r="H50" s="524">
        <v>41037065.450000003</v>
      </c>
      <c r="I50" s="524">
        <v>1664592.34</v>
      </c>
      <c r="J50" s="524">
        <v>9171036</v>
      </c>
      <c r="K50" s="524">
        <v>159002598.69999999</v>
      </c>
      <c r="L50" s="916">
        <v>20020245.989999998</v>
      </c>
    </row>
    <row r="51" spans="1:12" x14ac:dyDescent="0.2">
      <c r="A51" s="463" t="s">
        <v>416</v>
      </c>
      <c r="B51" s="915">
        <v>506546062</v>
      </c>
      <c r="C51" s="524">
        <v>781124782.40999997</v>
      </c>
      <c r="D51" s="524">
        <v>43946585.020000003</v>
      </c>
      <c r="E51" s="524">
        <v>124259883.73</v>
      </c>
      <c r="F51" s="524">
        <v>412862173.49000001</v>
      </c>
      <c r="G51" s="524">
        <v>1813103.61</v>
      </c>
      <c r="H51" s="524">
        <v>326750492.63</v>
      </c>
      <c r="I51" s="524">
        <v>509816.47</v>
      </c>
      <c r="J51" s="524">
        <v>288870433</v>
      </c>
      <c r="K51" s="524">
        <v>771062970.29999995</v>
      </c>
      <c r="L51" s="916">
        <v>871176681.21000004</v>
      </c>
    </row>
    <row r="52" spans="1:12" x14ac:dyDescent="0.2">
      <c r="A52" s="463" t="s">
        <v>417</v>
      </c>
      <c r="B52" s="915">
        <v>-331555998</v>
      </c>
      <c r="C52" s="524">
        <v>330922301.61000001</v>
      </c>
      <c r="D52" s="524">
        <v>5562246.9400000004</v>
      </c>
      <c r="E52" s="524">
        <v>200263787.27000001</v>
      </c>
      <c r="F52" s="524">
        <v>48226611.329999998</v>
      </c>
      <c r="G52" s="524">
        <v>1370063.25</v>
      </c>
      <c r="H52" s="524">
        <v>317776568.89999998</v>
      </c>
      <c r="I52" s="524">
        <v>72012.570000000007</v>
      </c>
      <c r="J52" s="524">
        <v>3518084</v>
      </c>
      <c r="K52" s="524">
        <v>45577234.560000002</v>
      </c>
      <c r="L52" s="916">
        <v>47793085.310000002</v>
      </c>
    </row>
    <row r="53" spans="1:12" x14ac:dyDescent="0.2">
      <c r="A53" s="463" t="s">
        <v>418</v>
      </c>
      <c r="B53" s="915">
        <v>1597822589</v>
      </c>
      <c r="C53" s="524">
        <v>14957251.15</v>
      </c>
      <c r="D53" s="524">
        <v>55131843.549999997</v>
      </c>
      <c r="E53" s="524">
        <v>53407853.170000002</v>
      </c>
      <c r="F53" s="524">
        <v>162420432.21000001</v>
      </c>
      <c r="G53" s="524">
        <v>9919377.2699999996</v>
      </c>
      <c r="H53" s="524">
        <v>301267492.33999997</v>
      </c>
      <c r="I53" s="524">
        <v>0</v>
      </c>
      <c r="J53" s="524">
        <v>29684780</v>
      </c>
      <c r="K53" s="524">
        <v>511377614.72000003</v>
      </c>
      <c r="L53" s="916">
        <v>1125471.56</v>
      </c>
    </row>
    <row r="54" spans="1:12" ht="13.5" thickBot="1" x14ac:dyDescent="0.25">
      <c r="A54" s="463" t="s">
        <v>419</v>
      </c>
      <c r="B54" s="915">
        <v>-83891129</v>
      </c>
      <c r="C54" s="524">
        <v>81410655.159999996</v>
      </c>
      <c r="D54" s="524">
        <v>18132179.510000002</v>
      </c>
      <c r="E54" s="524">
        <v>67610937.930000007</v>
      </c>
      <c r="F54" s="524">
        <v>87589361.489999995</v>
      </c>
      <c r="G54" s="524">
        <v>15062296.890000001</v>
      </c>
      <c r="H54" s="524">
        <v>42448100.600000001</v>
      </c>
      <c r="I54" s="524">
        <v>3402851.4</v>
      </c>
      <c r="J54" s="524">
        <v>-1060617</v>
      </c>
      <c r="K54" s="524">
        <v>126803144.2</v>
      </c>
      <c r="L54" s="916">
        <v>23420598.420000002</v>
      </c>
    </row>
    <row r="55" spans="1:12" ht="13.5" thickBot="1" x14ac:dyDescent="0.25">
      <c r="A55" s="920" t="s">
        <v>420</v>
      </c>
      <c r="B55" s="919">
        <f>B45+B26</f>
        <v>3043865489</v>
      </c>
      <c r="C55" s="918">
        <f t="shared" ref="C55:L55" si="7">C45+C26</f>
        <v>3351364035.1700001</v>
      </c>
      <c r="D55" s="918">
        <f t="shared" si="7"/>
        <v>347571854.22999996</v>
      </c>
      <c r="E55" s="918">
        <f t="shared" si="7"/>
        <v>1574951078.1899998</v>
      </c>
      <c r="F55" s="918">
        <f t="shared" si="7"/>
        <v>2087947377.04</v>
      </c>
      <c r="G55" s="918">
        <f t="shared" si="7"/>
        <v>142099307.41</v>
      </c>
      <c r="H55" s="918">
        <f t="shared" si="7"/>
        <v>2877768216.8400002</v>
      </c>
      <c r="I55" s="918">
        <f t="shared" si="7"/>
        <v>327078310.47000003</v>
      </c>
      <c r="J55" s="918">
        <f t="shared" si="7"/>
        <v>1071435459</v>
      </c>
      <c r="K55" s="918">
        <f t="shared" si="7"/>
        <v>4704377881.6699991</v>
      </c>
      <c r="L55" s="917">
        <f t="shared" si="7"/>
        <v>3212150438.6599998</v>
      </c>
    </row>
    <row r="56" spans="1:12" x14ac:dyDescent="0.2">
      <c r="A56" s="459" t="s">
        <v>421</v>
      </c>
      <c r="B56" s="524">
        <v>0</v>
      </c>
      <c r="C56" s="524">
        <v>0</v>
      </c>
      <c r="D56" s="524">
        <v>0</v>
      </c>
      <c r="E56" s="524">
        <v>0</v>
      </c>
      <c r="F56" s="524">
        <v>471449.52</v>
      </c>
      <c r="G56" s="524">
        <v>252599.03</v>
      </c>
      <c r="H56" s="524">
        <v>0</v>
      </c>
      <c r="I56" s="524">
        <v>0</v>
      </c>
      <c r="J56" s="524">
        <v>0</v>
      </c>
      <c r="K56" s="524">
        <v>0</v>
      </c>
      <c r="L56" s="524">
        <v>0</v>
      </c>
    </row>
    <row r="57" spans="1:12" x14ac:dyDescent="0.2">
      <c r="A57" s="459" t="s">
        <v>422</v>
      </c>
      <c r="B57" s="524">
        <v>0</v>
      </c>
      <c r="C57" s="524">
        <v>0</v>
      </c>
      <c r="D57" s="524">
        <v>0</v>
      </c>
      <c r="E57" s="524">
        <v>0</v>
      </c>
      <c r="F57" s="524">
        <v>130529591.09</v>
      </c>
      <c r="G57" s="524">
        <v>252599.03</v>
      </c>
      <c r="H57" s="524">
        <v>0</v>
      </c>
      <c r="I57" s="524">
        <v>0</v>
      </c>
      <c r="J57" s="524">
        <v>0</v>
      </c>
      <c r="K57" s="524">
        <v>0</v>
      </c>
      <c r="L57" s="524">
        <v>0</v>
      </c>
    </row>
    <row r="58" spans="1:12" ht="409.6" hidden="1" customHeight="1" x14ac:dyDescent="0.2">
      <c r="A58" s="463"/>
      <c r="B58" s="464">
        <v>0</v>
      </c>
      <c r="C58" s="464">
        <v>0</v>
      </c>
      <c r="D58" s="464">
        <v>0</v>
      </c>
      <c r="E58" s="464">
        <v>0</v>
      </c>
      <c r="F58" s="464">
        <v>0</v>
      </c>
      <c r="G58" s="464">
        <v>0</v>
      </c>
      <c r="H58" s="464">
        <v>0</v>
      </c>
      <c r="I58" s="464">
        <v>0</v>
      </c>
      <c r="J58" s="464">
        <v>0</v>
      </c>
      <c r="K58" s="464">
        <v>0</v>
      </c>
      <c r="L58" s="464">
        <v>0</v>
      </c>
    </row>
    <row r="59" spans="1:12" ht="409.6" hidden="1" customHeight="1" x14ac:dyDescent="0.2">
      <c r="A59" s="463"/>
      <c r="B59" s="464">
        <v>0</v>
      </c>
      <c r="C59" s="464">
        <v>0</v>
      </c>
      <c r="D59" s="464">
        <v>0</v>
      </c>
      <c r="E59" s="464">
        <v>0</v>
      </c>
      <c r="F59" s="464">
        <v>0</v>
      </c>
      <c r="G59" s="464">
        <v>0</v>
      </c>
      <c r="H59" s="464">
        <v>0</v>
      </c>
      <c r="I59" s="464">
        <v>0</v>
      </c>
      <c r="J59" s="464">
        <v>0</v>
      </c>
      <c r="K59" s="464">
        <v>0</v>
      </c>
      <c r="L59" s="464">
        <v>0</v>
      </c>
    </row>
    <row r="60" spans="1:12" ht="409.6" hidden="1" customHeight="1" x14ac:dyDescent="0.2">
      <c r="A60" s="463"/>
      <c r="B60" s="464">
        <v>0</v>
      </c>
      <c r="C60" s="464">
        <v>0</v>
      </c>
      <c r="D60" s="464">
        <v>0</v>
      </c>
      <c r="E60" s="464">
        <v>0</v>
      </c>
      <c r="F60" s="464">
        <v>0</v>
      </c>
      <c r="G60" s="464">
        <v>0</v>
      </c>
      <c r="H60" s="464">
        <v>0</v>
      </c>
      <c r="I60" s="464">
        <v>0</v>
      </c>
      <c r="J60" s="464">
        <v>0</v>
      </c>
      <c r="K60" s="464">
        <v>0</v>
      </c>
      <c r="L60" s="464">
        <v>0</v>
      </c>
    </row>
    <row r="61" spans="1:12" ht="409.6" hidden="1" customHeight="1" x14ac:dyDescent="0.2">
      <c r="A61" s="463"/>
      <c r="B61" s="464">
        <v>0</v>
      </c>
      <c r="C61" s="464">
        <v>0</v>
      </c>
      <c r="D61" s="464">
        <v>0</v>
      </c>
      <c r="E61" s="464">
        <v>0</v>
      </c>
      <c r="F61" s="464">
        <v>0</v>
      </c>
      <c r="G61" s="464">
        <v>0</v>
      </c>
      <c r="H61" s="464">
        <v>0</v>
      </c>
      <c r="I61" s="464">
        <v>0</v>
      </c>
      <c r="J61" s="464">
        <v>0</v>
      </c>
      <c r="K61" s="464">
        <v>0</v>
      </c>
      <c r="L61" s="464">
        <v>0</v>
      </c>
    </row>
    <row r="62" spans="1:12" ht="409.6" hidden="1" customHeight="1" x14ac:dyDescent="0.2">
      <c r="A62" s="463"/>
      <c r="B62" s="464">
        <v>0</v>
      </c>
      <c r="C62" s="464">
        <v>0</v>
      </c>
      <c r="D62" s="464">
        <v>0</v>
      </c>
      <c r="E62" s="464">
        <v>0</v>
      </c>
      <c r="F62" s="464">
        <v>0</v>
      </c>
      <c r="G62" s="464">
        <v>0</v>
      </c>
      <c r="H62" s="464">
        <v>0</v>
      </c>
      <c r="I62" s="464">
        <v>0</v>
      </c>
      <c r="J62" s="464">
        <v>0</v>
      </c>
      <c r="K62" s="464">
        <v>0</v>
      </c>
      <c r="L62" s="464">
        <v>0</v>
      </c>
    </row>
    <row r="63" spans="1:12" ht="409.6" hidden="1" customHeight="1" x14ac:dyDescent="0.2">
      <c r="A63" s="463"/>
      <c r="B63" s="464">
        <v>0</v>
      </c>
      <c r="C63" s="464">
        <v>0</v>
      </c>
      <c r="D63" s="464">
        <v>0</v>
      </c>
      <c r="E63" s="464">
        <v>0</v>
      </c>
      <c r="F63" s="464">
        <v>0</v>
      </c>
      <c r="G63" s="464">
        <v>0</v>
      </c>
      <c r="H63" s="464">
        <v>0</v>
      </c>
      <c r="I63" s="464">
        <v>0</v>
      </c>
      <c r="J63" s="464">
        <v>0</v>
      </c>
      <c r="K63" s="464">
        <v>0</v>
      </c>
      <c r="L63" s="464">
        <v>0</v>
      </c>
    </row>
    <row r="64" spans="1:12" ht="409.6" hidden="1" customHeight="1" x14ac:dyDescent="0.2">
      <c r="A64" s="463"/>
      <c r="B64" s="464">
        <v>0</v>
      </c>
      <c r="C64" s="464">
        <v>0</v>
      </c>
      <c r="D64" s="464">
        <v>0</v>
      </c>
      <c r="E64" s="464">
        <v>0</v>
      </c>
      <c r="F64" s="464">
        <v>0</v>
      </c>
      <c r="G64" s="464">
        <v>0</v>
      </c>
      <c r="H64" s="464">
        <v>0</v>
      </c>
      <c r="I64" s="464">
        <v>0</v>
      </c>
      <c r="J64" s="464">
        <v>0</v>
      </c>
      <c r="K64" s="464">
        <v>0</v>
      </c>
      <c r="L64" s="464">
        <v>0</v>
      </c>
    </row>
    <row r="65" spans="1:12" ht="409.6" hidden="1" customHeight="1" x14ac:dyDescent="0.2">
      <c r="A65" s="463"/>
      <c r="B65" s="464">
        <v>0</v>
      </c>
      <c r="C65" s="464">
        <v>0</v>
      </c>
      <c r="D65" s="464">
        <v>0</v>
      </c>
      <c r="E65" s="464">
        <v>0</v>
      </c>
      <c r="F65" s="464">
        <v>0</v>
      </c>
      <c r="G65" s="464">
        <v>0</v>
      </c>
      <c r="H65" s="464">
        <v>0</v>
      </c>
      <c r="I65" s="464">
        <v>0</v>
      </c>
      <c r="J65" s="464">
        <v>0</v>
      </c>
      <c r="K65" s="464">
        <v>0</v>
      </c>
      <c r="L65" s="464">
        <v>0</v>
      </c>
    </row>
    <row r="66" spans="1:12" ht="409.6" hidden="1" customHeight="1" x14ac:dyDescent="0.2">
      <c r="A66" s="463"/>
      <c r="B66" s="464">
        <v>0</v>
      </c>
      <c r="C66" s="464">
        <v>0</v>
      </c>
      <c r="D66" s="464">
        <v>0</v>
      </c>
      <c r="E66" s="464">
        <v>0</v>
      </c>
      <c r="F66" s="464">
        <v>0</v>
      </c>
      <c r="G66" s="464">
        <v>0</v>
      </c>
      <c r="H66" s="464">
        <v>0</v>
      </c>
      <c r="I66" s="464">
        <v>0</v>
      </c>
      <c r="J66" s="464">
        <v>0</v>
      </c>
      <c r="K66" s="464">
        <v>0</v>
      </c>
      <c r="L66" s="464">
        <v>0</v>
      </c>
    </row>
    <row r="67" spans="1:12" ht="409.6" hidden="1" customHeight="1" x14ac:dyDescent="0.2">
      <c r="A67" s="463"/>
      <c r="B67" s="464">
        <v>0</v>
      </c>
      <c r="C67" s="464">
        <v>0</v>
      </c>
      <c r="D67" s="464">
        <v>0</v>
      </c>
      <c r="E67" s="464">
        <v>0</v>
      </c>
      <c r="F67" s="464">
        <v>0</v>
      </c>
      <c r="G67" s="464">
        <v>0</v>
      </c>
      <c r="H67" s="464">
        <v>0</v>
      </c>
      <c r="I67" s="464">
        <v>0</v>
      </c>
      <c r="J67" s="464">
        <v>0</v>
      </c>
      <c r="K67" s="464">
        <v>0</v>
      </c>
      <c r="L67" s="464">
        <v>0</v>
      </c>
    </row>
    <row r="68" spans="1:12" ht="409.6" hidden="1" customHeight="1" x14ac:dyDescent="0.2">
      <c r="A68" s="463"/>
      <c r="B68" s="464">
        <v>0</v>
      </c>
      <c r="C68" s="464">
        <v>0</v>
      </c>
      <c r="D68" s="464">
        <v>0</v>
      </c>
      <c r="E68" s="464">
        <v>0</v>
      </c>
      <c r="F68" s="464">
        <v>0</v>
      </c>
      <c r="G68" s="464">
        <v>0</v>
      </c>
      <c r="H68" s="464">
        <v>0</v>
      </c>
      <c r="I68" s="464">
        <v>0</v>
      </c>
      <c r="J68" s="464">
        <v>0</v>
      </c>
      <c r="K68" s="464">
        <v>0</v>
      </c>
      <c r="L68" s="464">
        <v>0</v>
      </c>
    </row>
    <row r="69" spans="1:12" ht="409.6" hidden="1" customHeight="1" x14ac:dyDescent="0.2">
      <c r="A69" s="463"/>
      <c r="B69" s="464">
        <v>0</v>
      </c>
      <c r="C69" s="464">
        <v>0</v>
      </c>
      <c r="D69" s="464">
        <v>0</v>
      </c>
      <c r="E69" s="464">
        <v>0</v>
      </c>
      <c r="F69" s="464">
        <v>0</v>
      </c>
      <c r="G69" s="464">
        <v>0</v>
      </c>
      <c r="H69" s="464">
        <v>0</v>
      </c>
      <c r="I69" s="464">
        <v>0</v>
      </c>
      <c r="J69" s="464">
        <v>0</v>
      </c>
      <c r="K69" s="464">
        <v>0</v>
      </c>
      <c r="L69" s="464">
        <v>0</v>
      </c>
    </row>
    <row r="70" spans="1:12" ht="409.6" hidden="1" customHeight="1" x14ac:dyDescent="0.2">
      <c r="A70" s="463"/>
      <c r="B70" s="464">
        <v>0</v>
      </c>
      <c r="C70" s="464">
        <v>0</v>
      </c>
      <c r="D70" s="464">
        <v>0</v>
      </c>
      <c r="E70" s="464">
        <v>0</v>
      </c>
      <c r="F70" s="464">
        <v>0</v>
      </c>
      <c r="G70" s="464">
        <v>0</v>
      </c>
      <c r="H70" s="464">
        <v>0</v>
      </c>
      <c r="I70" s="464">
        <v>0</v>
      </c>
      <c r="J70" s="464">
        <v>0</v>
      </c>
      <c r="K70" s="464">
        <v>0</v>
      </c>
      <c r="L70" s="464">
        <v>0</v>
      </c>
    </row>
    <row r="71" spans="1:12" ht="409.6" hidden="1" customHeight="1" x14ac:dyDescent="0.2">
      <c r="A71" s="463"/>
      <c r="B71" s="464">
        <v>0</v>
      </c>
      <c r="C71" s="464">
        <v>0</v>
      </c>
      <c r="D71" s="464">
        <v>0</v>
      </c>
      <c r="E71" s="464">
        <v>0</v>
      </c>
      <c r="F71" s="464">
        <v>0</v>
      </c>
      <c r="G71" s="464">
        <v>0</v>
      </c>
      <c r="H71" s="464">
        <v>0</v>
      </c>
      <c r="I71" s="464">
        <v>0</v>
      </c>
      <c r="J71" s="464">
        <v>0</v>
      </c>
      <c r="K71" s="464">
        <v>0</v>
      </c>
      <c r="L71" s="464">
        <v>0</v>
      </c>
    </row>
    <row r="72" spans="1:12" ht="409.6" hidden="1" customHeight="1" x14ac:dyDescent="0.2">
      <c r="A72" s="463"/>
      <c r="B72" s="464">
        <v>0</v>
      </c>
      <c r="C72" s="464">
        <v>0</v>
      </c>
      <c r="D72" s="464">
        <v>0</v>
      </c>
      <c r="E72" s="464">
        <v>0</v>
      </c>
      <c r="F72" s="464">
        <v>0</v>
      </c>
      <c r="G72" s="464">
        <v>0</v>
      </c>
      <c r="H72" s="464">
        <v>0</v>
      </c>
      <c r="I72" s="464">
        <v>0</v>
      </c>
      <c r="J72" s="464">
        <v>0</v>
      </c>
      <c r="K72" s="464">
        <v>0</v>
      </c>
      <c r="L72" s="464">
        <v>0</v>
      </c>
    </row>
    <row r="73" spans="1:12" ht="409.6" hidden="1" customHeight="1" x14ac:dyDescent="0.2">
      <c r="A73" s="463"/>
      <c r="B73" s="464">
        <v>0</v>
      </c>
      <c r="C73" s="464">
        <v>0</v>
      </c>
      <c r="D73" s="464">
        <v>0</v>
      </c>
      <c r="E73" s="464">
        <v>0</v>
      </c>
      <c r="F73" s="464">
        <v>0</v>
      </c>
      <c r="G73" s="464">
        <v>0</v>
      </c>
      <c r="H73" s="464">
        <v>0</v>
      </c>
      <c r="I73" s="464">
        <v>0</v>
      </c>
      <c r="J73" s="464">
        <v>0</v>
      </c>
      <c r="K73" s="464">
        <v>0</v>
      </c>
      <c r="L73" s="464">
        <v>0</v>
      </c>
    </row>
    <row r="74" spans="1:12" ht="409.6" hidden="1" customHeight="1" x14ac:dyDescent="0.2">
      <c r="A74" s="463"/>
      <c r="B74" s="464">
        <v>0</v>
      </c>
      <c r="C74" s="464">
        <v>0</v>
      </c>
      <c r="D74" s="464">
        <v>0</v>
      </c>
      <c r="E74" s="464">
        <v>0</v>
      </c>
      <c r="F74" s="464">
        <v>0</v>
      </c>
      <c r="G74" s="464">
        <v>0</v>
      </c>
      <c r="H74" s="464">
        <v>0</v>
      </c>
      <c r="I74" s="464">
        <v>0</v>
      </c>
      <c r="J74" s="464">
        <v>0</v>
      </c>
      <c r="K74" s="464">
        <v>0</v>
      </c>
      <c r="L74" s="464">
        <v>0</v>
      </c>
    </row>
    <row r="75" spans="1:12" ht="409.6" hidden="1" customHeight="1" x14ac:dyDescent="0.2">
      <c r="A75" s="463"/>
      <c r="B75" s="464">
        <v>0</v>
      </c>
      <c r="C75" s="464">
        <v>0</v>
      </c>
      <c r="D75" s="464">
        <v>0</v>
      </c>
      <c r="E75" s="464">
        <v>0</v>
      </c>
      <c r="F75" s="464">
        <v>0</v>
      </c>
      <c r="G75" s="464">
        <v>0</v>
      </c>
      <c r="H75" s="464">
        <v>0</v>
      </c>
      <c r="I75" s="464">
        <v>0</v>
      </c>
      <c r="J75" s="464">
        <v>0</v>
      </c>
      <c r="K75" s="464">
        <v>0</v>
      </c>
      <c r="L75" s="464">
        <v>0</v>
      </c>
    </row>
    <row r="76" spans="1:12" ht="409.6" hidden="1" customHeight="1" x14ac:dyDescent="0.2">
      <c r="A76" s="463"/>
      <c r="B76" s="464">
        <v>0</v>
      </c>
      <c r="C76" s="464">
        <v>0</v>
      </c>
      <c r="D76" s="464">
        <v>0</v>
      </c>
      <c r="E76" s="464">
        <v>0</v>
      </c>
      <c r="F76" s="464">
        <v>0</v>
      </c>
      <c r="G76" s="464">
        <v>0</v>
      </c>
      <c r="H76" s="464">
        <v>0</v>
      </c>
      <c r="I76" s="464">
        <v>0</v>
      </c>
      <c r="J76" s="464">
        <v>0</v>
      </c>
      <c r="K76" s="464">
        <v>0</v>
      </c>
      <c r="L76" s="464">
        <v>0</v>
      </c>
    </row>
    <row r="77" spans="1:12" ht="409.6" hidden="1" customHeight="1" x14ac:dyDescent="0.2">
      <c r="A77" s="463"/>
      <c r="B77" s="464">
        <v>0</v>
      </c>
      <c r="C77" s="464">
        <v>0</v>
      </c>
      <c r="D77" s="464">
        <v>0</v>
      </c>
      <c r="E77" s="464">
        <v>0</v>
      </c>
      <c r="F77" s="464">
        <v>0</v>
      </c>
      <c r="G77" s="464">
        <v>0</v>
      </c>
      <c r="H77" s="464">
        <v>0</v>
      </c>
      <c r="I77" s="464">
        <v>0</v>
      </c>
      <c r="J77" s="464">
        <v>0</v>
      </c>
      <c r="K77" s="464">
        <v>0</v>
      </c>
      <c r="L77" s="464">
        <v>0</v>
      </c>
    </row>
    <row r="78" spans="1:12" ht="409.6" hidden="1" customHeight="1" x14ac:dyDescent="0.2">
      <c r="A78" s="463"/>
      <c r="B78" s="464">
        <v>0</v>
      </c>
      <c r="C78" s="464">
        <v>0</v>
      </c>
      <c r="D78" s="464">
        <v>0</v>
      </c>
      <c r="E78" s="464">
        <v>0</v>
      </c>
      <c r="F78" s="464">
        <v>0</v>
      </c>
      <c r="G78" s="464">
        <v>0</v>
      </c>
      <c r="H78" s="464">
        <v>0</v>
      </c>
      <c r="I78" s="464">
        <v>0</v>
      </c>
      <c r="J78" s="464">
        <v>0</v>
      </c>
      <c r="K78" s="464">
        <v>0</v>
      </c>
      <c r="L78" s="464">
        <v>0</v>
      </c>
    </row>
    <row r="79" spans="1:12" ht="409.6" hidden="1" customHeight="1" x14ac:dyDescent="0.2">
      <c r="A79" s="463"/>
      <c r="B79" s="464">
        <v>0</v>
      </c>
      <c r="C79" s="464">
        <v>0</v>
      </c>
      <c r="D79" s="464">
        <v>0</v>
      </c>
      <c r="E79" s="464">
        <v>0</v>
      </c>
      <c r="F79" s="464">
        <v>0</v>
      </c>
      <c r="G79" s="464">
        <v>0</v>
      </c>
      <c r="H79" s="464">
        <v>0</v>
      </c>
      <c r="I79" s="464">
        <v>0</v>
      </c>
      <c r="J79" s="464">
        <v>0</v>
      </c>
      <c r="K79" s="464">
        <v>0</v>
      </c>
      <c r="L79" s="464">
        <v>0</v>
      </c>
    </row>
    <row r="80" spans="1:12" ht="409.6" hidden="1" customHeight="1" x14ac:dyDescent="0.2">
      <c r="A80" s="463"/>
      <c r="B80" s="464">
        <v>0</v>
      </c>
      <c r="C80" s="464">
        <v>0</v>
      </c>
      <c r="D80" s="464">
        <v>0</v>
      </c>
      <c r="E80" s="464">
        <v>0</v>
      </c>
      <c r="F80" s="464">
        <v>0</v>
      </c>
      <c r="G80" s="464">
        <v>0</v>
      </c>
      <c r="H80" s="464">
        <v>0</v>
      </c>
      <c r="I80" s="464">
        <v>0</v>
      </c>
      <c r="J80" s="464">
        <v>0</v>
      </c>
      <c r="K80" s="464">
        <v>0</v>
      </c>
      <c r="L80" s="464">
        <v>0</v>
      </c>
    </row>
    <row r="81" spans="1:12" ht="409.6" hidden="1" customHeight="1" x14ac:dyDescent="0.2">
      <c r="A81" s="463"/>
      <c r="B81" s="464">
        <v>0</v>
      </c>
      <c r="C81" s="464">
        <v>0</v>
      </c>
      <c r="D81" s="464">
        <v>0</v>
      </c>
      <c r="E81" s="464">
        <v>0</v>
      </c>
      <c r="F81" s="464">
        <v>0</v>
      </c>
      <c r="G81" s="464">
        <v>0</v>
      </c>
      <c r="H81" s="464">
        <v>0</v>
      </c>
      <c r="I81" s="464">
        <v>0</v>
      </c>
      <c r="J81" s="464">
        <v>0</v>
      </c>
      <c r="K81" s="464">
        <v>0</v>
      </c>
      <c r="L81" s="464">
        <v>0</v>
      </c>
    </row>
    <row r="82" spans="1:12" ht="409.6" hidden="1" customHeight="1" x14ac:dyDescent="0.2">
      <c r="A82" s="463"/>
      <c r="B82" s="464">
        <v>0</v>
      </c>
      <c r="C82" s="464">
        <v>0</v>
      </c>
      <c r="D82" s="464">
        <v>0</v>
      </c>
      <c r="E82" s="464">
        <v>0</v>
      </c>
      <c r="F82" s="464">
        <v>0</v>
      </c>
      <c r="G82" s="464">
        <v>0</v>
      </c>
      <c r="H82" s="464">
        <v>0</v>
      </c>
      <c r="I82" s="464">
        <v>0</v>
      </c>
      <c r="J82" s="464">
        <v>0</v>
      </c>
      <c r="K82" s="464">
        <v>0</v>
      </c>
      <c r="L82" s="464">
        <v>0</v>
      </c>
    </row>
    <row r="83" spans="1:12" ht="409.6" hidden="1" customHeight="1" x14ac:dyDescent="0.2">
      <c r="A83" s="463"/>
      <c r="B83" s="464">
        <v>0</v>
      </c>
      <c r="C83" s="464">
        <v>0</v>
      </c>
      <c r="D83" s="464">
        <v>0</v>
      </c>
      <c r="E83" s="464">
        <v>0</v>
      </c>
      <c r="F83" s="464">
        <v>0</v>
      </c>
      <c r="G83" s="464">
        <v>0</v>
      </c>
      <c r="H83" s="464">
        <v>0</v>
      </c>
      <c r="I83" s="464">
        <v>0</v>
      </c>
      <c r="J83" s="464">
        <v>0</v>
      </c>
      <c r="K83" s="464">
        <v>0</v>
      </c>
      <c r="L83" s="464">
        <v>0</v>
      </c>
    </row>
    <row r="84" spans="1:12" ht="409.6" hidden="1" customHeight="1" x14ac:dyDescent="0.2">
      <c r="A84" s="463"/>
      <c r="B84" s="464">
        <v>0</v>
      </c>
      <c r="C84" s="464">
        <v>0</v>
      </c>
      <c r="D84" s="464">
        <v>0</v>
      </c>
      <c r="E84" s="464">
        <v>0</v>
      </c>
      <c r="F84" s="464">
        <v>0</v>
      </c>
      <c r="G84" s="464">
        <v>0</v>
      </c>
      <c r="H84" s="464">
        <v>0</v>
      </c>
      <c r="I84" s="464">
        <v>0</v>
      </c>
      <c r="J84" s="464">
        <v>0</v>
      </c>
      <c r="K84" s="464">
        <v>0</v>
      </c>
      <c r="L84" s="464">
        <v>0</v>
      </c>
    </row>
    <row r="85" spans="1:12" ht="409.6" hidden="1" customHeight="1" x14ac:dyDescent="0.2">
      <c r="A85" s="463"/>
      <c r="B85" s="464">
        <v>0</v>
      </c>
      <c r="C85" s="464">
        <v>0</v>
      </c>
      <c r="D85" s="464">
        <v>0</v>
      </c>
      <c r="E85" s="464">
        <v>0</v>
      </c>
      <c r="F85" s="464">
        <v>0</v>
      </c>
      <c r="G85" s="464">
        <v>0</v>
      </c>
      <c r="H85" s="464">
        <v>0</v>
      </c>
      <c r="I85" s="464">
        <v>0</v>
      </c>
      <c r="J85" s="464">
        <v>0</v>
      </c>
      <c r="K85" s="464">
        <v>0</v>
      </c>
      <c r="L85" s="464">
        <v>0</v>
      </c>
    </row>
    <row r="86" spans="1:12" ht="409.6" hidden="1" customHeight="1" x14ac:dyDescent="0.2">
      <c r="A86" s="463"/>
      <c r="B86" s="464">
        <v>0</v>
      </c>
      <c r="C86" s="464">
        <v>0</v>
      </c>
      <c r="D86" s="464">
        <v>0</v>
      </c>
      <c r="E86" s="464">
        <v>0</v>
      </c>
      <c r="F86" s="464">
        <v>0</v>
      </c>
      <c r="G86" s="464">
        <v>0</v>
      </c>
      <c r="H86" s="464">
        <v>0</v>
      </c>
      <c r="I86" s="464">
        <v>0</v>
      </c>
      <c r="J86" s="464">
        <v>0</v>
      </c>
      <c r="K86" s="464">
        <v>0</v>
      </c>
      <c r="L86" s="464">
        <v>0</v>
      </c>
    </row>
    <row r="87" spans="1:12" ht="409.6" hidden="1" customHeight="1" x14ac:dyDescent="0.2">
      <c r="A87" s="463"/>
      <c r="B87" s="464">
        <v>0</v>
      </c>
      <c r="C87" s="464">
        <v>0</v>
      </c>
      <c r="D87" s="464">
        <v>0</v>
      </c>
      <c r="E87" s="464">
        <v>0</v>
      </c>
      <c r="F87" s="464">
        <v>0</v>
      </c>
      <c r="G87" s="464">
        <v>0</v>
      </c>
      <c r="H87" s="464">
        <v>0</v>
      </c>
      <c r="I87" s="464">
        <v>0</v>
      </c>
      <c r="J87" s="464">
        <v>0</v>
      </c>
      <c r="K87" s="464">
        <v>0</v>
      </c>
      <c r="L87" s="464">
        <v>0</v>
      </c>
    </row>
    <row r="88" spans="1:12" ht="409.6" hidden="1" customHeight="1" x14ac:dyDescent="0.2">
      <c r="A88" s="463"/>
      <c r="B88" s="464">
        <v>0</v>
      </c>
      <c r="C88" s="464">
        <v>0</v>
      </c>
      <c r="D88" s="464">
        <v>0</v>
      </c>
      <c r="E88" s="464">
        <v>0</v>
      </c>
      <c r="F88" s="464">
        <v>0</v>
      </c>
      <c r="G88" s="464">
        <v>0</v>
      </c>
      <c r="H88" s="464">
        <v>0</v>
      </c>
      <c r="I88" s="464">
        <v>0</v>
      </c>
      <c r="J88" s="464">
        <v>0</v>
      </c>
      <c r="K88" s="464">
        <v>0</v>
      </c>
      <c r="L88" s="464">
        <v>0</v>
      </c>
    </row>
    <row r="89" spans="1:12" ht="409.6" hidden="1" customHeight="1" x14ac:dyDescent="0.2">
      <c r="A89" s="463"/>
      <c r="B89" s="464">
        <v>0</v>
      </c>
      <c r="C89" s="464">
        <v>0</v>
      </c>
      <c r="D89" s="464">
        <v>0</v>
      </c>
      <c r="E89" s="464">
        <v>0</v>
      </c>
      <c r="F89" s="464">
        <v>0</v>
      </c>
      <c r="G89" s="464">
        <v>0</v>
      </c>
      <c r="H89" s="464">
        <v>0</v>
      </c>
      <c r="I89" s="464">
        <v>0</v>
      </c>
      <c r="J89" s="464">
        <v>0</v>
      </c>
      <c r="K89" s="464">
        <v>0</v>
      </c>
      <c r="L89" s="464">
        <v>0</v>
      </c>
    </row>
    <row r="90" spans="1:12" ht="409.6" hidden="1" customHeight="1" x14ac:dyDescent="0.2">
      <c r="A90" s="463"/>
      <c r="B90" s="464">
        <v>0</v>
      </c>
      <c r="C90" s="464">
        <v>0</v>
      </c>
      <c r="D90" s="464">
        <v>0</v>
      </c>
      <c r="E90" s="464">
        <v>0</v>
      </c>
      <c r="F90" s="464">
        <v>0</v>
      </c>
      <c r="G90" s="464">
        <v>0</v>
      </c>
      <c r="H90" s="464">
        <v>0</v>
      </c>
      <c r="I90" s="464">
        <v>0</v>
      </c>
      <c r="J90" s="464">
        <v>0</v>
      </c>
      <c r="K90" s="464">
        <v>0</v>
      </c>
      <c r="L90" s="464">
        <v>0</v>
      </c>
    </row>
    <row r="91" spans="1:12" ht="409.6" hidden="1" customHeight="1" x14ac:dyDescent="0.2">
      <c r="A91" s="463"/>
      <c r="B91" s="464">
        <v>0</v>
      </c>
      <c r="C91" s="464">
        <v>0</v>
      </c>
      <c r="D91" s="464">
        <v>0</v>
      </c>
      <c r="E91" s="464">
        <v>0</v>
      </c>
      <c r="F91" s="464">
        <v>0</v>
      </c>
      <c r="G91" s="464">
        <v>0</v>
      </c>
      <c r="H91" s="464">
        <v>0</v>
      </c>
      <c r="I91" s="464">
        <v>0</v>
      </c>
      <c r="J91" s="464">
        <v>0</v>
      </c>
      <c r="K91" s="464">
        <v>0</v>
      </c>
      <c r="L91" s="464">
        <v>0</v>
      </c>
    </row>
    <row r="92" spans="1:12" ht="409.6" hidden="1" customHeight="1" x14ac:dyDescent="0.2">
      <c r="A92" s="463"/>
      <c r="B92" s="464">
        <v>0</v>
      </c>
      <c r="C92" s="464">
        <v>0</v>
      </c>
      <c r="D92" s="464">
        <v>0</v>
      </c>
      <c r="E92" s="464">
        <v>0</v>
      </c>
      <c r="F92" s="464">
        <v>0</v>
      </c>
      <c r="G92" s="464">
        <v>0</v>
      </c>
      <c r="H92" s="464">
        <v>0</v>
      </c>
      <c r="I92" s="464">
        <v>0</v>
      </c>
      <c r="J92" s="464">
        <v>0</v>
      </c>
      <c r="K92" s="464">
        <v>0</v>
      </c>
      <c r="L92" s="464">
        <v>0</v>
      </c>
    </row>
    <row r="93" spans="1:12" ht="409.6" hidden="1" customHeight="1" x14ac:dyDescent="0.2">
      <c r="A93" s="463"/>
      <c r="B93" s="464">
        <v>0</v>
      </c>
      <c r="C93" s="464">
        <v>0</v>
      </c>
      <c r="D93" s="464">
        <v>0</v>
      </c>
      <c r="E93" s="464">
        <v>0</v>
      </c>
      <c r="F93" s="464">
        <v>0</v>
      </c>
      <c r="G93" s="464">
        <v>0</v>
      </c>
      <c r="H93" s="464">
        <v>0</v>
      </c>
      <c r="I93" s="464">
        <v>0</v>
      </c>
      <c r="J93" s="464">
        <v>0</v>
      </c>
      <c r="K93" s="464">
        <v>0</v>
      </c>
      <c r="L93" s="464">
        <v>0</v>
      </c>
    </row>
    <row r="94" spans="1:12" ht="409.6" hidden="1" customHeight="1" x14ac:dyDescent="0.2">
      <c r="A94" s="463"/>
      <c r="B94" s="464">
        <v>0</v>
      </c>
      <c r="C94" s="464">
        <v>0</v>
      </c>
      <c r="D94" s="464">
        <v>0</v>
      </c>
      <c r="E94" s="464">
        <v>0</v>
      </c>
      <c r="F94" s="464">
        <v>0</v>
      </c>
      <c r="G94" s="464">
        <v>0</v>
      </c>
      <c r="H94" s="464">
        <v>0</v>
      </c>
      <c r="I94" s="464">
        <v>0</v>
      </c>
      <c r="J94" s="464">
        <v>0</v>
      </c>
      <c r="K94" s="464">
        <v>0</v>
      </c>
      <c r="L94" s="464">
        <v>0</v>
      </c>
    </row>
    <row r="95" spans="1:12" ht="409.6" hidden="1" customHeight="1" x14ac:dyDescent="0.2">
      <c r="A95" s="452"/>
      <c r="B95" s="453">
        <v>0</v>
      </c>
      <c r="C95" s="453">
        <v>0</v>
      </c>
      <c r="D95" s="453">
        <v>0</v>
      </c>
      <c r="E95" s="453">
        <v>0</v>
      </c>
      <c r="F95" s="453">
        <v>0</v>
      </c>
      <c r="G95" s="453">
        <v>0</v>
      </c>
      <c r="H95" s="453">
        <v>0</v>
      </c>
      <c r="I95" s="453">
        <v>0</v>
      </c>
      <c r="J95" s="453">
        <v>0</v>
      </c>
      <c r="K95" s="453">
        <v>0</v>
      </c>
      <c r="L95" s="453">
        <v>0</v>
      </c>
    </row>
    <row r="96" spans="1:12" ht="409.6" hidden="1" customHeight="1" x14ac:dyDescent="0.2">
      <c r="A96" s="452"/>
      <c r="B96" s="453">
        <v>0</v>
      </c>
      <c r="C96" s="453">
        <v>0</v>
      </c>
      <c r="D96" s="453">
        <v>0</v>
      </c>
      <c r="E96" s="453">
        <v>0</v>
      </c>
      <c r="F96" s="453">
        <v>0</v>
      </c>
      <c r="G96" s="453">
        <v>0</v>
      </c>
      <c r="H96" s="453">
        <v>0</v>
      </c>
      <c r="I96" s="453">
        <v>0</v>
      </c>
      <c r="J96" s="453">
        <v>0</v>
      </c>
      <c r="K96" s="453">
        <v>0</v>
      </c>
      <c r="L96" s="453">
        <v>0</v>
      </c>
    </row>
    <row r="97" spans="1:12" ht="409.6" hidden="1" customHeight="1" x14ac:dyDescent="0.2">
      <c r="A97" s="452"/>
      <c r="B97" s="453">
        <v>0</v>
      </c>
      <c r="C97" s="453">
        <v>0</v>
      </c>
      <c r="D97" s="453">
        <v>0</v>
      </c>
      <c r="E97" s="453">
        <v>0</v>
      </c>
      <c r="F97" s="453">
        <v>0</v>
      </c>
      <c r="G97" s="453">
        <v>0</v>
      </c>
      <c r="H97" s="453">
        <v>0</v>
      </c>
      <c r="I97" s="453">
        <v>0</v>
      </c>
      <c r="J97" s="453">
        <v>0</v>
      </c>
      <c r="K97" s="453">
        <v>0</v>
      </c>
      <c r="L97" s="453">
        <v>0</v>
      </c>
    </row>
    <row r="98" spans="1:12" ht="409.6" hidden="1" customHeight="1" x14ac:dyDescent="0.2">
      <c r="A98" s="452"/>
      <c r="B98" s="453">
        <v>0</v>
      </c>
      <c r="C98" s="453">
        <v>0</v>
      </c>
      <c r="D98" s="453">
        <v>0</v>
      </c>
      <c r="E98" s="453">
        <v>0</v>
      </c>
      <c r="F98" s="453">
        <v>0</v>
      </c>
      <c r="G98" s="453">
        <v>0</v>
      </c>
      <c r="H98" s="453">
        <v>0</v>
      </c>
      <c r="I98" s="453">
        <v>0</v>
      </c>
      <c r="J98" s="453">
        <v>0</v>
      </c>
      <c r="K98" s="453">
        <v>0</v>
      </c>
      <c r="L98" s="453">
        <v>0</v>
      </c>
    </row>
    <row r="99" spans="1:12" ht="409.6" hidden="1" customHeight="1" x14ac:dyDescent="0.2">
      <c r="A99" s="452"/>
      <c r="B99" s="453">
        <v>0</v>
      </c>
      <c r="C99" s="453">
        <v>0</v>
      </c>
      <c r="D99" s="453">
        <v>0</v>
      </c>
      <c r="E99" s="453">
        <v>0</v>
      </c>
      <c r="F99" s="453">
        <v>0</v>
      </c>
      <c r="G99" s="453">
        <v>0</v>
      </c>
      <c r="H99" s="453">
        <v>0</v>
      </c>
      <c r="I99" s="453">
        <v>0</v>
      </c>
      <c r="J99" s="453">
        <v>0</v>
      </c>
      <c r="K99" s="453">
        <v>0</v>
      </c>
      <c r="L99" s="453">
        <v>0</v>
      </c>
    </row>
    <row r="100" spans="1:12" ht="409.6" hidden="1" customHeight="1" x14ac:dyDescent="0.2">
      <c r="A100" s="452"/>
      <c r="B100" s="453">
        <v>0</v>
      </c>
      <c r="C100" s="453">
        <v>0</v>
      </c>
      <c r="D100" s="453">
        <v>0</v>
      </c>
      <c r="E100" s="453">
        <v>0</v>
      </c>
      <c r="F100" s="453">
        <v>0</v>
      </c>
      <c r="G100" s="453">
        <v>0</v>
      </c>
      <c r="H100" s="453">
        <v>0</v>
      </c>
      <c r="I100" s="453">
        <v>0</v>
      </c>
      <c r="J100" s="453">
        <v>0</v>
      </c>
      <c r="K100" s="453">
        <v>0</v>
      </c>
      <c r="L100" s="453">
        <v>0</v>
      </c>
    </row>
    <row r="101" spans="1:12" ht="3.75" customHeight="1" x14ac:dyDescent="0.2">
      <c r="A101" s="454"/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</row>
    <row r="102" spans="1:12" x14ac:dyDescent="0.2">
      <c r="A102" s="456" t="s">
        <v>1035</v>
      </c>
      <c r="B102" s="457"/>
      <c r="C102" s="457"/>
      <c r="D102" s="457"/>
      <c r="E102" s="457"/>
      <c r="F102" s="457"/>
      <c r="G102" s="457"/>
      <c r="H102" s="457"/>
      <c r="I102" s="457"/>
      <c r="J102" s="457"/>
    </row>
    <row r="104" spans="1:12" x14ac:dyDescent="0.2">
      <c r="B104" s="458">
        <f>B55-B7</f>
        <v>0</v>
      </c>
      <c r="C104" s="458">
        <f t="shared" ref="C104:L104" si="8">C55-C7</f>
        <v>0</v>
      </c>
      <c r="D104" s="458">
        <f t="shared" si="8"/>
        <v>0</v>
      </c>
      <c r="E104" s="458">
        <f>E55-E7</f>
        <v>0</v>
      </c>
      <c r="F104" s="458">
        <f t="shared" si="8"/>
        <v>0</v>
      </c>
      <c r="G104" s="458">
        <f t="shared" si="8"/>
        <v>0</v>
      </c>
      <c r="H104" s="458">
        <f t="shared" si="8"/>
        <v>0</v>
      </c>
      <c r="I104" s="458">
        <f t="shared" si="8"/>
        <v>0</v>
      </c>
      <c r="J104" s="458">
        <f t="shared" si="8"/>
        <v>0</v>
      </c>
      <c r="K104" s="458">
        <f t="shared" si="8"/>
        <v>0</v>
      </c>
      <c r="L104" s="458">
        <f t="shared" si="8"/>
        <v>0</v>
      </c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110"/>
  <sheetViews>
    <sheetView showGridLines="0" zoomScale="98" zoomScaleNormal="98" workbookViewId="0">
      <pane xSplit="1" topLeftCell="G1" activePane="topRight" state="frozen"/>
      <selection pane="topRight" activeCell="R17" sqref="R17"/>
    </sheetView>
  </sheetViews>
  <sheetFormatPr baseColWidth="10" defaultColWidth="9.140625" defaultRowHeight="12.75" x14ac:dyDescent="0.2"/>
  <cols>
    <col min="1" max="1" width="51.7109375" customWidth="1"/>
    <col min="2" max="2" width="14.5703125" bestFit="1" customWidth="1"/>
    <col min="3" max="3" width="12.85546875" bestFit="1" customWidth="1"/>
    <col min="4" max="4" width="14.5703125" bestFit="1" customWidth="1"/>
    <col min="5" max="5" width="12" bestFit="1" customWidth="1"/>
    <col min="6" max="6" width="13" bestFit="1" customWidth="1"/>
    <col min="7" max="8" width="14.5703125" bestFit="1" customWidth="1"/>
    <col min="9" max="9" width="14.5703125" style="434" bestFit="1" customWidth="1"/>
    <col min="10" max="10" width="12.85546875" bestFit="1" customWidth="1"/>
    <col min="11" max="11" width="14.5703125" bestFit="1" customWidth="1"/>
    <col min="12" max="12" width="16" bestFit="1" customWidth="1"/>
    <col min="13" max="13" width="14.5703125" bestFit="1" customWidth="1"/>
    <col min="14" max="14" width="16.7109375" bestFit="1" customWidth="1"/>
    <col min="15" max="15" width="15" bestFit="1" customWidth="1"/>
    <col min="16" max="16" width="13" bestFit="1" customWidth="1"/>
    <col min="17" max="17" width="12" bestFit="1" customWidth="1"/>
    <col min="18" max="18" width="14.5703125" bestFit="1" customWidth="1"/>
    <col min="19" max="19" width="13" bestFit="1" customWidth="1"/>
    <col min="20" max="21" width="14.5703125" bestFit="1" customWidth="1"/>
    <col min="22" max="22" width="14.5703125" style="909" customWidth="1"/>
    <col min="23" max="23" width="13.5703125" bestFit="1" customWidth="1"/>
  </cols>
  <sheetData>
    <row r="1" spans="1:24" ht="24.75" customHeight="1" x14ac:dyDescent="0.25">
      <c r="A1" s="1626" t="s">
        <v>1746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1626"/>
      <c r="T1" s="1626"/>
      <c r="U1" s="1626"/>
      <c r="V1" s="1626"/>
      <c r="W1" s="1626"/>
    </row>
    <row r="2" spans="1:24" x14ac:dyDescent="0.2">
      <c r="A2" s="1627" t="s">
        <v>1810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627"/>
      <c r="T2" s="1627"/>
      <c r="U2" s="1627"/>
      <c r="V2" s="1627"/>
      <c r="W2" s="1627"/>
    </row>
    <row r="3" spans="1:24" ht="27" customHeight="1" x14ac:dyDescent="0.2">
      <c r="A3" s="1628" t="s">
        <v>813</v>
      </c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</row>
    <row r="4" spans="1:24" s="926" customFormat="1" ht="7.5" customHeight="1" thickBot="1" x14ac:dyDescent="0.25">
      <c r="A4" s="927"/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</row>
    <row r="5" spans="1:24" ht="24.75" customHeight="1" thickBot="1" x14ac:dyDescent="0.25">
      <c r="A5" s="1031"/>
      <c r="B5" s="1629" t="s">
        <v>1290</v>
      </c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  <c r="Q5" s="1630"/>
      <c r="R5" s="1630"/>
      <c r="S5" s="1630"/>
      <c r="T5" s="1631" t="s">
        <v>1038</v>
      </c>
      <c r="U5" s="1632"/>
      <c r="V5" s="1631" t="s">
        <v>423</v>
      </c>
      <c r="W5" s="1632"/>
    </row>
    <row r="6" spans="1:24" ht="15.75" thickBot="1" x14ac:dyDescent="0.3">
      <c r="A6" s="930"/>
      <c r="B6" s="931" t="s">
        <v>89</v>
      </c>
      <c r="C6" s="932" t="s">
        <v>49</v>
      </c>
      <c r="D6" s="933" t="s">
        <v>99</v>
      </c>
      <c r="E6" s="933" t="s">
        <v>29</v>
      </c>
      <c r="F6" s="933" t="s">
        <v>47</v>
      </c>
      <c r="G6" s="933" t="s">
        <v>48</v>
      </c>
      <c r="H6" s="933" t="s">
        <v>74</v>
      </c>
      <c r="I6" s="933" t="s">
        <v>32</v>
      </c>
      <c r="J6" s="933" t="s">
        <v>40</v>
      </c>
      <c r="K6" s="933" t="s">
        <v>353</v>
      </c>
      <c r="L6" s="933" t="s">
        <v>867</v>
      </c>
      <c r="M6" s="934" t="s">
        <v>93</v>
      </c>
      <c r="N6" s="934" t="s">
        <v>88</v>
      </c>
      <c r="O6" s="934" t="s">
        <v>30</v>
      </c>
      <c r="P6" s="934" t="s">
        <v>810</v>
      </c>
      <c r="Q6" s="934" t="s">
        <v>158</v>
      </c>
      <c r="R6" s="934" t="s">
        <v>31</v>
      </c>
      <c r="S6" s="934" t="s">
        <v>1224</v>
      </c>
      <c r="T6" s="1033" t="s">
        <v>354</v>
      </c>
      <c r="U6" s="1034" t="s">
        <v>480</v>
      </c>
      <c r="V6" s="1122" t="s">
        <v>41</v>
      </c>
      <c r="W6" s="1123" t="s">
        <v>1979</v>
      </c>
      <c r="X6" s="28"/>
    </row>
    <row r="7" spans="1:24" s="28" customFormat="1" ht="21.75" customHeight="1" thickBot="1" x14ac:dyDescent="0.3">
      <c r="A7" s="920" t="s">
        <v>373</v>
      </c>
      <c r="B7" s="935">
        <f>B8+B16</f>
        <v>2980277302.0100002</v>
      </c>
      <c r="C7" s="928">
        <f t="shared" ref="C7:I7" si="0">C8+C16</f>
        <v>46820745.740000002</v>
      </c>
      <c r="D7" s="928">
        <f t="shared" si="0"/>
        <v>3820614708</v>
      </c>
      <c r="E7" s="928">
        <f t="shared" si="0"/>
        <v>44234371.920000002</v>
      </c>
      <c r="F7" s="928">
        <f t="shared" si="0"/>
        <v>794124988.02999997</v>
      </c>
      <c r="G7" s="928">
        <f t="shared" si="0"/>
        <v>2885895585.3599997</v>
      </c>
      <c r="H7" s="928">
        <f t="shared" si="0"/>
        <v>1988781690.8200002</v>
      </c>
      <c r="I7" s="928">
        <f t="shared" si="0"/>
        <v>1583444403</v>
      </c>
      <c r="J7" s="928">
        <f t="shared" ref="J7:V7" si="1">J8+J16</f>
        <v>32736915.279999997</v>
      </c>
      <c r="K7" s="928">
        <f t="shared" si="1"/>
        <v>1698666679.8600001</v>
      </c>
      <c r="L7" s="928">
        <f t="shared" si="1"/>
        <v>637993677</v>
      </c>
      <c r="M7" s="928">
        <f t="shared" si="1"/>
        <v>21251418</v>
      </c>
      <c r="N7" s="928">
        <f t="shared" si="1"/>
        <v>2118346868.5300002</v>
      </c>
      <c r="O7" s="928">
        <f t="shared" si="1"/>
        <v>277671226.88999999</v>
      </c>
      <c r="P7" s="928">
        <f t="shared" si="1"/>
        <v>520808896</v>
      </c>
      <c r="Q7" s="928">
        <f t="shared" si="1"/>
        <v>33973994</v>
      </c>
      <c r="R7" s="928">
        <f t="shared" si="1"/>
        <v>3542007192.9099998</v>
      </c>
      <c r="S7" s="928">
        <f t="shared" si="1"/>
        <v>168850187.03999999</v>
      </c>
      <c r="T7" s="935">
        <f t="shared" si="1"/>
        <v>1193189915</v>
      </c>
      <c r="U7" s="929">
        <f t="shared" si="1"/>
        <v>1182427765</v>
      </c>
      <c r="V7" s="935">
        <f t="shared" si="1"/>
        <v>163542915.25</v>
      </c>
      <c r="W7" s="929">
        <f>W8+W16</f>
        <v>123225964</v>
      </c>
    </row>
    <row r="8" spans="1:24" s="28" customFormat="1" ht="15" x14ac:dyDescent="0.25">
      <c r="A8" s="461" t="s">
        <v>374</v>
      </c>
      <c r="B8" s="936">
        <f>SUM(B9:B15)</f>
        <v>695879277.66999996</v>
      </c>
      <c r="C8" s="467">
        <f t="shared" ref="C8:I8" si="2">SUM(C9:C15)</f>
        <v>15906280.549999999</v>
      </c>
      <c r="D8" s="467">
        <f t="shared" si="2"/>
        <v>1585365525</v>
      </c>
      <c r="E8" s="467">
        <f t="shared" si="2"/>
        <v>10334080.699999999</v>
      </c>
      <c r="F8" s="467">
        <f t="shared" si="2"/>
        <v>531051845.50999999</v>
      </c>
      <c r="G8" s="467">
        <f t="shared" si="2"/>
        <v>1281978873.3599999</v>
      </c>
      <c r="H8" s="467">
        <f t="shared" si="2"/>
        <v>1390938736.8400002</v>
      </c>
      <c r="I8" s="467">
        <f t="shared" si="2"/>
        <v>1116516047</v>
      </c>
      <c r="J8" s="467">
        <f t="shared" ref="J8:W8" si="3">SUM(J9:J15)</f>
        <v>11046314.199999999</v>
      </c>
      <c r="K8" s="467">
        <f t="shared" si="3"/>
        <v>1314795983.7900002</v>
      </c>
      <c r="L8" s="467">
        <f t="shared" si="3"/>
        <v>235364899.31999999</v>
      </c>
      <c r="M8" s="467">
        <f t="shared" si="3"/>
        <v>6333153</v>
      </c>
      <c r="N8" s="467">
        <f t="shared" si="3"/>
        <v>649424662.95999992</v>
      </c>
      <c r="O8" s="467">
        <f t="shared" si="3"/>
        <v>136595264.63999999</v>
      </c>
      <c r="P8" s="467">
        <f t="shared" si="3"/>
        <v>234093823</v>
      </c>
      <c r="Q8" s="467">
        <f t="shared" si="3"/>
        <v>15322947</v>
      </c>
      <c r="R8" s="467">
        <f t="shared" si="3"/>
        <v>954472040.86999989</v>
      </c>
      <c r="S8" s="467">
        <f t="shared" si="3"/>
        <v>66808129.419999994</v>
      </c>
      <c r="T8" s="936">
        <f t="shared" si="3"/>
        <v>724548562</v>
      </c>
      <c r="U8" s="937">
        <f t="shared" si="3"/>
        <v>359753172</v>
      </c>
      <c r="V8" s="936">
        <f>SUM(V9:V15)</f>
        <v>52831538.640000001</v>
      </c>
      <c r="W8" s="937">
        <f t="shared" si="3"/>
        <v>39982098</v>
      </c>
    </row>
    <row r="9" spans="1:24" s="28" customFormat="1" ht="15" x14ac:dyDescent="0.25">
      <c r="A9" s="462" t="s">
        <v>375</v>
      </c>
      <c r="B9" s="938">
        <v>14907517.369999999</v>
      </c>
      <c r="C9" s="925">
        <v>266820.57</v>
      </c>
      <c r="D9" s="925">
        <v>935723363</v>
      </c>
      <c r="E9" s="925">
        <v>1917385.26</v>
      </c>
      <c r="F9" s="925">
        <v>155262418.09</v>
      </c>
      <c r="G9" s="925">
        <v>306913537.25</v>
      </c>
      <c r="H9" s="925">
        <v>87975694.489999995</v>
      </c>
      <c r="I9" s="925">
        <v>299965207</v>
      </c>
      <c r="J9" s="925">
        <v>480866.24</v>
      </c>
      <c r="K9" s="925">
        <v>151658219.15000001</v>
      </c>
      <c r="L9" s="597">
        <v>3454544.36</v>
      </c>
      <c r="M9" s="597">
        <v>7369</v>
      </c>
      <c r="N9" s="597">
        <v>38437928.479999997</v>
      </c>
      <c r="O9" s="597">
        <v>32139178.75</v>
      </c>
      <c r="P9" s="597">
        <v>413832</v>
      </c>
      <c r="Q9" s="597">
        <v>1946756</v>
      </c>
      <c r="R9" s="597">
        <v>118850394.45</v>
      </c>
      <c r="S9" s="597">
        <v>5472440.7000000002</v>
      </c>
      <c r="T9" s="940">
        <v>63158927</v>
      </c>
      <c r="U9" s="939">
        <v>105718573</v>
      </c>
      <c r="V9" s="940">
        <v>2448090.83</v>
      </c>
      <c r="W9" s="939">
        <v>4096767</v>
      </c>
    </row>
    <row r="10" spans="1:24" s="28" customFormat="1" ht="15" x14ac:dyDescent="0.25">
      <c r="A10" s="462" t="s">
        <v>376</v>
      </c>
      <c r="B10" s="938">
        <v>293475068.93000001</v>
      </c>
      <c r="C10" s="925">
        <v>0</v>
      </c>
      <c r="D10" s="925">
        <v>19705</v>
      </c>
      <c r="E10" s="925">
        <v>0</v>
      </c>
      <c r="F10" s="925">
        <v>0</v>
      </c>
      <c r="G10" s="925">
        <v>71865116.560000002</v>
      </c>
      <c r="H10" s="925">
        <v>0</v>
      </c>
      <c r="I10" s="925">
        <v>613253</v>
      </c>
      <c r="J10" s="925">
        <v>0</v>
      </c>
      <c r="K10" s="925">
        <v>0</v>
      </c>
      <c r="L10" s="597">
        <v>1022032.98</v>
      </c>
      <c r="M10" s="597">
        <v>0</v>
      </c>
      <c r="N10" s="597">
        <v>0</v>
      </c>
      <c r="O10" s="597">
        <v>0</v>
      </c>
      <c r="P10" s="597">
        <v>0</v>
      </c>
      <c r="Q10" s="597">
        <v>0</v>
      </c>
      <c r="R10" s="597">
        <v>0</v>
      </c>
      <c r="S10" s="597">
        <v>0</v>
      </c>
      <c r="T10" s="940">
        <v>0</v>
      </c>
      <c r="U10" s="939">
        <v>0</v>
      </c>
      <c r="V10" s="940">
        <v>6157678.5300000003</v>
      </c>
      <c r="W10" s="939">
        <v>0</v>
      </c>
    </row>
    <row r="11" spans="1:24" s="28" customFormat="1" ht="15" x14ac:dyDescent="0.25">
      <c r="A11" s="462" t="s">
        <v>377</v>
      </c>
      <c r="B11" s="938">
        <v>133377695.95</v>
      </c>
      <c r="C11" s="925">
        <v>1714829.55</v>
      </c>
      <c r="D11" s="925">
        <v>171438247</v>
      </c>
      <c r="E11" s="925">
        <v>6173509.4400000004</v>
      </c>
      <c r="F11" s="925">
        <v>72496337.349999994</v>
      </c>
      <c r="G11" s="925">
        <v>187131801</v>
      </c>
      <c r="H11" s="925">
        <v>738067677.22000003</v>
      </c>
      <c r="I11" s="925">
        <v>305933403</v>
      </c>
      <c r="J11" s="925">
        <v>709559.8</v>
      </c>
      <c r="K11" s="925">
        <v>623917407.20000005</v>
      </c>
      <c r="L11" s="597">
        <v>92850042.700000003</v>
      </c>
      <c r="M11" s="597">
        <v>1611387</v>
      </c>
      <c r="N11" s="597">
        <v>128941019.95</v>
      </c>
      <c r="O11" s="597">
        <v>21734292.529999997</v>
      </c>
      <c r="P11" s="597">
        <v>19996278</v>
      </c>
      <c r="Q11" s="597">
        <v>11246772</v>
      </c>
      <c r="R11" s="597">
        <v>318415344.58999997</v>
      </c>
      <c r="S11" s="597">
        <v>20962020.23</v>
      </c>
      <c r="T11" s="940">
        <v>293067760</v>
      </c>
      <c r="U11" s="939">
        <v>80672686</v>
      </c>
      <c r="V11" s="940">
        <v>41224554.899999999</v>
      </c>
      <c r="W11" s="939">
        <v>19046799</v>
      </c>
    </row>
    <row r="12" spans="1:24" s="28" customFormat="1" ht="15" x14ac:dyDescent="0.25">
      <c r="A12" s="462" t="s">
        <v>378</v>
      </c>
      <c r="B12" s="938">
        <v>18668763.5</v>
      </c>
      <c r="C12" s="925">
        <v>0</v>
      </c>
      <c r="D12" s="925">
        <v>0</v>
      </c>
      <c r="E12" s="925">
        <v>0</v>
      </c>
      <c r="F12" s="925">
        <v>41656851.82</v>
      </c>
      <c r="G12" s="925">
        <v>0</v>
      </c>
      <c r="H12" s="925">
        <v>0</v>
      </c>
      <c r="I12" s="925">
        <v>142123103</v>
      </c>
      <c r="J12" s="925">
        <v>0</v>
      </c>
      <c r="K12" s="925">
        <v>0</v>
      </c>
      <c r="L12" s="597">
        <v>31770434.370000001</v>
      </c>
      <c r="M12" s="597">
        <v>174826</v>
      </c>
      <c r="N12" s="597">
        <v>34772535.640000001</v>
      </c>
      <c r="O12" s="597">
        <v>1601976.37</v>
      </c>
      <c r="P12" s="597">
        <v>68102384</v>
      </c>
      <c r="Q12" s="597">
        <v>0</v>
      </c>
      <c r="R12" s="597">
        <v>0</v>
      </c>
      <c r="S12" s="597">
        <v>14987864</v>
      </c>
      <c r="T12" s="940">
        <v>0</v>
      </c>
      <c r="U12" s="939">
        <v>12741319</v>
      </c>
      <c r="V12" s="940">
        <v>2232991.38</v>
      </c>
      <c r="W12" s="939">
        <v>0</v>
      </c>
      <c r="X12" s="1032"/>
    </row>
    <row r="13" spans="1:24" s="28" customFormat="1" ht="15" x14ac:dyDescent="0.25">
      <c r="A13" s="462" t="s">
        <v>379</v>
      </c>
      <c r="B13" s="938">
        <v>230907207.77000001</v>
      </c>
      <c r="C13" s="925">
        <v>12458612.779999999</v>
      </c>
      <c r="D13" s="925">
        <v>320861371</v>
      </c>
      <c r="E13" s="925">
        <v>2208505.91</v>
      </c>
      <c r="F13" s="925">
        <v>261418826.22</v>
      </c>
      <c r="G13" s="925">
        <v>640448555.54999995</v>
      </c>
      <c r="H13" s="925">
        <v>385343859.14999998</v>
      </c>
      <c r="I13" s="925">
        <v>336470286</v>
      </c>
      <c r="J13" s="925">
        <v>337169.17</v>
      </c>
      <c r="K13" s="925">
        <v>341656388.31999999</v>
      </c>
      <c r="L13" s="597">
        <v>91480520.799999997</v>
      </c>
      <c r="M13" s="597">
        <v>4539571</v>
      </c>
      <c r="N13" s="597">
        <v>431701103.26999998</v>
      </c>
      <c r="O13" s="597">
        <v>67334167.640000001</v>
      </c>
      <c r="P13" s="597">
        <v>100324594</v>
      </c>
      <c r="Q13" s="597">
        <v>1957216</v>
      </c>
      <c r="R13" s="597">
        <v>457411349.31</v>
      </c>
      <c r="S13" s="597">
        <v>24553117.09</v>
      </c>
      <c r="T13" s="940">
        <v>368321875</v>
      </c>
      <c r="U13" s="939">
        <v>132921350</v>
      </c>
      <c r="V13" s="940">
        <v>768223</v>
      </c>
      <c r="W13" s="939">
        <v>15667358</v>
      </c>
      <c r="X13" s="1032"/>
    </row>
    <row r="14" spans="1:24" s="28" customFormat="1" ht="15" x14ac:dyDescent="0.25">
      <c r="A14" s="462" t="s">
        <v>380</v>
      </c>
      <c r="B14" s="938">
        <v>4543024.1500000004</v>
      </c>
      <c r="C14" s="925">
        <v>59074.33</v>
      </c>
      <c r="D14" s="925">
        <v>157322839</v>
      </c>
      <c r="E14" s="925">
        <v>34680.089999999997</v>
      </c>
      <c r="F14" s="925">
        <v>217412.03</v>
      </c>
      <c r="G14" s="925">
        <v>58663734</v>
      </c>
      <c r="H14" s="925">
        <v>25596209.140000001</v>
      </c>
      <c r="I14" s="925">
        <v>31410795</v>
      </c>
      <c r="J14" s="925">
        <v>0</v>
      </c>
      <c r="K14" s="925">
        <v>4924625.13</v>
      </c>
      <c r="L14" s="597">
        <v>6218584.8500000006</v>
      </c>
      <c r="M14" s="597">
        <v>0</v>
      </c>
      <c r="N14" s="597">
        <v>15572075.619999999</v>
      </c>
      <c r="O14" s="597">
        <v>640267.92000000004</v>
      </c>
      <c r="P14" s="597">
        <v>0</v>
      </c>
      <c r="Q14" s="597">
        <v>172203</v>
      </c>
      <c r="R14" s="597">
        <v>59794952.520000003</v>
      </c>
      <c r="S14" s="597">
        <v>832687.4</v>
      </c>
      <c r="T14" s="940">
        <v>0</v>
      </c>
      <c r="U14" s="939">
        <v>27699244</v>
      </c>
      <c r="V14" s="940">
        <v>0</v>
      </c>
      <c r="W14" s="939">
        <v>1171174</v>
      </c>
      <c r="X14" s="1032"/>
    </row>
    <row r="15" spans="1:24" s="28" customFormat="1" ht="15" x14ac:dyDescent="0.25">
      <c r="A15" s="462" t="s">
        <v>381</v>
      </c>
      <c r="B15" s="940">
        <v>0</v>
      </c>
      <c r="C15" s="597">
        <v>1406943.32</v>
      </c>
      <c r="D15" s="597">
        <v>0</v>
      </c>
      <c r="E15" s="597">
        <v>0</v>
      </c>
      <c r="F15" s="597">
        <v>0</v>
      </c>
      <c r="G15" s="597">
        <v>16956129</v>
      </c>
      <c r="H15" s="597">
        <v>153955296.84</v>
      </c>
      <c r="I15" s="597">
        <v>0</v>
      </c>
      <c r="J15" s="597">
        <v>9518718.9900000002</v>
      </c>
      <c r="K15" s="597">
        <v>192639343.99000001</v>
      </c>
      <c r="L15" s="597">
        <v>8568739.2599999998</v>
      </c>
      <c r="M15" s="597">
        <v>0</v>
      </c>
      <c r="N15" s="597">
        <v>0</v>
      </c>
      <c r="O15" s="597">
        <v>13145381.43</v>
      </c>
      <c r="P15" s="597">
        <v>45256735</v>
      </c>
      <c r="Q15" s="597">
        <v>0</v>
      </c>
      <c r="R15" s="597">
        <v>0</v>
      </c>
      <c r="S15" s="597">
        <v>0</v>
      </c>
      <c r="T15" s="940">
        <v>0</v>
      </c>
      <c r="U15" s="939">
        <v>0</v>
      </c>
      <c r="V15" s="940">
        <v>0</v>
      </c>
      <c r="W15" s="939">
        <v>0</v>
      </c>
      <c r="X15" s="1032"/>
    </row>
    <row r="16" spans="1:24" s="28" customFormat="1" ht="15" x14ac:dyDescent="0.25">
      <c r="A16" s="461" t="s">
        <v>382</v>
      </c>
      <c r="B16" s="936">
        <f>SUM(B17:B25)</f>
        <v>2284398024.3400002</v>
      </c>
      <c r="C16" s="467">
        <f t="shared" ref="C16:K16" si="4">SUM(C17:C25)</f>
        <v>30914465.190000001</v>
      </c>
      <c r="D16" s="467">
        <f t="shared" si="4"/>
        <v>2235249183</v>
      </c>
      <c r="E16" s="467">
        <f t="shared" si="4"/>
        <v>33900291.220000006</v>
      </c>
      <c r="F16" s="467">
        <f t="shared" si="4"/>
        <v>263073142.52000001</v>
      </c>
      <c r="G16" s="467">
        <f t="shared" si="4"/>
        <v>1603916712</v>
      </c>
      <c r="H16" s="467">
        <f t="shared" si="4"/>
        <v>597842953.98000002</v>
      </c>
      <c r="I16" s="467">
        <f t="shared" si="4"/>
        <v>466928356</v>
      </c>
      <c r="J16" s="467">
        <f t="shared" si="4"/>
        <v>21690601.079999998</v>
      </c>
      <c r="K16" s="467">
        <f t="shared" si="4"/>
        <v>383870696.06999999</v>
      </c>
      <c r="L16" s="467">
        <f t="shared" ref="L16:V16" si="5">SUM(L17:L25)</f>
        <v>402628777.68000001</v>
      </c>
      <c r="M16" s="467">
        <f t="shared" si="5"/>
        <v>14918265</v>
      </c>
      <c r="N16" s="467">
        <f t="shared" si="5"/>
        <v>1468922205.5700002</v>
      </c>
      <c r="O16" s="467">
        <f t="shared" si="5"/>
        <v>141075962.24999997</v>
      </c>
      <c r="P16" s="467">
        <f t="shared" si="5"/>
        <v>286715073</v>
      </c>
      <c r="Q16" s="467">
        <f t="shared" si="5"/>
        <v>18651047</v>
      </c>
      <c r="R16" s="467">
        <f t="shared" si="5"/>
        <v>2587535152.04</v>
      </c>
      <c r="S16" s="467">
        <f t="shared" si="5"/>
        <v>102042057.62</v>
      </c>
      <c r="T16" s="936">
        <f t="shared" si="5"/>
        <v>468641353</v>
      </c>
      <c r="U16" s="937">
        <f t="shared" si="5"/>
        <v>822674593</v>
      </c>
      <c r="V16" s="936">
        <f t="shared" si="5"/>
        <v>110711376.61</v>
      </c>
      <c r="W16" s="937">
        <f>SUM(W17:W25)</f>
        <v>83243866</v>
      </c>
    </row>
    <row r="17" spans="1:23" s="28" customFormat="1" ht="15" x14ac:dyDescent="0.25">
      <c r="A17" s="462" t="s">
        <v>383</v>
      </c>
      <c r="B17" s="938">
        <v>1143458061.6900001</v>
      </c>
      <c r="C17" s="925">
        <v>0</v>
      </c>
      <c r="D17" s="925">
        <v>183989069</v>
      </c>
      <c r="E17" s="925">
        <v>265777.2</v>
      </c>
      <c r="F17" s="925">
        <v>9614237.5700000003</v>
      </c>
      <c r="G17" s="925">
        <v>380731071</v>
      </c>
      <c r="H17" s="925">
        <v>31702720.210000001</v>
      </c>
      <c r="I17" s="925">
        <v>838997</v>
      </c>
      <c r="J17" s="925">
        <v>23970</v>
      </c>
      <c r="K17" s="925">
        <v>41702.449999999997</v>
      </c>
      <c r="L17" s="597">
        <v>934227</v>
      </c>
      <c r="M17" s="597">
        <v>20880</v>
      </c>
      <c r="N17" s="597">
        <v>471901.9</v>
      </c>
      <c r="O17" s="597">
        <v>34229686.140000001</v>
      </c>
      <c r="P17" s="598">
        <v>0</v>
      </c>
      <c r="Q17" s="925">
        <v>1295587</v>
      </c>
      <c r="R17" s="925">
        <v>350336415.72000003</v>
      </c>
      <c r="S17" s="925">
        <v>4680000</v>
      </c>
      <c r="T17" s="938">
        <v>0</v>
      </c>
      <c r="U17" s="941">
        <v>76556</v>
      </c>
      <c r="V17" s="938">
        <v>13949827.119999999</v>
      </c>
      <c r="W17" s="941">
        <v>18514</v>
      </c>
    </row>
    <row r="18" spans="1:23" s="28" customFormat="1" ht="15" x14ac:dyDescent="0.25">
      <c r="A18" s="462" t="s">
        <v>384</v>
      </c>
      <c r="B18" s="938">
        <v>0</v>
      </c>
      <c r="C18" s="925">
        <v>0</v>
      </c>
      <c r="D18" s="925">
        <v>0</v>
      </c>
      <c r="E18" s="925">
        <v>0</v>
      </c>
      <c r="F18" s="925">
        <v>11666381.85</v>
      </c>
      <c r="G18" s="925">
        <v>0</v>
      </c>
      <c r="H18" s="925">
        <v>117849332.12</v>
      </c>
      <c r="I18" s="925">
        <v>0</v>
      </c>
      <c r="J18" s="925">
        <v>0</v>
      </c>
      <c r="K18" s="925">
        <v>0</v>
      </c>
      <c r="L18" s="597">
        <v>121131352</v>
      </c>
      <c r="M18" s="597">
        <v>0</v>
      </c>
      <c r="N18" s="597">
        <v>0</v>
      </c>
      <c r="O18" s="597">
        <v>0</v>
      </c>
      <c r="P18" s="598">
        <v>0</v>
      </c>
      <c r="Q18" s="925">
        <v>0</v>
      </c>
      <c r="R18" s="925">
        <v>0</v>
      </c>
      <c r="S18" s="925">
        <v>0</v>
      </c>
      <c r="T18" s="938">
        <v>0</v>
      </c>
      <c r="U18" s="941">
        <v>0</v>
      </c>
      <c r="V18" s="938">
        <v>0</v>
      </c>
      <c r="W18" s="941">
        <v>57863</v>
      </c>
    </row>
    <row r="19" spans="1:23" s="28" customFormat="1" ht="15" x14ac:dyDescent="0.25">
      <c r="A19" s="462" t="s">
        <v>385</v>
      </c>
      <c r="B19" s="938">
        <v>127261973.11</v>
      </c>
      <c r="C19" s="925">
        <v>0</v>
      </c>
      <c r="D19" s="925">
        <v>0</v>
      </c>
      <c r="E19" s="925">
        <v>0</v>
      </c>
      <c r="F19" s="925">
        <v>997308.38</v>
      </c>
      <c r="G19" s="925">
        <v>91805607</v>
      </c>
      <c r="H19" s="925">
        <v>0</v>
      </c>
      <c r="I19" s="925">
        <v>1194620</v>
      </c>
      <c r="J19" s="925">
        <v>0</v>
      </c>
      <c r="K19" s="925">
        <v>0</v>
      </c>
      <c r="L19" s="597">
        <v>0</v>
      </c>
      <c r="M19" s="597">
        <v>0</v>
      </c>
      <c r="N19" s="597">
        <v>0</v>
      </c>
      <c r="O19" s="597">
        <v>6878094.2999999998</v>
      </c>
      <c r="P19" s="598">
        <v>0</v>
      </c>
      <c r="Q19" s="925">
        <v>0</v>
      </c>
      <c r="R19" s="925">
        <v>0</v>
      </c>
      <c r="S19" s="925">
        <v>0</v>
      </c>
      <c r="T19" s="938">
        <v>0</v>
      </c>
      <c r="U19" s="941">
        <v>0</v>
      </c>
      <c r="V19" s="938">
        <v>319735</v>
      </c>
      <c r="W19" s="941">
        <v>0</v>
      </c>
    </row>
    <row r="20" spans="1:23" s="28" customFormat="1" ht="15" x14ac:dyDescent="0.25">
      <c r="A20" s="462" t="s">
        <v>386</v>
      </c>
      <c r="B20" s="938">
        <v>1013677989.54</v>
      </c>
      <c r="C20" s="925">
        <v>30815220.120000001</v>
      </c>
      <c r="D20" s="925">
        <v>2027386501</v>
      </c>
      <c r="E20" s="925">
        <v>33634514.020000003</v>
      </c>
      <c r="F20" s="925">
        <v>209910093.16999999</v>
      </c>
      <c r="G20" s="925">
        <v>1101572873</v>
      </c>
      <c r="H20" s="925">
        <v>431368056.08999997</v>
      </c>
      <c r="I20" s="925">
        <v>464894739</v>
      </c>
      <c r="J20" s="925">
        <v>5727919.9199999999</v>
      </c>
      <c r="K20" s="925">
        <v>383828993.62</v>
      </c>
      <c r="L20" s="597">
        <v>273828926</v>
      </c>
      <c r="M20" s="597">
        <v>10075597</v>
      </c>
      <c r="N20" s="597">
        <v>1464085459.1000001</v>
      </c>
      <c r="O20" s="597">
        <v>94340523.029999986</v>
      </c>
      <c r="P20" s="598">
        <v>286592983</v>
      </c>
      <c r="Q20" s="925">
        <v>16477475</v>
      </c>
      <c r="R20" s="925">
        <v>2094730051.8599999</v>
      </c>
      <c r="S20" s="925">
        <v>95240951.390000001</v>
      </c>
      <c r="T20" s="938">
        <v>468641353</v>
      </c>
      <c r="U20" s="941">
        <v>806844791</v>
      </c>
      <c r="V20" s="938">
        <v>23999849.809999999</v>
      </c>
      <c r="W20" s="941">
        <v>70357988</v>
      </c>
    </row>
    <row r="21" spans="1:23" s="28" customFormat="1" ht="15" x14ac:dyDescent="0.25">
      <c r="A21" s="462" t="s">
        <v>387</v>
      </c>
      <c r="B21" s="938">
        <v>0</v>
      </c>
      <c r="C21" s="925">
        <v>0</v>
      </c>
      <c r="D21" s="925">
        <v>0</v>
      </c>
      <c r="E21" s="925">
        <v>0</v>
      </c>
      <c r="F21" s="925">
        <v>0</v>
      </c>
      <c r="G21" s="925">
        <v>0</v>
      </c>
      <c r="H21" s="925">
        <v>0</v>
      </c>
      <c r="I21" s="925">
        <v>0</v>
      </c>
      <c r="J21" s="925">
        <v>0</v>
      </c>
      <c r="K21" s="925">
        <v>0</v>
      </c>
      <c r="L21" s="597">
        <v>0</v>
      </c>
      <c r="M21" s="597">
        <v>0</v>
      </c>
      <c r="N21" s="597">
        <v>0</v>
      </c>
      <c r="O21" s="597">
        <v>0</v>
      </c>
      <c r="P21" s="598">
        <v>122090</v>
      </c>
      <c r="Q21" s="925">
        <v>850100</v>
      </c>
      <c r="R21" s="925">
        <v>0</v>
      </c>
      <c r="S21" s="925">
        <v>0</v>
      </c>
      <c r="T21" s="938">
        <v>0</v>
      </c>
      <c r="U21" s="941">
        <v>0</v>
      </c>
      <c r="V21" s="938">
        <v>0</v>
      </c>
      <c r="W21" s="941">
        <v>0</v>
      </c>
    </row>
    <row r="22" spans="1:23" s="28" customFormat="1" ht="15" x14ac:dyDescent="0.25">
      <c r="A22" s="462" t="s">
        <v>388</v>
      </c>
      <c r="B22" s="938">
        <v>0</v>
      </c>
      <c r="C22" s="925">
        <v>0</v>
      </c>
      <c r="D22" s="925">
        <v>0</v>
      </c>
      <c r="E22" s="925">
        <v>0</v>
      </c>
      <c r="F22" s="925">
        <v>3445805.71</v>
      </c>
      <c r="G22" s="925">
        <v>460992</v>
      </c>
      <c r="H22" s="925">
        <v>12787944.609999999</v>
      </c>
      <c r="I22" s="925">
        <v>0</v>
      </c>
      <c r="J22" s="925">
        <v>0</v>
      </c>
      <c r="K22" s="925">
        <v>0</v>
      </c>
      <c r="L22" s="597">
        <v>5483089.6699999999</v>
      </c>
      <c r="M22" s="597">
        <v>1230286</v>
      </c>
      <c r="N22" s="597">
        <v>4364844.57</v>
      </c>
      <c r="O22" s="597">
        <v>50483.76</v>
      </c>
      <c r="P22" s="598">
        <v>0</v>
      </c>
      <c r="Q22" s="925">
        <v>0</v>
      </c>
      <c r="R22" s="925">
        <v>63724020.82</v>
      </c>
      <c r="S22" s="925">
        <v>0</v>
      </c>
      <c r="T22" s="938">
        <v>0</v>
      </c>
      <c r="U22" s="941">
        <v>0</v>
      </c>
      <c r="V22" s="938">
        <v>7459791.1699999999</v>
      </c>
      <c r="W22" s="941">
        <v>272025</v>
      </c>
    </row>
    <row r="23" spans="1:23" s="28" customFormat="1" ht="15" x14ac:dyDescent="0.25">
      <c r="A23" s="462" t="s">
        <v>389</v>
      </c>
      <c r="B23" s="938">
        <v>0</v>
      </c>
      <c r="C23" s="925">
        <v>0</v>
      </c>
      <c r="D23" s="925">
        <v>23873613</v>
      </c>
      <c r="E23" s="925">
        <v>0</v>
      </c>
      <c r="F23" s="925">
        <v>0</v>
      </c>
      <c r="G23" s="925">
        <v>4459742</v>
      </c>
      <c r="H23" s="925">
        <v>0</v>
      </c>
      <c r="I23" s="925">
        <v>0</v>
      </c>
      <c r="J23" s="925">
        <v>0</v>
      </c>
      <c r="K23" s="925">
        <v>0</v>
      </c>
      <c r="L23" s="597">
        <v>0</v>
      </c>
      <c r="M23" s="597">
        <v>3329898</v>
      </c>
      <c r="N23" s="597">
        <v>0</v>
      </c>
      <c r="O23" s="597">
        <v>4524978</v>
      </c>
      <c r="P23" s="598">
        <v>0</v>
      </c>
      <c r="Q23" s="925">
        <v>0</v>
      </c>
      <c r="R23" s="925">
        <v>78744663.640000001</v>
      </c>
      <c r="S23" s="925">
        <v>1600000</v>
      </c>
      <c r="T23" s="938">
        <v>0</v>
      </c>
      <c r="U23" s="941">
        <v>0</v>
      </c>
      <c r="V23" s="938">
        <v>0</v>
      </c>
      <c r="W23" s="941">
        <v>12537476</v>
      </c>
    </row>
    <row r="24" spans="1:23" s="28" customFormat="1" ht="15" x14ac:dyDescent="0.25">
      <c r="A24" s="462" t="s">
        <v>390</v>
      </c>
      <c r="B24" s="938">
        <v>0</v>
      </c>
      <c r="C24" s="925">
        <v>99245.07</v>
      </c>
      <c r="D24" s="925">
        <v>0</v>
      </c>
      <c r="E24" s="925">
        <v>0</v>
      </c>
      <c r="F24" s="925">
        <v>27439315.84</v>
      </c>
      <c r="G24" s="925">
        <v>24886427</v>
      </c>
      <c r="H24" s="925">
        <v>4134900.95</v>
      </c>
      <c r="I24" s="925">
        <v>0</v>
      </c>
      <c r="J24" s="925">
        <v>15938711.16</v>
      </c>
      <c r="K24" s="925">
        <v>0</v>
      </c>
      <c r="L24" s="597">
        <v>1251183.01</v>
      </c>
      <c r="M24" s="597">
        <v>261604</v>
      </c>
      <c r="N24" s="597">
        <v>0</v>
      </c>
      <c r="O24" s="597">
        <v>1052197.02</v>
      </c>
      <c r="P24" s="598">
        <v>0</v>
      </c>
      <c r="Q24" s="925">
        <v>27885</v>
      </c>
      <c r="R24" s="925">
        <v>0</v>
      </c>
      <c r="S24" s="925">
        <v>521106.23</v>
      </c>
      <c r="T24" s="938">
        <v>0</v>
      </c>
      <c r="U24" s="941">
        <v>15753246</v>
      </c>
      <c r="V24" s="938">
        <v>64982173.509999998</v>
      </c>
      <c r="W24" s="941">
        <v>0</v>
      </c>
    </row>
    <row r="25" spans="1:23" s="28" customFormat="1" ht="15.75" thickBot="1" x14ac:dyDescent="0.3">
      <c r="A25" s="463" t="s">
        <v>903</v>
      </c>
      <c r="B25" s="938">
        <v>0</v>
      </c>
      <c r="C25" s="925">
        <v>0</v>
      </c>
      <c r="D25" s="925">
        <v>0</v>
      </c>
      <c r="E25" s="925">
        <v>0</v>
      </c>
      <c r="F25" s="925">
        <v>0</v>
      </c>
      <c r="G25" s="925">
        <v>0</v>
      </c>
      <c r="H25" s="925">
        <v>0</v>
      </c>
      <c r="I25" s="925">
        <v>0</v>
      </c>
      <c r="J25" s="925">
        <v>0</v>
      </c>
      <c r="K25" s="925">
        <v>0</v>
      </c>
      <c r="L25" s="925">
        <v>0</v>
      </c>
      <c r="M25" s="925">
        <v>0</v>
      </c>
      <c r="N25" s="925">
        <v>0</v>
      </c>
      <c r="O25" s="925">
        <v>0</v>
      </c>
      <c r="P25" s="598">
        <v>0</v>
      </c>
      <c r="Q25" s="925">
        <v>0</v>
      </c>
      <c r="R25" s="925">
        <v>0</v>
      </c>
      <c r="S25" s="925">
        <v>0</v>
      </c>
      <c r="T25" s="938">
        <v>0</v>
      </c>
      <c r="U25" s="941">
        <v>0</v>
      </c>
      <c r="V25" s="938">
        <v>0</v>
      </c>
      <c r="W25" s="941">
        <v>0</v>
      </c>
    </row>
    <row r="26" spans="1:23" s="28" customFormat="1" ht="15.75" thickBot="1" x14ac:dyDescent="0.3">
      <c r="A26" s="920" t="s">
        <v>391</v>
      </c>
      <c r="B26" s="935">
        <f>B27+B36</f>
        <v>2179483993.29</v>
      </c>
      <c r="C26" s="928">
        <f t="shared" ref="C26:W26" si="6">C27+C36</f>
        <v>27127054.649999999</v>
      </c>
      <c r="D26" s="928">
        <f t="shared" si="6"/>
        <v>1531133994</v>
      </c>
      <c r="E26" s="928">
        <f t="shared" si="6"/>
        <v>1212902.07</v>
      </c>
      <c r="F26" s="928">
        <f t="shared" si="6"/>
        <v>308009446.49000001</v>
      </c>
      <c r="G26" s="928">
        <f t="shared" si="6"/>
        <v>1042744357</v>
      </c>
      <c r="H26" s="928">
        <f t="shared" si="6"/>
        <v>1003248835.55</v>
      </c>
      <c r="I26" s="928">
        <f t="shared" si="6"/>
        <v>755327530</v>
      </c>
      <c r="J26" s="928">
        <f t="shared" si="6"/>
        <v>20441589.77</v>
      </c>
      <c r="K26" s="928">
        <f t="shared" si="6"/>
        <v>1207397340.0599999</v>
      </c>
      <c r="L26" s="928">
        <f t="shared" si="6"/>
        <v>214824633.08999997</v>
      </c>
      <c r="M26" s="928">
        <f t="shared" si="6"/>
        <v>12381805</v>
      </c>
      <c r="N26" s="928">
        <f t="shared" si="6"/>
        <v>1374219198.75</v>
      </c>
      <c r="O26" s="928">
        <f t="shared" si="6"/>
        <v>120658330.22</v>
      </c>
      <c r="P26" s="928">
        <f t="shared" si="6"/>
        <v>393320806</v>
      </c>
      <c r="Q26" s="928">
        <f t="shared" si="6"/>
        <v>19266916</v>
      </c>
      <c r="R26" s="928">
        <f t="shared" si="6"/>
        <v>1794512000.9500003</v>
      </c>
      <c r="S26" s="928">
        <f t="shared" si="6"/>
        <v>105851074.65000001</v>
      </c>
      <c r="T26" s="935">
        <f t="shared" si="6"/>
        <v>893172137</v>
      </c>
      <c r="U26" s="929">
        <f t="shared" si="6"/>
        <v>631638924</v>
      </c>
      <c r="V26" s="935">
        <f>V27+V36</f>
        <v>88916472.340000004</v>
      </c>
      <c r="W26" s="929">
        <f t="shared" si="6"/>
        <v>70726400</v>
      </c>
    </row>
    <row r="27" spans="1:23" s="28" customFormat="1" ht="15" x14ac:dyDescent="0.25">
      <c r="A27" s="461" t="s">
        <v>392</v>
      </c>
      <c r="B27" s="936">
        <f t="shared" ref="B27:U27" si="7">SUM(B28:B35)</f>
        <v>653330737.09000003</v>
      </c>
      <c r="C27" s="467">
        <f t="shared" si="7"/>
        <v>24887138.689999998</v>
      </c>
      <c r="D27" s="467">
        <f t="shared" si="7"/>
        <v>1393764819</v>
      </c>
      <c r="E27" s="467">
        <f t="shared" si="7"/>
        <v>765214.64</v>
      </c>
      <c r="F27" s="467">
        <f t="shared" si="7"/>
        <v>143212150.32999998</v>
      </c>
      <c r="G27" s="467">
        <f t="shared" si="7"/>
        <v>297915189</v>
      </c>
      <c r="H27" s="467">
        <f t="shared" si="7"/>
        <v>612976424.02999997</v>
      </c>
      <c r="I27" s="467">
        <f t="shared" si="7"/>
        <v>553194431</v>
      </c>
      <c r="J27" s="467">
        <f t="shared" si="7"/>
        <v>14059288.620000001</v>
      </c>
      <c r="K27" s="467">
        <f t="shared" si="7"/>
        <v>548636645.67999995</v>
      </c>
      <c r="L27" s="467">
        <f t="shared" si="7"/>
        <v>119006020.38</v>
      </c>
      <c r="M27" s="467">
        <f t="shared" si="7"/>
        <v>5401032</v>
      </c>
      <c r="N27" s="467">
        <f t="shared" si="7"/>
        <v>535728988.5</v>
      </c>
      <c r="O27" s="467">
        <f t="shared" si="7"/>
        <v>115210915.19</v>
      </c>
      <c r="P27" s="467">
        <f t="shared" si="7"/>
        <v>146218582</v>
      </c>
      <c r="Q27" s="467">
        <f t="shared" si="7"/>
        <v>13070811</v>
      </c>
      <c r="R27" s="467">
        <f t="shared" si="7"/>
        <v>629345274.87</v>
      </c>
      <c r="S27" s="467">
        <f t="shared" si="7"/>
        <v>5782054.9000000004</v>
      </c>
      <c r="T27" s="936">
        <f t="shared" si="7"/>
        <v>608697524</v>
      </c>
      <c r="U27" s="937">
        <f t="shared" si="7"/>
        <v>285544292</v>
      </c>
      <c r="V27" s="936">
        <f t="shared" ref="V27" si="8">SUM(V28:V35)</f>
        <v>30513226.759999998</v>
      </c>
      <c r="W27" s="937">
        <f t="shared" ref="W27" si="9">SUM(W28:W35)</f>
        <v>35300459</v>
      </c>
    </row>
    <row r="28" spans="1:23" s="28" customFormat="1" ht="15" x14ac:dyDescent="0.25">
      <c r="A28" s="462" t="s">
        <v>393</v>
      </c>
      <c r="B28" s="938">
        <v>85344765.090000004</v>
      </c>
      <c r="C28" s="925">
        <v>4553735.26</v>
      </c>
      <c r="D28" s="925">
        <v>410481574</v>
      </c>
      <c r="E28" s="925">
        <v>456841.45</v>
      </c>
      <c r="F28" s="925">
        <v>100226688.44</v>
      </c>
      <c r="G28" s="925">
        <v>70187146</v>
      </c>
      <c r="H28" s="925">
        <v>226629322.22</v>
      </c>
      <c r="I28" s="925">
        <v>47947089</v>
      </c>
      <c r="J28" s="925">
        <v>235635.73</v>
      </c>
      <c r="K28" s="925">
        <v>15180602.34</v>
      </c>
      <c r="L28" s="942">
        <v>46186273.619999997</v>
      </c>
      <c r="M28" s="942">
        <v>2866459</v>
      </c>
      <c r="N28" s="942">
        <v>365373788.60000002</v>
      </c>
      <c r="O28" s="942">
        <v>59250902.18</v>
      </c>
      <c r="P28" s="468">
        <v>9881315</v>
      </c>
      <c r="Q28" s="468">
        <v>1007189</v>
      </c>
      <c r="R28" s="468">
        <v>177552230.97</v>
      </c>
      <c r="S28" s="468">
        <v>2890899.02</v>
      </c>
      <c r="T28" s="1101">
        <v>42643727</v>
      </c>
      <c r="U28" s="943">
        <v>104463886</v>
      </c>
      <c r="V28" s="1101">
        <v>8792493.3499999996</v>
      </c>
      <c r="W28" s="943">
        <v>11952835</v>
      </c>
    </row>
    <row r="29" spans="1:23" s="28" customFormat="1" ht="15" x14ac:dyDescent="0.25">
      <c r="A29" s="462" t="s">
        <v>394</v>
      </c>
      <c r="B29" s="938">
        <v>240477212.59</v>
      </c>
      <c r="C29" s="925">
        <v>20107472.359999999</v>
      </c>
      <c r="D29" s="925">
        <v>5954863</v>
      </c>
      <c r="E29" s="925">
        <v>0</v>
      </c>
      <c r="F29" s="925">
        <v>0</v>
      </c>
      <c r="G29" s="925">
        <v>6992796</v>
      </c>
      <c r="H29" s="925">
        <v>158256549.17000002</v>
      </c>
      <c r="I29" s="925">
        <v>394931608</v>
      </c>
      <c r="J29" s="925">
        <v>0</v>
      </c>
      <c r="K29" s="925">
        <v>484205441</v>
      </c>
      <c r="L29" s="942">
        <v>40832494.18</v>
      </c>
      <c r="M29" s="942">
        <v>356842</v>
      </c>
      <c r="N29" s="942">
        <v>4800000</v>
      </c>
      <c r="O29" s="942">
        <v>0</v>
      </c>
      <c r="P29" s="468">
        <v>71434011</v>
      </c>
      <c r="Q29" s="468">
        <v>5181750</v>
      </c>
      <c r="R29" s="468">
        <v>168108853.52000001</v>
      </c>
      <c r="S29" s="468">
        <v>1374090.51</v>
      </c>
      <c r="T29" s="1101">
        <v>353131622</v>
      </c>
      <c r="U29" s="943">
        <v>81353471</v>
      </c>
      <c r="V29" s="1101">
        <v>5599360.8899999997</v>
      </c>
      <c r="W29" s="943">
        <v>15181981</v>
      </c>
    </row>
    <row r="30" spans="1:23" s="28" customFormat="1" ht="15" x14ac:dyDescent="0.25">
      <c r="A30" s="462" t="s">
        <v>395</v>
      </c>
      <c r="B30" s="938">
        <v>308285995.04999995</v>
      </c>
      <c r="C30" s="925">
        <v>0</v>
      </c>
      <c r="D30" s="925">
        <v>0</v>
      </c>
      <c r="E30" s="925">
        <v>0</v>
      </c>
      <c r="F30" s="925">
        <v>12526227.609999999</v>
      </c>
      <c r="G30" s="925">
        <v>10648867</v>
      </c>
      <c r="H30" s="925">
        <v>138167144.81</v>
      </c>
      <c r="I30" s="925">
        <v>84897500</v>
      </c>
      <c r="J30" s="925">
        <v>557240</v>
      </c>
      <c r="K30" s="925">
        <v>40248796.450000003</v>
      </c>
      <c r="L30" s="942">
        <v>23412091.140000001</v>
      </c>
      <c r="M30" s="942">
        <v>1162320</v>
      </c>
      <c r="N30" s="942">
        <v>0</v>
      </c>
      <c r="O30" s="942">
        <v>0</v>
      </c>
      <c r="P30" s="468">
        <v>8710576</v>
      </c>
      <c r="Q30" s="468">
        <v>659486</v>
      </c>
      <c r="R30" s="468">
        <v>34000000</v>
      </c>
      <c r="S30" s="468">
        <v>372666.67</v>
      </c>
      <c r="T30" s="1101">
        <v>205833713</v>
      </c>
      <c r="U30" s="943">
        <v>24618530</v>
      </c>
      <c r="V30" s="1101">
        <v>4071737.55</v>
      </c>
      <c r="W30" s="943">
        <v>0</v>
      </c>
    </row>
    <row r="31" spans="1:23" s="28" customFormat="1" ht="15" x14ac:dyDescent="0.25">
      <c r="A31" s="472" t="s">
        <v>396</v>
      </c>
      <c r="B31" s="938">
        <v>0</v>
      </c>
      <c r="C31" s="925">
        <v>0</v>
      </c>
      <c r="D31" s="925">
        <v>0</v>
      </c>
      <c r="E31" s="925">
        <v>0</v>
      </c>
      <c r="F31" s="925">
        <v>0</v>
      </c>
      <c r="G31" s="925">
        <v>24716303</v>
      </c>
      <c r="H31" s="925">
        <v>43396636.579999998</v>
      </c>
      <c r="I31" s="925">
        <v>0</v>
      </c>
      <c r="J31" s="925">
        <v>0</v>
      </c>
      <c r="K31" s="925">
        <v>0</v>
      </c>
      <c r="L31" s="942">
        <v>0</v>
      </c>
      <c r="M31" s="942">
        <v>0</v>
      </c>
      <c r="N31" s="942">
        <v>0</v>
      </c>
      <c r="O31" s="942">
        <v>0</v>
      </c>
      <c r="P31" s="468">
        <v>0</v>
      </c>
      <c r="Q31" s="468">
        <v>0</v>
      </c>
      <c r="R31" s="468">
        <v>0</v>
      </c>
      <c r="S31" s="468">
        <v>0</v>
      </c>
      <c r="T31" s="1101">
        <v>0</v>
      </c>
      <c r="U31" s="943">
        <v>0</v>
      </c>
      <c r="V31" s="1101">
        <v>0</v>
      </c>
      <c r="W31" s="943">
        <v>0</v>
      </c>
    </row>
    <row r="32" spans="1:23" s="28" customFormat="1" ht="15" x14ac:dyDescent="0.25">
      <c r="A32" s="462" t="s">
        <v>397</v>
      </c>
      <c r="B32" s="938">
        <v>19222764.359999999</v>
      </c>
      <c r="C32" s="925">
        <v>0</v>
      </c>
      <c r="D32" s="925">
        <v>416717375</v>
      </c>
      <c r="E32" s="925">
        <v>308373.19</v>
      </c>
      <c r="F32" s="925">
        <v>30459234.280000001</v>
      </c>
      <c r="G32" s="925">
        <v>175705108</v>
      </c>
      <c r="H32" s="925">
        <v>46526771.25</v>
      </c>
      <c r="I32" s="925">
        <v>17682241</v>
      </c>
      <c r="J32" s="925">
        <v>13266412.890000001</v>
      </c>
      <c r="K32" s="925">
        <v>7680723.2999999998</v>
      </c>
      <c r="L32" s="942">
        <v>8575161.4399999995</v>
      </c>
      <c r="M32" s="942">
        <v>1015411</v>
      </c>
      <c r="N32" s="942">
        <v>92442117.430000007</v>
      </c>
      <c r="O32" s="942">
        <v>55960013.009999998</v>
      </c>
      <c r="P32" s="468">
        <v>9163097</v>
      </c>
      <c r="Q32" s="468">
        <v>6222386</v>
      </c>
      <c r="R32" s="468">
        <v>119153610.97</v>
      </c>
      <c r="S32" s="468">
        <v>1144398.7</v>
      </c>
      <c r="T32" s="1101">
        <v>5323479</v>
      </c>
      <c r="U32" s="943">
        <v>75108405</v>
      </c>
      <c r="V32" s="1101">
        <v>4678548.01</v>
      </c>
      <c r="W32" s="943">
        <v>7260843</v>
      </c>
    </row>
    <row r="33" spans="1:23" s="28" customFormat="1" ht="15" x14ac:dyDescent="0.25">
      <c r="A33" s="463" t="s">
        <v>398</v>
      </c>
      <c r="B33" s="938">
        <v>0</v>
      </c>
      <c r="C33" s="925">
        <v>0</v>
      </c>
      <c r="D33" s="925">
        <v>0</v>
      </c>
      <c r="E33" s="925">
        <v>0</v>
      </c>
      <c r="F33" s="925">
        <v>0</v>
      </c>
      <c r="G33" s="925">
        <v>9664969</v>
      </c>
      <c r="H33" s="925">
        <v>0</v>
      </c>
      <c r="I33" s="925">
        <v>7516992</v>
      </c>
      <c r="J33" s="925">
        <v>0</v>
      </c>
      <c r="K33" s="925">
        <v>0</v>
      </c>
      <c r="L33" s="942">
        <v>0</v>
      </c>
      <c r="M33" s="942">
        <v>0</v>
      </c>
      <c r="N33" s="942">
        <v>0</v>
      </c>
      <c r="O33" s="942">
        <v>0</v>
      </c>
      <c r="P33" s="468">
        <v>601281</v>
      </c>
      <c r="Q33" s="468">
        <v>0</v>
      </c>
      <c r="R33" s="468">
        <v>130530579.41</v>
      </c>
      <c r="S33" s="468">
        <v>0</v>
      </c>
      <c r="T33" s="1101">
        <v>0</v>
      </c>
      <c r="U33" s="943">
        <v>0</v>
      </c>
      <c r="V33" s="1101">
        <v>0</v>
      </c>
      <c r="W33" s="943">
        <v>0</v>
      </c>
    </row>
    <row r="34" spans="1:23" s="28" customFormat="1" ht="15" x14ac:dyDescent="0.25">
      <c r="A34" s="463" t="s">
        <v>399</v>
      </c>
      <c r="B34" s="938">
        <v>0</v>
      </c>
      <c r="C34" s="925">
        <v>0</v>
      </c>
      <c r="D34" s="925">
        <v>3195574</v>
      </c>
      <c r="E34" s="925">
        <v>0</v>
      </c>
      <c r="F34" s="925">
        <v>0</v>
      </c>
      <c r="G34" s="925">
        <v>0</v>
      </c>
      <c r="H34" s="925">
        <v>0</v>
      </c>
      <c r="I34" s="925">
        <v>219001</v>
      </c>
      <c r="J34" s="925">
        <v>0</v>
      </c>
      <c r="K34" s="925">
        <v>0</v>
      </c>
      <c r="L34" s="942">
        <v>0</v>
      </c>
      <c r="M34" s="942">
        <v>0</v>
      </c>
      <c r="N34" s="942">
        <v>0</v>
      </c>
      <c r="O34" s="942">
        <v>0</v>
      </c>
      <c r="P34" s="468">
        <v>46428302</v>
      </c>
      <c r="Q34" s="468">
        <v>0</v>
      </c>
      <c r="R34" s="468">
        <v>0</v>
      </c>
      <c r="S34" s="468">
        <v>0</v>
      </c>
      <c r="T34" s="1101">
        <v>1764983</v>
      </c>
      <c r="U34" s="943">
        <v>0</v>
      </c>
      <c r="V34" s="1101">
        <v>0</v>
      </c>
      <c r="W34" s="943">
        <v>904800</v>
      </c>
    </row>
    <row r="35" spans="1:23" s="28" customFormat="1" ht="15" x14ac:dyDescent="0.25">
      <c r="A35" s="463" t="s">
        <v>400</v>
      </c>
      <c r="B35" s="938">
        <v>0</v>
      </c>
      <c r="C35" s="925">
        <v>225931.07</v>
      </c>
      <c r="D35" s="925">
        <v>557415433</v>
      </c>
      <c r="E35" s="925">
        <v>0</v>
      </c>
      <c r="F35" s="925">
        <v>0</v>
      </c>
      <c r="G35" s="925">
        <v>0</v>
      </c>
      <c r="H35" s="925">
        <v>0</v>
      </c>
      <c r="I35" s="925">
        <v>0</v>
      </c>
      <c r="J35" s="925">
        <v>0</v>
      </c>
      <c r="K35" s="925">
        <v>1321082.5900000001</v>
      </c>
      <c r="L35" s="942">
        <v>0</v>
      </c>
      <c r="M35" s="942">
        <v>0</v>
      </c>
      <c r="N35" s="942">
        <v>73113082.469999999</v>
      </c>
      <c r="O35" s="942">
        <v>0</v>
      </c>
      <c r="P35" s="468">
        <v>0</v>
      </c>
      <c r="Q35" s="468">
        <v>0</v>
      </c>
      <c r="R35" s="468">
        <v>0</v>
      </c>
      <c r="S35" s="468">
        <v>0</v>
      </c>
      <c r="T35" s="1101">
        <v>0</v>
      </c>
      <c r="U35" s="943">
        <v>0</v>
      </c>
      <c r="V35" s="1101">
        <v>7371086.96</v>
      </c>
      <c r="W35" s="943">
        <v>0</v>
      </c>
    </row>
    <row r="36" spans="1:23" s="28" customFormat="1" ht="15" x14ac:dyDescent="0.25">
      <c r="A36" s="459" t="s">
        <v>401</v>
      </c>
      <c r="B36" s="936">
        <f>SUM(B37:B44)</f>
        <v>1526153256.2</v>
      </c>
      <c r="C36" s="467">
        <f t="shared" ref="C36:K36" si="10">SUM(C37:C44)</f>
        <v>2239915.96</v>
      </c>
      <c r="D36" s="467">
        <f t="shared" si="10"/>
        <v>137369175</v>
      </c>
      <c r="E36" s="467">
        <f t="shared" si="10"/>
        <v>447687.43</v>
      </c>
      <c r="F36" s="467">
        <f t="shared" si="10"/>
        <v>164797296.16</v>
      </c>
      <c r="G36" s="467">
        <f t="shared" si="10"/>
        <v>744829168</v>
      </c>
      <c r="H36" s="467">
        <f t="shared" si="10"/>
        <v>390272411.52000004</v>
      </c>
      <c r="I36" s="467">
        <f t="shared" si="10"/>
        <v>202133099</v>
      </c>
      <c r="J36" s="467">
        <f t="shared" si="10"/>
        <v>6382301.1499999994</v>
      </c>
      <c r="K36" s="467">
        <f t="shared" si="10"/>
        <v>658760694.38</v>
      </c>
      <c r="L36" s="467">
        <f t="shared" ref="L36:W36" si="11">SUM(L37:L44)</f>
        <v>95818612.709999993</v>
      </c>
      <c r="M36" s="467">
        <f t="shared" si="11"/>
        <v>6980773</v>
      </c>
      <c r="N36" s="467">
        <f t="shared" si="11"/>
        <v>838490210.25</v>
      </c>
      <c r="O36" s="467">
        <f t="shared" si="11"/>
        <v>5447415.0300000003</v>
      </c>
      <c r="P36" s="467">
        <f t="shared" si="11"/>
        <v>247102224</v>
      </c>
      <c r="Q36" s="467">
        <f t="shared" si="11"/>
        <v>6196105</v>
      </c>
      <c r="R36" s="467">
        <f t="shared" si="11"/>
        <v>1165166726.0800002</v>
      </c>
      <c r="S36" s="467">
        <f t="shared" si="11"/>
        <v>100069019.75</v>
      </c>
      <c r="T36" s="936">
        <f t="shared" si="11"/>
        <v>284474613</v>
      </c>
      <c r="U36" s="937">
        <f t="shared" si="11"/>
        <v>346094632</v>
      </c>
      <c r="V36" s="936">
        <f t="shared" si="11"/>
        <v>58403245.579999998</v>
      </c>
      <c r="W36" s="937">
        <f t="shared" si="11"/>
        <v>35425941</v>
      </c>
    </row>
    <row r="37" spans="1:23" s="28" customFormat="1" ht="15" x14ac:dyDescent="0.25">
      <c r="A37" s="463" t="s">
        <v>402</v>
      </c>
      <c r="B37" s="938">
        <v>0</v>
      </c>
      <c r="C37" s="925">
        <v>0</v>
      </c>
      <c r="D37" s="925">
        <v>0</v>
      </c>
      <c r="E37" s="925">
        <v>0</v>
      </c>
      <c r="F37" s="925">
        <v>3498193</v>
      </c>
      <c r="G37" s="925">
        <v>0</v>
      </c>
      <c r="H37" s="925">
        <v>0</v>
      </c>
      <c r="I37" s="925">
        <v>0</v>
      </c>
      <c r="J37" s="925">
        <v>0</v>
      </c>
      <c r="K37" s="925">
        <v>0</v>
      </c>
      <c r="L37" s="944">
        <v>0</v>
      </c>
      <c r="M37" s="944">
        <v>0</v>
      </c>
      <c r="N37" s="944">
        <v>0</v>
      </c>
      <c r="O37" s="944">
        <v>0</v>
      </c>
      <c r="P37" s="468">
        <v>0</v>
      </c>
      <c r="Q37" s="468">
        <v>0</v>
      </c>
      <c r="R37" s="468">
        <v>0</v>
      </c>
      <c r="S37" s="468">
        <v>0</v>
      </c>
      <c r="T37" s="1101">
        <v>0</v>
      </c>
      <c r="U37" s="943">
        <v>0</v>
      </c>
      <c r="V37" s="1101">
        <v>0</v>
      </c>
      <c r="W37" s="943">
        <v>0</v>
      </c>
    </row>
    <row r="38" spans="1:23" s="28" customFormat="1" ht="15" x14ac:dyDescent="0.25">
      <c r="A38" s="463" t="s">
        <v>403</v>
      </c>
      <c r="B38" s="938">
        <v>284846667.06999999</v>
      </c>
      <c r="C38" s="925">
        <v>0</v>
      </c>
      <c r="D38" s="925">
        <v>0</v>
      </c>
      <c r="E38" s="925">
        <v>0</v>
      </c>
      <c r="F38" s="925">
        <v>0</v>
      </c>
      <c r="G38" s="925">
        <v>55306591</v>
      </c>
      <c r="H38" s="925">
        <v>21846428.940000001</v>
      </c>
      <c r="I38" s="925">
        <v>193133333</v>
      </c>
      <c r="J38" s="925">
        <v>0</v>
      </c>
      <c r="K38" s="925">
        <v>540292144</v>
      </c>
      <c r="L38" s="944">
        <v>0</v>
      </c>
      <c r="M38" s="944">
        <v>0</v>
      </c>
      <c r="N38" s="944">
        <v>762863277.30999994</v>
      </c>
      <c r="O38" s="944">
        <v>0</v>
      </c>
      <c r="P38" s="468">
        <v>26078968</v>
      </c>
      <c r="Q38" s="468">
        <v>927502</v>
      </c>
      <c r="R38" s="468">
        <v>759372000</v>
      </c>
      <c r="S38" s="468">
        <v>46695248.079999998</v>
      </c>
      <c r="T38" s="1101">
        <v>9396000</v>
      </c>
      <c r="U38" s="943">
        <v>243802920</v>
      </c>
      <c r="V38" s="1101">
        <v>0</v>
      </c>
      <c r="W38" s="943">
        <v>33912289</v>
      </c>
    </row>
    <row r="39" spans="1:23" s="28" customFormat="1" ht="15" x14ac:dyDescent="0.25">
      <c r="A39" s="463" t="s">
        <v>404</v>
      </c>
      <c r="B39" s="938">
        <v>1237592921.4400001</v>
      </c>
      <c r="C39" s="925">
        <v>0</v>
      </c>
      <c r="D39" s="925">
        <v>0</v>
      </c>
      <c r="E39" s="925">
        <v>0</v>
      </c>
      <c r="F39" s="925">
        <v>126706104</v>
      </c>
      <c r="G39" s="925">
        <v>658045317</v>
      </c>
      <c r="H39" s="925">
        <v>343215917.47000003</v>
      </c>
      <c r="I39" s="925">
        <v>0</v>
      </c>
      <c r="J39" s="925">
        <v>0</v>
      </c>
      <c r="K39" s="925">
        <v>113853420</v>
      </c>
      <c r="L39" s="944">
        <v>83795803.299999997</v>
      </c>
      <c r="M39" s="944">
        <v>4579066</v>
      </c>
      <c r="N39" s="944">
        <v>0</v>
      </c>
      <c r="O39" s="944">
        <v>0</v>
      </c>
      <c r="P39" s="468">
        <v>218184982</v>
      </c>
      <c r="Q39" s="468">
        <v>0</v>
      </c>
      <c r="R39" s="468">
        <v>313200000</v>
      </c>
      <c r="S39" s="468">
        <v>52000000</v>
      </c>
      <c r="T39" s="1101">
        <v>247400000</v>
      </c>
      <c r="U39" s="943">
        <v>62924071</v>
      </c>
      <c r="V39" s="1101">
        <v>5230295</v>
      </c>
      <c r="W39" s="943">
        <v>0</v>
      </c>
    </row>
    <row r="40" spans="1:23" s="28" customFormat="1" ht="15" x14ac:dyDescent="0.25">
      <c r="A40" s="471" t="s">
        <v>405</v>
      </c>
      <c r="B40" s="938">
        <v>0</v>
      </c>
      <c r="C40" s="925">
        <v>0</v>
      </c>
      <c r="D40" s="925">
        <v>0</v>
      </c>
      <c r="E40" s="925">
        <v>0</v>
      </c>
      <c r="F40" s="925">
        <v>0</v>
      </c>
      <c r="G40" s="925">
        <v>0</v>
      </c>
      <c r="H40" s="925">
        <v>0</v>
      </c>
      <c r="I40" s="925">
        <v>0</v>
      </c>
      <c r="J40" s="925">
        <v>0</v>
      </c>
      <c r="K40" s="925">
        <v>0</v>
      </c>
      <c r="L40" s="944">
        <v>0</v>
      </c>
      <c r="M40" s="944">
        <v>0</v>
      </c>
      <c r="N40" s="944">
        <v>0</v>
      </c>
      <c r="O40" s="944">
        <v>0</v>
      </c>
      <c r="P40" s="468">
        <v>0</v>
      </c>
      <c r="Q40" s="468">
        <v>0</v>
      </c>
      <c r="R40" s="468">
        <v>0</v>
      </c>
      <c r="S40" s="468">
        <v>0</v>
      </c>
      <c r="T40" s="1101">
        <v>0</v>
      </c>
      <c r="U40" s="943">
        <v>0</v>
      </c>
      <c r="V40" s="1101">
        <v>0</v>
      </c>
      <c r="W40" s="943">
        <v>0</v>
      </c>
    </row>
    <row r="41" spans="1:23" s="28" customFormat="1" ht="15" x14ac:dyDescent="0.25">
      <c r="A41" s="463" t="s">
        <v>406</v>
      </c>
      <c r="B41" s="938">
        <v>3713667.69</v>
      </c>
      <c r="C41" s="925">
        <v>0</v>
      </c>
      <c r="D41" s="925">
        <v>103371380</v>
      </c>
      <c r="E41" s="925">
        <v>0</v>
      </c>
      <c r="F41" s="925">
        <v>0</v>
      </c>
      <c r="G41" s="925">
        <v>0</v>
      </c>
      <c r="H41" s="925">
        <v>0</v>
      </c>
      <c r="I41" s="925">
        <v>0</v>
      </c>
      <c r="J41" s="925">
        <v>6147444.2999999998</v>
      </c>
      <c r="K41" s="925">
        <v>0</v>
      </c>
      <c r="L41" s="944">
        <v>0</v>
      </c>
      <c r="M41" s="944">
        <v>1688021</v>
      </c>
      <c r="N41" s="944">
        <v>75626932.939999998</v>
      </c>
      <c r="O41" s="944">
        <v>-1879.22</v>
      </c>
      <c r="P41" s="468">
        <v>0</v>
      </c>
      <c r="Q41" s="468">
        <v>0</v>
      </c>
      <c r="R41" s="468">
        <v>1703955.47</v>
      </c>
      <c r="S41" s="468">
        <v>0</v>
      </c>
      <c r="T41" s="1101">
        <v>23201160</v>
      </c>
      <c r="U41" s="943">
        <v>0</v>
      </c>
      <c r="V41" s="1101">
        <v>0</v>
      </c>
      <c r="W41" s="943">
        <v>0</v>
      </c>
    </row>
    <row r="42" spans="1:23" s="28" customFormat="1" ht="15" x14ac:dyDescent="0.25">
      <c r="A42" s="463" t="s">
        <v>407</v>
      </c>
      <c r="B42" s="938">
        <v>0</v>
      </c>
      <c r="C42" s="925">
        <v>0</v>
      </c>
      <c r="D42" s="925">
        <v>0</v>
      </c>
      <c r="E42" s="925">
        <v>0</v>
      </c>
      <c r="F42" s="925">
        <v>0</v>
      </c>
      <c r="G42" s="925">
        <v>0</v>
      </c>
      <c r="H42" s="925">
        <v>0</v>
      </c>
      <c r="I42" s="925">
        <v>0</v>
      </c>
      <c r="J42" s="925">
        <v>0</v>
      </c>
      <c r="K42" s="925">
        <v>0</v>
      </c>
      <c r="L42" s="944">
        <v>0</v>
      </c>
      <c r="M42" s="944">
        <v>0</v>
      </c>
      <c r="N42" s="944">
        <v>0</v>
      </c>
      <c r="O42" s="944">
        <v>0</v>
      </c>
      <c r="P42" s="468">
        <v>1387325</v>
      </c>
      <c r="Q42" s="468">
        <v>0</v>
      </c>
      <c r="R42" s="468">
        <v>0</v>
      </c>
      <c r="S42" s="468">
        <v>0</v>
      </c>
      <c r="T42" s="1101">
        <v>0</v>
      </c>
      <c r="U42" s="943">
        <v>0</v>
      </c>
      <c r="V42" s="1101">
        <v>17845801.440000001</v>
      </c>
      <c r="W42" s="943">
        <v>0</v>
      </c>
    </row>
    <row r="43" spans="1:23" s="28" customFormat="1" ht="15" x14ac:dyDescent="0.25">
      <c r="A43" s="463" t="s">
        <v>408</v>
      </c>
      <c r="B43" s="938">
        <v>0</v>
      </c>
      <c r="C43" s="925">
        <v>2239915.96</v>
      </c>
      <c r="D43" s="925">
        <v>33997795</v>
      </c>
      <c r="E43" s="925">
        <v>447687.43</v>
      </c>
      <c r="F43" s="925">
        <v>34592999.159999996</v>
      </c>
      <c r="G43" s="925">
        <v>31477260</v>
      </c>
      <c r="H43" s="925">
        <v>19262332.57</v>
      </c>
      <c r="I43" s="925">
        <v>8999766</v>
      </c>
      <c r="J43" s="925">
        <v>234856.85</v>
      </c>
      <c r="K43" s="925">
        <v>4615130.38</v>
      </c>
      <c r="L43" s="944">
        <v>12022809.41</v>
      </c>
      <c r="M43" s="944">
        <v>713686</v>
      </c>
      <c r="N43" s="944">
        <v>0</v>
      </c>
      <c r="O43" s="944">
        <v>5449294.25</v>
      </c>
      <c r="P43" s="468">
        <v>1450949</v>
      </c>
      <c r="Q43" s="468">
        <v>189435</v>
      </c>
      <c r="R43" s="468">
        <v>77245771.969999999</v>
      </c>
      <c r="S43" s="468">
        <v>1373771.67</v>
      </c>
      <c r="T43" s="1101">
        <v>3421551</v>
      </c>
      <c r="U43" s="943">
        <v>39367641</v>
      </c>
      <c r="V43" s="1101">
        <v>649544.65</v>
      </c>
      <c r="W43" s="943">
        <v>1513652</v>
      </c>
    </row>
    <row r="44" spans="1:23" s="28" customFormat="1" ht="15.75" thickBot="1" x14ac:dyDescent="0.3">
      <c r="A44" s="463" t="s">
        <v>409</v>
      </c>
      <c r="B44" s="938">
        <v>0</v>
      </c>
      <c r="C44" s="925">
        <v>0</v>
      </c>
      <c r="D44" s="925">
        <v>0</v>
      </c>
      <c r="E44" s="925">
        <v>0</v>
      </c>
      <c r="F44" s="925">
        <v>0</v>
      </c>
      <c r="G44" s="925">
        <v>0</v>
      </c>
      <c r="H44" s="925">
        <v>5947732.54</v>
      </c>
      <c r="I44" s="925">
        <v>0</v>
      </c>
      <c r="J44" s="925">
        <v>0</v>
      </c>
      <c r="K44" s="925">
        <v>0</v>
      </c>
      <c r="L44" s="944">
        <v>0</v>
      </c>
      <c r="M44" s="944">
        <v>0</v>
      </c>
      <c r="N44" s="944">
        <v>0</v>
      </c>
      <c r="O44" s="944">
        <v>0</v>
      </c>
      <c r="P44" s="468">
        <v>0</v>
      </c>
      <c r="Q44" s="468">
        <v>5079168</v>
      </c>
      <c r="R44" s="468">
        <v>13644998.640000001</v>
      </c>
      <c r="S44" s="468">
        <v>0</v>
      </c>
      <c r="T44" s="1101">
        <v>1055902</v>
      </c>
      <c r="U44" s="943">
        <v>0</v>
      </c>
      <c r="V44" s="1101">
        <v>34677604.490000002</v>
      </c>
      <c r="W44" s="943">
        <v>0</v>
      </c>
    </row>
    <row r="45" spans="1:23" s="28" customFormat="1" ht="15.75" thickBot="1" x14ac:dyDescent="0.3">
      <c r="A45" s="920" t="s">
        <v>410</v>
      </c>
      <c r="B45" s="935">
        <f>SUM(B46:B54)</f>
        <v>800793308.72000003</v>
      </c>
      <c r="C45" s="928">
        <f t="shared" ref="C45:L45" si="12">SUM(C46:C54)</f>
        <v>19693691.090000004</v>
      </c>
      <c r="D45" s="928">
        <f t="shared" si="12"/>
        <v>2289480714</v>
      </c>
      <c r="E45" s="928">
        <f t="shared" si="12"/>
        <v>43021469.850000001</v>
      </c>
      <c r="F45" s="928">
        <f t="shared" si="12"/>
        <v>486115541.53999996</v>
      </c>
      <c r="G45" s="928">
        <f t="shared" si="12"/>
        <v>1843151228.3599999</v>
      </c>
      <c r="H45" s="928">
        <f t="shared" si="12"/>
        <v>985532855.26999998</v>
      </c>
      <c r="I45" s="928">
        <f t="shared" si="12"/>
        <v>828116873</v>
      </c>
      <c r="J45" s="928">
        <f t="shared" si="12"/>
        <v>12295325.509999996</v>
      </c>
      <c r="K45" s="928">
        <f t="shared" si="12"/>
        <v>491269339.80000001</v>
      </c>
      <c r="L45" s="928">
        <f t="shared" si="12"/>
        <v>423169043.91000003</v>
      </c>
      <c r="M45" s="928">
        <f t="shared" ref="M45:T45" si="13">SUM(M46:M54)</f>
        <v>8869613</v>
      </c>
      <c r="N45" s="928">
        <f t="shared" si="13"/>
        <v>744127669.77999985</v>
      </c>
      <c r="O45" s="928">
        <f t="shared" si="13"/>
        <v>157012896.67000002</v>
      </c>
      <c r="P45" s="928">
        <f t="shared" si="13"/>
        <v>127488090</v>
      </c>
      <c r="Q45" s="928">
        <f t="shared" si="13"/>
        <v>14707078</v>
      </c>
      <c r="R45" s="928">
        <f t="shared" si="13"/>
        <v>1747495191.96</v>
      </c>
      <c r="S45" s="928">
        <f t="shared" si="13"/>
        <v>62999112.390000001</v>
      </c>
      <c r="T45" s="935">
        <f t="shared" si="13"/>
        <v>300017778</v>
      </c>
      <c r="U45" s="929">
        <f>SUM(U46:U54)</f>
        <v>550788841</v>
      </c>
      <c r="V45" s="935">
        <f t="shared" ref="V45:W45" si="14">SUM(V46:V54)</f>
        <v>74626442.909999996</v>
      </c>
      <c r="W45" s="929">
        <f t="shared" si="14"/>
        <v>52499564</v>
      </c>
    </row>
    <row r="46" spans="1:23" s="28" customFormat="1" ht="15" x14ac:dyDescent="0.25">
      <c r="A46" s="463" t="s">
        <v>411</v>
      </c>
      <c r="B46" s="938">
        <v>460980000</v>
      </c>
      <c r="C46" s="925">
        <v>27000000</v>
      </c>
      <c r="D46" s="925">
        <v>560587200</v>
      </c>
      <c r="E46" s="925">
        <v>30364930</v>
      </c>
      <c r="F46" s="925">
        <v>304957600</v>
      </c>
      <c r="G46" s="925">
        <v>207243000</v>
      </c>
      <c r="H46" s="925">
        <v>254400000</v>
      </c>
      <c r="I46" s="925">
        <v>301274000</v>
      </c>
      <c r="J46" s="925">
        <v>16925200</v>
      </c>
      <c r="K46" s="925">
        <v>124900000</v>
      </c>
      <c r="L46" s="945">
        <v>113527000</v>
      </c>
      <c r="M46" s="945">
        <v>8182100</v>
      </c>
      <c r="N46" s="945">
        <v>613739700</v>
      </c>
      <c r="O46" s="945">
        <v>34330400</v>
      </c>
      <c r="P46" s="469">
        <v>41835000</v>
      </c>
      <c r="Q46" s="469">
        <v>860000</v>
      </c>
      <c r="R46" s="469">
        <v>683814600</v>
      </c>
      <c r="S46" s="470">
        <v>12590000</v>
      </c>
      <c r="T46" s="1121">
        <v>250000000</v>
      </c>
      <c r="U46" s="946">
        <v>121470000</v>
      </c>
      <c r="V46" s="1121">
        <v>53000000</v>
      </c>
      <c r="W46" s="946">
        <v>46000000</v>
      </c>
    </row>
    <row r="47" spans="1:23" s="28" customFormat="1" ht="15" x14ac:dyDescent="0.25">
      <c r="A47" s="463" t="s">
        <v>412</v>
      </c>
      <c r="B47" s="938">
        <v>18052.36</v>
      </c>
      <c r="C47" s="925">
        <v>0</v>
      </c>
      <c r="D47" s="925">
        <v>47505837</v>
      </c>
      <c r="E47" s="925">
        <v>0</v>
      </c>
      <c r="F47" s="925">
        <v>0</v>
      </c>
      <c r="G47" s="925">
        <v>0</v>
      </c>
      <c r="H47" s="925">
        <v>0</v>
      </c>
      <c r="I47" s="925">
        <v>0</v>
      </c>
      <c r="J47" s="925">
        <v>0</v>
      </c>
      <c r="K47" s="925">
        <v>0</v>
      </c>
      <c r="L47" s="945">
        <v>16674899.640000001</v>
      </c>
      <c r="M47" s="945">
        <v>3423532</v>
      </c>
      <c r="N47" s="945">
        <v>0</v>
      </c>
      <c r="O47" s="945">
        <v>0</v>
      </c>
      <c r="P47" s="469">
        <v>0</v>
      </c>
      <c r="Q47" s="469">
        <v>0</v>
      </c>
      <c r="R47" s="469">
        <v>1058010</v>
      </c>
      <c r="S47" s="470">
        <v>6700000</v>
      </c>
      <c r="T47" s="1121">
        <v>0</v>
      </c>
      <c r="U47" s="946">
        <v>100003698</v>
      </c>
      <c r="V47" s="1121">
        <v>4040408</v>
      </c>
      <c r="W47" s="946">
        <v>0</v>
      </c>
    </row>
    <row r="48" spans="1:23" s="28" customFormat="1" ht="15" x14ac:dyDescent="0.25">
      <c r="A48" s="463" t="s">
        <v>413</v>
      </c>
      <c r="B48" s="938">
        <v>0</v>
      </c>
      <c r="C48" s="925">
        <v>0</v>
      </c>
      <c r="D48" s="925">
        <v>0</v>
      </c>
      <c r="E48" s="925">
        <v>0</v>
      </c>
      <c r="F48" s="925">
        <v>0</v>
      </c>
      <c r="G48" s="925">
        <v>103813765</v>
      </c>
      <c r="H48" s="925">
        <v>66569103.229999997</v>
      </c>
      <c r="I48" s="925">
        <v>0</v>
      </c>
      <c r="J48" s="925">
        <v>0</v>
      </c>
      <c r="K48" s="925">
        <v>0</v>
      </c>
      <c r="L48" s="945">
        <v>0</v>
      </c>
      <c r="M48" s="945">
        <v>0</v>
      </c>
      <c r="N48" s="945">
        <v>0</v>
      </c>
      <c r="O48" s="945">
        <v>21352661</v>
      </c>
      <c r="P48" s="469">
        <v>0</v>
      </c>
      <c r="Q48" s="469">
        <v>11186</v>
      </c>
      <c r="R48" s="469">
        <v>138615175</v>
      </c>
      <c r="S48" s="470">
        <v>0</v>
      </c>
      <c r="T48" s="1121">
        <v>0</v>
      </c>
      <c r="U48" s="946">
        <v>1167535</v>
      </c>
      <c r="V48" s="1121">
        <v>0</v>
      </c>
      <c r="W48" s="946">
        <v>0</v>
      </c>
    </row>
    <row r="49" spans="1:23" s="28" customFormat="1" ht="15" x14ac:dyDescent="0.25">
      <c r="A49" s="463" t="s">
        <v>414</v>
      </c>
      <c r="B49" s="938">
        <v>0</v>
      </c>
      <c r="C49" s="925">
        <v>0</v>
      </c>
      <c r="D49" s="925">
        <v>0</v>
      </c>
      <c r="E49" s="925">
        <v>0</v>
      </c>
      <c r="F49" s="925">
        <v>0</v>
      </c>
      <c r="G49" s="925">
        <v>0</v>
      </c>
      <c r="H49" s="925">
        <v>27754800.469999999</v>
      </c>
      <c r="I49" s="925">
        <v>0</v>
      </c>
      <c r="J49" s="925">
        <v>4975980.9000000004</v>
      </c>
      <c r="K49" s="925">
        <v>220658810.09999999</v>
      </c>
      <c r="L49" s="945">
        <v>70800568.549999997</v>
      </c>
      <c r="M49" s="945">
        <v>0</v>
      </c>
      <c r="N49" s="945">
        <v>0</v>
      </c>
      <c r="O49" s="945">
        <v>0</v>
      </c>
      <c r="P49" s="469">
        <v>0</v>
      </c>
      <c r="Q49" s="469">
        <v>0</v>
      </c>
      <c r="R49" s="469">
        <v>27226549</v>
      </c>
      <c r="S49" s="470">
        <v>27086240.870000001</v>
      </c>
      <c r="T49" s="1121">
        <v>0</v>
      </c>
      <c r="U49" s="946">
        <v>1120951</v>
      </c>
      <c r="V49" s="1121">
        <v>4027023.81</v>
      </c>
      <c r="W49" s="946">
        <v>0</v>
      </c>
    </row>
    <row r="50" spans="1:23" s="28" customFormat="1" ht="15" x14ac:dyDescent="0.25">
      <c r="A50" s="463" t="s">
        <v>415</v>
      </c>
      <c r="B50" s="938">
        <v>9089629.8100000005</v>
      </c>
      <c r="C50" s="925">
        <v>595.01</v>
      </c>
      <c r="D50" s="925">
        <v>332495166</v>
      </c>
      <c r="E50" s="925">
        <v>877627.97000000009</v>
      </c>
      <c r="F50" s="925">
        <v>20489469.690000001</v>
      </c>
      <c r="G50" s="925">
        <v>659449342</v>
      </c>
      <c r="H50" s="925">
        <v>68175094.189999998</v>
      </c>
      <c r="I50" s="925">
        <v>23547700</v>
      </c>
      <c r="J50" s="925">
        <v>138885</v>
      </c>
      <c r="K50" s="925">
        <v>8989490.7899999991</v>
      </c>
      <c r="L50" s="945">
        <v>71903915.289999992</v>
      </c>
      <c r="M50" s="945">
        <v>6444</v>
      </c>
      <c r="N50" s="945">
        <v>39108208.669999994</v>
      </c>
      <c r="O50" s="945">
        <v>24592611.739999998</v>
      </c>
      <c r="P50" s="469">
        <v>49148005</v>
      </c>
      <c r="Q50" s="469">
        <v>7291736</v>
      </c>
      <c r="R50" s="469">
        <v>170237076</v>
      </c>
      <c r="S50" s="470">
        <v>516343.11</v>
      </c>
      <c r="T50" s="1121">
        <v>1135056</v>
      </c>
      <c r="U50" s="946">
        <v>9414142</v>
      </c>
      <c r="V50" s="1121">
        <v>608170.92000000004</v>
      </c>
      <c r="W50" s="946">
        <v>1744058</v>
      </c>
    </row>
    <row r="51" spans="1:23" s="28" customFormat="1" ht="15" x14ac:dyDescent="0.25">
      <c r="A51" s="463" t="s">
        <v>416</v>
      </c>
      <c r="B51" s="938">
        <v>143007549.02000001</v>
      </c>
      <c r="C51" s="925">
        <v>2456978.52</v>
      </c>
      <c r="D51" s="925">
        <v>503177968</v>
      </c>
      <c r="E51" s="925">
        <v>16353812.85</v>
      </c>
      <c r="F51" s="925">
        <v>23334110.75</v>
      </c>
      <c r="G51" s="925">
        <v>183875337</v>
      </c>
      <c r="H51" s="925">
        <v>217900542.22</v>
      </c>
      <c r="I51" s="925">
        <v>240023182</v>
      </c>
      <c r="J51" s="925">
        <v>873877.34</v>
      </c>
      <c r="K51" s="925">
        <v>77342591.890000001</v>
      </c>
      <c r="L51" s="945">
        <v>106598493.93000001</v>
      </c>
      <c r="M51" s="945">
        <v>22713</v>
      </c>
      <c r="N51" s="945">
        <v>292524238.24000001</v>
      </c>
      <c r="O51" s="945">
        <v>30448238.510000002</v>
      </c>
      <c r="P51" s="469">
        <v>9673287</v>
      </c>
      <c r="Q51" s="469">
        <v>384635</v>
      </c>
      <c r="R51" s="469">
        <v>216823881.03999999</v>
      </c>
      <c r="S51" s="470">
        <v>3814366.63</v>
      </c>
      <c r="T51" s="1121">
        <v>23248332</v>
      </c>
      <c r="U51" s="946">
        <v>80899704</v>
      </c>
      <c r="V51" s="1121">
        <v>3090858.78</v>
      </c>
      <c r="W51" s="946">
        <v>3472566</v>
      </c>
    </row>
    <row r="52" spans="1:23" s="28" customFormat="1" ht="15" x14ac:dyDescent="0.25">
      <c r="A52" s="463" t="s">
        <v>417</v>
      </c>
      <c r="B52" s="938">
        <v>11670672.109999999</v>
      </c>
      <c r="C52" s="925">
        <v>-725.97</v>
      </c>
      <c r="D52" s="925">
        <v>204620729</v>
      </c>
      <c r="E52" s="925">
        <v>1110667.1399999999</v>
      </c>
      <c r="F52" s="925">
        <v>1263249.77</v>
      </c>
      <c r="G52" s="925">
        <v>260490460</v>
      </c>
      <c r="H52" s="925">
        <v>90768948.129999995</v>
      </c>
      <c r="I52" s="925">
        <v>26825944</v>
      </c>
      <c r="J52" s="925">
        <v>160865.82999999999</v>
      </c>
      <c r="K52" s="925">
        <v>103501822.38</v>
      </c>
      <c r="L52" s="945">
        <v>16374449.35</v>
      </c>
      <c r="M52" s="945">
        <v>0</v>
      </c>
      <c r="N52" s="945">
        <v>13269084.289999999</v>
      </c>
      <c r="O52" s="945">
        <v>18409106.68</v>
      </c>
      <c r="P52" s="469">
        <v>7356712</v>
      </c>
      <c r="Q52" s="469">
        <v>937463</v>
      </c>
      <c r="R52" s="469">
        <v>236230062.11000001</v>
      </c>
      <c r="S52" s="470">
        <v>1964181.98</v>
      </c>
      <c r="T52" s="1121">
        <v>2666165</v>
      </c>
      <c r="U52" s="946">
        <v>2282510</v>
      </c>
      <c r="V52" s="1121">
        <v>1712208.98</v>
      </c>
      <c r="W52" s="946">
        <v>1080720</v>
      </c>
    </row>
    <row r="53" spans="1:23" s="28" customFormat="1" ht="15" x14ac:dyDescent="0.25">
      <c r="A53" s="463" t="s">
        <v>418</v>
      </c>
      <c r="B53" s="938">
        <v>161084795.16999999</v>
      </c>
      <c r="C53" s="925">
        <v>-7803126.3799999999</v>
      </c>
      <c r="D53" s="925">
        <v>294092121</v>
      </c>
      <c r="E53" s="925">
        <v>-5096479.88</v>
      </c>
      <c r="F53" s="925">
        <v>134497338.19</v>
      </c>
      <c r="G53" s="925">
        <v>369678731</v>
      </c>
      <c r="H53" s="925">
        <v>254781480.59999999</v>
      </c>
      <c r="I53" s="925">
        <v>301024135</v>
      </c>
      <c r="J53" s="925">
        <v>-10372719.9</v>
      </c>
      <c r="K53" s="925">
        <v>-6555294.8600000003</v>
      </c>
      <c r="L53" s="945">
        <v>37651416.140000001</v>
      </c>
      <c r="M53" s="945">
        <v>-2264735</v>
      </c>
      <c r="N53" s="945">
        <v>-209808325.84</v>
      </c>
      <c r="O53" s="945">
        <v>13666385.41</v>
      </c>
      <c r="P53" s="469">
        <v>19742425</v>
      </c>
      <c r="Q53" s="469">
        <v>3380164</v>
      </c>
      <c r="R53" s="469">
        <v>278825865.05000001</v>
      </c>
      <c r="S53" s="470">
        <v>10151981.789999999</v>
      </c>
      <c r="T53" s="1121">
        <v>9408279</v>
      </c>
      <c r="U53" s="946">
        <v>237394458</v>
      </c>
      <c r="V53" s="1121">
        <v>7982804.4199999999</v>
      </c>
      <c r="W53" s="946">
        <v>3795187</v>
      </c>
    </row>
    <row r="54" spans="1:23" s="28" customFormat="1" ht="15.75" thickBot="1" x14ac:dyDescent="0.3">
      <c r="A54" s="463" t="s">
        <v>419</v>
      </c>
      <c r="B54" s="938">
        <v>14942610.25</v>
      </c>
      <c r="C54" s="925">
        <v>-1960030.09</v>
      </c>
      <c r="D54" s="925">
        <v>347001693</v>
      </c>
      <c r="E54" s="925">
        <v>-589088.23</v>
      </c>
      <c r="F54" s="925">
        <v>1573773.14</v>
      </c>
      <c r="G54" s="925">
        <v>58600593.359999999</v>
      </c>
      <c r="H54" s="925">
        <v>5182886.43</v>
      </c>
      <c r="I54" s="925">
        <v>-64578088</v>
      </c>
      <c r="J54" s="925">
        <v>-406763.66</v>
      </c>
      <c r="K54" s="925">
        <v>-37568080.5</v>
      </c>
      <c r="L54" s="945">
        <v>-10361698.99</v>
      </c>
      <c r="M54" s="945">
        <v>-500441</v>
      </c>
      <c r="N54" s="945">
        <v>-4705235.58</v>
      </c>
      <c r="O54" s="945">
        <v>14213493.33</v>
      </c>
      <c r="P54" s="469">
        <v>-267339</v>
      </c>
      <c r="Q54" s="469">
        <v>1841894</v>
      </c>
      <c r="R54" s="469">
        <v>-5336026.24</v>
      </c>
      <c r="S54" s="470">
        <v>175998.01</v>
      </c>
      <c r="T54" s="1121">
        <v>13559946</v>
      </c>
      <c r="U54" s="946">
        <v>-2964157</v>
      </c>
      <c r="V54" s="1121">
        <v>164968</v>
      </c>
      <c r="W54" s="946">
        <v>-3592967</v>
      </c>
    </row>
    <row r="55" spans="1:23" s="28" customFormat="1" ht="15.75" thickBot="1" x14ac:dyDescent="0.3">
      <c r="A55" s="920" t="s">
        <v>420</v>
      </c>
      <c r="B55" s="935">
        <f t="shared" ref="B55:W55" si="15">B45+B26</f>
        <v>2980277302.0100002</v>
      </c>
      <c r="C55" s="928">
        <f t="shared" si="15"/>
        <v>46820745.740000002</v>
      </c>
      <c r="D55" s="928">
        <f t="shared" si="15"/>
        <v>3820614708</v>
      </c>
      <c r="E55" s="928">
        <f t="shared" si="15"/>
        <v>44234371.920000002</v>
      </c>
      <c r="F55" s="928">
        <f t="shared" si="15"/>
        <v>794124988.02999997</v>
      </c>
      <c r="G55" s="928">
        <f t="shared" si="15"/>
        <v>2885895585.3599997</v>
      </c>
      <c r="H55" s="928">
        <f t="shared" si="15"/>
        <v>1988781690.8199999</v>
      </c>
      <c r="I55" s="928">
        <f t="shared" si="15"/>
        <v>1583444403</v>
      </c>
      <c r="J55" s="928">
        <f t="shared" si="15"/>
        <v>32736915.279999994</v>
      </c>
      <c r="K55" s="928">
        <f t="shared" si="15"/>
        <v>1698666679.8599999</v>
      </c>
      <c r="L55" s="928">
        <f t="shared" si="15"/>
        <v>637993677</v>
      </c>
      <c r="M55" s="928">
        <f t="shared" si="15"/>
        <v>21251418</v>
      </c>
      <c r="N55" s="928">
        <f t="shared" si="15"/>
        <v>2118346868.5299997</v>
      </c>
      <c r="O55" s="928">
        <f t="shared" si="15"/>
        <v>277671226.88999999</v>
      </c>
      <c r="P55" s="928">
        <f t="shared" si="15"/>
        <v>520808896</v>
      </c>
      <c r="Q55" s="928">
        <f t="shared" si="15"/>
        <v>33973994</v>
      </c>
      <c r="R55" s="928">
        <f t="shared" si="15"/>
        <v>3542007192.9100003</v>
      </c>
      <c r="S55" s="928">
        <f t="shared" si="15"/>
        <v>168850187.04000002</v>
      </c>
      <c r="T55" s="935">
        <f t="shared" si="15"/>
        <v>1193189915</v>
      </c>
      <c r="U55" s="929">
        <f t="shared" si="15"/>
        <v>1182427765</v>
      </c>
      <c r="V55" s="935">
        <f>V45+V26</f>
        <v>163542915.25</v>
      </c>
      <c r="W55" s="929">
        <f t="shared" si="15"/>
        <v>123225964</v>
      </c>
    </row>
    <row r="56" spans="1:23" s="28" customFormat="1" ht="15" x14ac:dyDescent="0.25">
      <c r="A56" s="463" t="s">
        <v>421</v>
      </c>
      <c r="B56" s="596">
        <v>0</v>
      </c>
      <c r="C56" s="596">
        <v>0</v>
      </c>
      <c r="D56" s="596">
        <v>0</v>
      </c>
      <c r="E56" s="596">
        <v>0</v>
      </c>
      <c r="F56" s="596">
        <v>0</v>
      </c>
      <c r="G56" s="596">
        <v>0</v>
      </c>
      <c r="H56" s="596">
        <v>0</v>
      </c>
      <c r="I56" s="596">
        <v>0</v>
      </c>
      <c r="J56" s="596">
        <v>0</v>
      </c>
      <c r="K56" s="596">
        <v>0</v>
      </c>
      <c r="L56" s="596">
        <v>0</v>
      </c>
      <c r="M56" s="596">
        <v>0</v>
      </c>
      <c r="N56" s="596">
        <v>0</v>
      </c>
      <c r="O56" s="596">
        <v>0</v>
      </c>
      <c r="P56" s="596">
        <v>0</v>
      </c>
      <c r="Q56" s="596">
        <v>0</v>
      </c>
      <c r="R56" s="596">
        <v>0</v>
      </c>
      <c r="S56" s="596">
        <v>0</v>
      </c>
      <c r="T56" s="596">
        <v>0</v>
      </c>
      <c r="U56" s="596">
        <v>0</v>
      </c>
      <c r="V56" s="596">
        <v>0</v>
      </c>
      <c r="W56" s="596">
        <v>0</v>
      </c>
    </row>
    <row r="57" spans="1:23" s="28" customFormat="1" ht="15" x14ac:dyDescent="0.25">
      <c r="A57" s="463" t="s">
        <v>422</v>
      </c>
      <c r="B57" s="596">
        <v>0</v>
      </c>
      <c r="C57" s="596">
        <v>0</v>
      </c>
      <c r="D57" s="596">
        <v>0</v>
      </c>
      <c r="E57" s="596">
        <v>0</v>
      </c>
      <c r="F57" s="596">
        <v>69666521.680000007</v>
      </c>
      <c r="G57" s="596">
        <v>0</v>
      </c>
      <c r="H57" s="596">
        <v>0</v>
      </c>
      <c r="I57" s="596">
        <v>0</v>
      </c>
      <c r="J57" s="596">
        <v>0</v>
      </c>
      <c r="K57" s="596">
        <v>0</v>
      </c>
      <c r="L57" s="596">
        <v>0</v>
      </c>
      <c r="M57" s="596">
        <v>0</v>
      </c>
      <c r="N57" s="596">
        <v>0</v>
      </c>
      <c r="O57" s="596">
        <v>0</v>
      </c>
      <c r="P57" s="596">
        <v>0</v>
      </c>
      <c r="Q57" s="596">
        <v>0</v>
      </c>
      <c r="R57" s="596">
        <v>0</v>
      </c>
      <c r="S57" s="596">
        <v>0</v>
      </c>
      <c r="T57" s="596">
        <v>0</v>
      </c>
      <c r="U57" s="596">
        <v>0</v>
      </c>
      <c r="V57" s="596">
        <v>0</v>
      </c>
      <c r="W57" s="596">
        <v>0</v>
      </c>
    </row>
    <row r="58" spans="1:23" s="28" customFormat="1" ht="409.6" hidden="1" customHeight="1" x14ac:dyDescent="0.25">
      <c r="A58" s="29"/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/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/>
      <c r="W58" s="27">
        <v>0</v>
      </c>
    </row>
    <row r="59" spans="1:23" s="28" customFormat="1" ht="409.6" hidden="1" customHeight="1" x14ac:dyDescent="0.25">
      <c r="A59" s="29"/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/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/>
      <c r="W59" s="27">
        <v>0</v>
      </c>
    </row>
    <row r="60" spans="1:23" s="28" customFormat="1" ht="409.6" hidden="1" customHeight="1" x14ac:dyDescent="0.25">
      <c r="A60" s="29"/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/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/>
      <c r="W60" s="27">
        <v>0</v>
      </c>
    </row>
    <row r="61" spans="1:23" s="28" customFormat="1" ht="409.6" hidden="1" customHeight="1" x14ac:dyDescent="0.25">
      <c r="A61" s="29"/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/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/>
      <c r="W61" s="27">
        <v>0</v>
      </c>
    </row>
    <row r="62" spans="1:23" s="28" customFormat="1" ht="409.6" hidden="1" customHeight="1" x14ac:dyDescent="0.25">
      <c r="A62" s="29"/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/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/>
      <c r="W62" s="27">
        <v>0</v>
      </c>
    </row>
    <row r="63" spans="1:23" s="28" customFormat="1" ht="409.6" hidden="1" customHeight="1" x14ac:dyDescent="0.25">
      <c r="A63" s="29"/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/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/>
      <c r="W63" s="27">
        <v>0</v>
      </c>
    </row>
    <row r="64" spans="1:23" s="28" customFormat="1" ht="409.6" hidden="1" customHeight="1" x14ac:dyDescent="0.25">
      <c r="A64" s="29"/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/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/>
      <c r="W64" s="27">
        <v>0</v>
      </c>
    </row>
    <row r="65" spans="1:23" s="28" customFormat="1" ht="409.6" hidden="1" customHeight="1" x14ac:dyDescent="0.25">
      <c r="A65" s="29"/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/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/>
      <c r="W65" s="27">
        <v>0</v>
      </c>
    </row>
    <row r="66" spans="1:23" s="28" customFormat="1" ht="409.6" hidden="1" customHeight="1" x14ac:dyDescent="0.25">
      <c r="A66" s="29"/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/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/>
      <c r="W66" s="27">
        <v>0</v>
      </c>
    </row>
    <row r="67" spans="1:23" s="28" customFormat="1" ht="409.6" hidden="1" customHeight="1" x14ac:dyDescent="0.25">
      <c r="A67" s="29"/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/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/>
      <c r="W67" s="27">
        <v>0</v>
      </c>
    </row>
    <row r="68" spans="1:23" s="28" customFormat="1" ht="409.6" hidden="1" customHeight="1" x14ac:dyDescent="0.25">
      <c r="A68" s="29"/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/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/>
      <c r="W68" s="27">
        <v>0</v>
      </c>
    </row>
    <row r="69" spans="1:23" s="28" customFormat="1" ht="409.6" hidden="1" customHeight="1" x14ac:dyDescent="0.25">
      <c r="A69" s="29"/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/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/>
      <c r="W69" s="27">
        <v>0</v>
      </c>
    </row>
    <row r="70" spans="1:23" s="28" customFormat="1" ht="409.6" hidden="1" customHeight="1" x14ac:dyDescent="0.25">
      <c r="A70" s="29"/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/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/>
      <c r="W70" s="27">
        <v>0</v>
      </c>
    </row>
    <row r="71" spans="1:23" s="28" customFormat="1" ht="409.6" hidden="1" customHeight="1" x14ac:dyDescent="0.25">
      <c r="A71" s="29"/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/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/>
      <c r="W71" s="27">
        <v>0</v>
      </c>
    </row>
    <row r="72" spans="1:23" s="28" customFormat="1" ht="409.6" hidden="1" customHeight="1" x14ac:dyDescent="0.25">
      <c r="A72" s="29"/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/>
      <c r="W72" s="27">
        <v>0</v>
      </c>
    </row>
    <row r="73" spans="1:23" s="28" customFormat="1" ht="409.6" hidden="1" customHeight="1" x14ac:dyDescent="0.25">
      <c r="A73" s="29"/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/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/>
      <c r="W73" s="27">
        <v>0</v>
      </c>
    </row>
    <row r="74" spans="1:23" s="28" customFormat="1" ht="409.6" hidden="1" customHeight="1" x14ac:dyDescent="0.25">
      <c r="A74" s="29"/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/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/>
      <c r="W74" s="27">
        <v>0</v>
      </c>
    </row>
    <row r="75" spans="1:23" s="28" customFormat="1" ht="409.6" hidden="1" customHeight="1" x14ac:dyDescent="0.25">
      <c r="A75" s="29"/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/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/>
      <c r="W75" s="27">
        <v>0</v>
      </c>
    </row>
    <row r="76" spans="1:23" s="28" customFormat="1" ht="409.6" hidden="1" customHeight="1" x14ac:dyDescent="0.25">
      <c r="A76" s="29"/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/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/>
      <c r="W76" s="27">
        <v>0</v>
      </c>
    </row>
    <row r="77" spans="1:23" s="28" customFormat="1" ht="409.6" hidden="1" customHeight="1" x14ac:dyDescent="0.25">
      <c r="A77" s="29"/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/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/>
      <c r="W77" s="27">
        <v>0</v>
      </c>
    </row>
    <row r="78" spans="1:23" s="28" customFormat="1" ht="409.6" hidden="1" customHeight="1" x14ac:dyDescent="0.25">
      <c r="A78" s="29"/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/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/>
      <c r="W78" s="27">
        <v>0</v>
      </c>
    </row>
    <row r="79" spans="1:23" s="28" customFormat="1" ht="409.6" hidden="1" customHeight="1" x14ac:dyDescent="0.25">
      <c r="A79" s="29"/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/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/>
      <c r="W79" s="27">
        <v>0</v>
      </c>
    </row>
    <row r="80" spans="1:23" s="28" customFormat="1" ht="409.6" hidden="1" customHeight="1" x14ac:dyDescent="0.25">
      <c r="A80" s="29"/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/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/>
      <c r="W80" s="27">
        <v>0</v>
      </c>
    </row>
    <row r="81" spans="1:23" s="28" customFormat="1" ht="409.6" hidden="1" customHeight="1" x14ac:dyDescent="0.25">
      <c r="A81" s="29"/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/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/>
      <c r="W81" s="27">
        <v>0</v>
      </c>
    </row>
    <row r="82" spans="1:23" s="28" customFormat="1" ht="409.6" hidden="1" customHeight="1" x14ac:dyDescent="0.25">
      <c r="A82" s="29"/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/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/>
      <c r="W82" s="27">
        <v>0</v>
      </c>
    </row>
    <row r="83" spans="1:23" s="28" customFormat="1" ht="409.6" hidden="1" customHeight="1" x14ac:dyDescent="0.25">
      <c r="A83" s="29"/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/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/>
      <c r="W83" s="27">
        <v>0</v>
      </c>
    </row>
    <row r="84" spans="1:23" s="28" customFormat="1" ht="409.6" hidden="1" customHeight="1" x14ac:dyDescent="0.25">
      <c r="A84" s="29"/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/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/>
      <c r="W84" s="27">
        <v>0</v>
      </c>
    </row>
    <row r="85" spans="1:23" s="28" customFormat="1" ht="409.6" hidden="1" customHeight="1" x14ac:dyDescent="0.25">
      <c r="A85" s="29"/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/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/>
      <c r="W85" s="27">
        <v>0</v>
      </c>
    </row>
    <row r="86" spans="1:23" s="28" customFormat="1" ht="409.6" hidden="1" customHeight="1" x14ac:dyDescent="0.25">
      <c r="A86" s="29"/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/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/>
      <c r="W86" s="27">
        <v>0</v>
      </c>
    </row>
    <row r="87" spans="1:23" s="28" customFormat="1" ht="409.6" hidden="1" customHeight="1" x14ac:dyDescent="0.25">
      <c r="A87" s="29"/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/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/>
      <c r="W87" s="27">
        <v>0</v>
      </c>
    </row>
    <row r="88" spans="1:23" s="28" customFormat="1" ht="409.6" hidden="1" customHeight="1" x14ac:dyDescent="0.25">
      <c r="A88" s="29"/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/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/>
      <c r="W88" s="27">
        <v>0</v>
      </c>
    </row>
    <row r="89" spans="1:23" s="28" customFormat="1" ht="409.6" hidden="1" customHeight="1" x14ac:dyDescent="0.25">
      <c r="A89" s="29"/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/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/>
      <c r="W89" s="27">
        <v>0</v>
      </c>
    </row>
    <row r="90" spans="1:23" s="28" customFormat="1" ht="409.6" hidden="1" customHeight="1" x14ac:dyDescent="0.25">
      <c r="A90" s="29"/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/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/>
      <c r="W90" s="27">
        <v>0</v>
      </c>
    </row>
    <row r="91" spans="1:23" s="28" customFormat="1" ht="409.6" hidden="1" customHeight="1" x14ac:dyDescent="0.25">
      <c r="A91" s="29"/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/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/>
      <c r="W91" s="27">
        <v>0</v>
      </c>
    </row>
    <row r="92" spans="1:23" s="28" customFormat="1" ht="409.6" hidden="1" customHeight="1" x14ac:dyDescent="0.25">
      <c r="A92" s="29"/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/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/>
      <c r="W92" s="27">
        <v>0</v>
      </c>
    </row>
    <row r="93" spans="1:23" s="28" customFormat="1" ht="409.6" hidden="1" customHeight="1" x14ac:dyDescent="0.25">
      <c r="A93" s="29"/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/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/>
      <c r="W93" s="27">
        <v>0</v>
      </c>
    </row>
    <row r="94" spans="1:23" s="28" customFormat="1" ht="409.6" hidden="1" customHeight="1" x14ac:dyDescent="0.25">
      <c r="A94" s="29"/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/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/>
      <c r="W94" s="27">
        <v>0</v>
      </c>
    </row>
    <row r="95" spans="1:23" s="28" customFormat="1" ht="409.6" hidden="1" customHeight="1" x14ac:dyDescent="0.25">
      <c r="A95" s="29"/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/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/>
      <c r="W95" s="27">
        <v>0</v>
      </c>
    </row>
    <row r="96" spans="1:23" s="28" customFormat="1" ht="409.6" hidden="1" customHeight="1" x14ac:dyDescent="0.25">
      <c r="A96" s="29"/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/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/>
      <c r="W96" s="27">
        <v>0</v>
      </c>
    </row>
    <row r="97" spans="1:24" s="28" customFormat="1" ht="409.6" hidden="1" customHeight="1" x14ac:dyDescent="0.25">
      <c r="A97" s="29"/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/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/>
      <c r="W97" s="27">
        <v>0</v>
      </c>
    </row>
    <row r="98" spans="1:24" s="28" customFormat="1" ht="409.6" hidden="1" customHeight="1" x14ac:dyDescent="0.25">
      <c r="A98" s="29"/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/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/>
      <c r="W98" s="27">
        <v>0</v>
      </c>
    </row>
    <row r="99" spans="1:24" s="28" customFormat="1" ht="409.6" hidden="1" customHeight="1" x14ac:dyDescent="0.25">
      <c r="A99" s="29"/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/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/>
      <c r="W99" s="27">
        <v>0</v>
      </c>
    </row>
    <row r="100" spans="1:24" s="28" customFormat="1" ht="409.6" hidden="1" customHeight="1" x14ac:dyDescent="0.25">
      <c r="A100" s="29"/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/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/>
      <c r="W100" s="27">
        <v>0</v>
      </c>
    </row>
    <row r="101" spans="1:24" ht="6.75" customHeight="1" x14ac:dyDescent="0.2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954"/>
      <c r="W101" s="31"/>
    </row>
    <row r="102" spans="1:24" x14ac:dyDescent="0.2">
      <c r="A102" s="24" t="s">
        <v>368</v>
      </c>
      <c r="B102" s="26"/>
      <c r="C102" s="32"/>
      <c r="D102" s="32"/>
      <c r="E102" s="32"/>
      <c r="F102" s="32"/>
      <c r="G102" s="32"/>
      <c r="H102" s="32"/>
      <c r="I102" s="32"/>
      <c r="J102" s="32"/>
      <c r="K102" s="32"/>
      <c r="L102" s="26"/>
      <c r="M102" s="26"/>
      <c r="N102" s="26"/>
      <c r="O102" s="26"/>
      <c r="P102" s="26"/>
      <c r="Q102" s="26"/>
      <c r="R102" s="26"/>
      <c r="S102" s="26"/>
      <c r="T102" s="26"/>
      <c r="U102" s="22"/>
      <c r="V102" s="22"/>
      <c r="W102" s="22"/>
    </row>
    <row r="103" spans="1:24" x14ac:dyDescent="0.2">
      <c r="A103" s="22"/>
      <c r="B103" s="179">
        <f t="shared" ref="B103:W103" si="16">B55-B7</f>
        <v>0</v>
      </c>
      <c r="C103" s="179">
        <f t="shared" si="16"/>
        <v>0</v>
      </c>
      <c r="D103" s="179">
        <f t="shared" si="16"/>
        <v>0</v>
      </c>
      <c r="E103" s="179">
        <f t="shared" si="16"/>
        <v>0</v>
      </c>
      <c r="F103" s="179">
        <f t="shared" si="16"/>
        <v>0</v>
      </c>
      <c r="G103" s="179">
        <f t="shared" si="16"/>
        <v>0</v>
      </c>
      <c r="H103" s="179">
        <f t="shared" si="16"/>
        <v>0</v>
      </c>
      <c r="I103" s="179">
        <f t="shared" si="16"/>
        <v>0</v>
      </c>
      <c r="J103" s="179">
        <f t="shared" si="16"/>
        <v>0</v>
      </c>
      <c r="K103" s="179">
        <f t="shared" si="16"/>
        <v>0</v>
      </c>
      <c r="L103" s="179">
        <f t="shared" si="16"/>
        <v>0</v>
      </c>
      <c r="M103" s="179">
        <f t="shared" si="16"/>
        <v>0</v>
      </c>
      <c r="N103" s="179">
        <f t="shared" si="16"/>
        <v>0</v>
      </c>
      <c r="O103" s="179">
        <f t="shared" si="16"/>
        <v>0</v>
      </c>
      <c r="P103" s="179">
        <f>P55-P7</f>
        <v>0</v>
      </c>
      <c r="Q103" s="179">
        <f t="shared" si="16"/>
        <v>0</v>
      </c>
      <c r="R103" s="179">
        <f t="shared" si="16"/>
        <v>0</v>
      </c>
      <c r="S103" s="179">
        <f t="shared" si="16"/>
        <v>0</v>
      </c>
      <c r="T103" s="179">
        <f t="shared" si="16"/>
        <v>0</v>
      </c>
      <c r="U103" s="179">
        <f t="shared" si="16"/>
        <v>0</v>
      </c>
      <c r="V103" s="179">
        <f>V55-V7</f>
        <v>0</v>
      </c>
      <c r="W103" s="179">
        <f t="shared" si="16"/>
        <v>0</v>
      </c>
      <c r="X103" s="179"/>
    </row>
    <row r="104" spans="1:24" x14ac:dyDescent="0.2">
      <c r="A104" s="22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</row>
    <row r="105" spans="1:24" x14ac:dyDescent="0.2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</row>
    <row r="106" spans="1:24" x14ac:dyDescent="0.2">
      <c r="A106" s="22"/>
      <c r="B106" s="530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</row>
    <row r="107" spans="1:24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4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4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4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T110" s="22"/>
      <c r="U110" s="22"/>
      <c r="V110" s="22"/>
      <c r="W110" s="22"/>
    </row>
  </sheetData>
  <mergeCells count="6">
    <mergeCell ref="A1:W1"/>
    <mergeCell ref="A2:W2"/>
    <mergeCell ref="A3:W3"/>
    <mergeCell ref="B5:S5"/>
    <mergeCell ref="T5:U5"/>
    <mergeCell ref="V5:W5"/>
  </mergeCells>
  <pageMargins left="0.7" right="0.7" top="0.75" bottom="0.75" header="0.3" footer="0.3"/>
  <pageSetup orientation="portrait" r:id="rId1"/>
  <ignoredErrors>
    <ignoredError sqref="B45 M45:T45 L36:U36 K27 L16:U16 J8:K8 L27:U27 L8:U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61"/>
  <sheetViews>
    <sheetView workbookViewId="0">
      <selection sqref="A1:N1"/>
    </sheetView>
  </sheetViews>
  <sheetFormatPr baseColWidth="10" defaultRowHeight="12.75" x14ac:dyDescent="0.2"/>
  <cols>
    <col min="1" max="1" width="47.5703125" style="587" customWidth="1"/>
    <col min="2" max="4" width="11.42578125" style="587"/>
    <col min="5" max="5" width="14.42578125" style="587" bestFit="1" customWidth="1"/>
    <col min="6" max="6" width="13.140625" style="587" customWidth="1"/>
    <col min="7" max="8" width="11.42578125" style="587"/>
    <col min="9" max="9" width="21.140625" style="907" customWidth="1"/>
    <col min="10" max="10" width="11.42578125" style="587"/>
    <col min="11" max="11" width="20.5703125" style="587" customWidth="1"/>
    <col min="12" max="13" width="11.42578125" style="587"/>
    <col min="14" max="14" width="13.28515625" style="587" customWidth="1"/>
    <col min="15" max="16384" width="11.42578125" style="587"/>
  </cols>
  <sheetData>
    <row r="1" spans="1:15" ht="15.75" x14ac:dyDescent="0.25">
      <c r="A1" s="1633" t="s">
        <v>2008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</row>
    <row r="2" spans="1:15" ht="15.75" x14ac:dyDescent="0.25">
      <c r="A2" s="1634" t="s">
        <v>1810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  <c r="N2" s="1634"/>
    </row>
    <row r="3" spans="1:15" ht="15.75" x14ac:dyDescent="0.25">
      <c r="A3" s="1635" t="s">
        <v>813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</row>
    <row r="4" spans="1:15" ht="6" customHeight="1" thickBot="1" x14ac:dyDescent="0.25">
      <c r="A4" s="961"/>
      <c r="B4" s="962"/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26"/>
      <c r="N4" s="962"/>
      <c r="O4" s="926"/>
    </row>
    <row r="5" spans="1:15" ht="42" customHeight="1" thickBot="1" x14ac:dyDescent="0.25">
      <c r="A5" s="586"/>
      <c r="B5" s="1636" t="s">
        <v>371</v>
      </c>
      <c r="C5" s="1637"/>
      <c r="D5" s="1637"/>
      <c r="E5" s="1637"/>
      <c r="F5" s="1638"/>
      <c r="G5" s="1059" t="s">
        <v>1040</v>
      </c>
      <c r="H5" s="1060"/>
      <c r="I5" s="906" t="s">
        <v>1976</v>
      </c>
      <c r="J5" s="1636" t="s">
        <v>1039</v>
      </c>
      <c r="K5" s="1637"/>
      <c r="L5" s="1638"/>
      <c r="M5" s="1636" t="s">
        <v>1041</v>
      </c>
      <c r="N5" s="1638"/>
    </row>
    <row r="6" spans="1:15" ht="15.75" thickBot="1" x14ac:dyDescent="0.25">
      <c r="A6" s="198"/>
      <c r="B6" s="947" t="s">
        <v>1376</v>
      </c>
      <c r="C6" s="955" t="s">
        <v>865</v>
      </c>
      <c r="D6" s="955" t="s">
        <v>1178</v>
      </c>
      <c r="E6" s="955" t="s">
        <v>163</v>
      </c>
      <c r="F6" s="955" t="s">
        <v>33</v>
      </c>
      <c r="G6" s="947" t="s">
        <v>983</v>
      </c>
      <c r="H6" s="956" t="s">
        <v>37</v>
      </c>
      <c r="I6" s="955" t="s">
        <v>1977</v>
      </c>
      <c r="J6" s="947" t="s">
        <v>1414</v>
      </c>
      <c r="K6" s="955" t="s">
        <v>90</v>
      </c>
      <c r="L6" s="957" t="s">
        <v>35</v>
      </c>
      <c r="M6" s="948" t="s">
        <v>100</v>
      </c>
      <c r="N6" s="957" t="s">
        <v>1785</v>
      </c>
    </row>
    <row r="7" spans="1:15" ht="13.5" thickBot="1" x14ac:dyDescent="0.25">
      <c r="A7" s="958" t="s">
        <v>373</v>
      </c>
      <c r="B7" s="958">
        <f>B8+B16</f>
        <v>1270421227.29</v>
      </c>
      <c r="C7" s="959">
        <f t="shared" ref="C7:M7" si="0">C8+C16</f>
        <v>42957728.07</v>
      </c>
      <c r="D7" s="959">
        <f t="shared" si="0"/>
        <v>1256244349</v>
      </c>
      <c r="E7" s="959">
        <f t="shared" si="0"/>
        <v>1693237430.97</v>
      </c>
      <c r="F7" s="959">
        <f t="shared" si="0"/>
        <v>25422302.240000002</v>
      </c>
      <c r="G7" s="958">
        <f t="shared" si="0"/>
        <v>1317159703</v>
      </c>
      <c r="H7" s="960">
        <f t="shared" si="0"/>
        <v>48870714.670000002</v>
      </c>
      <c r="I7" s="964">
        <f t="shared" si="0"/>
        <v>1309085666</v>
      </c>
      <c r="J7" s="958">
        <f t="shared" si="0"/>
        <v>346774211.64999992</v>
      </c>
      <c r="K7" s="959">
        <f t="shared" si="0"/>
        <v>94297018.799999982</v>
      </c>
      <c r="L7" s="960">
        <f t="shared" si="0"/>
        <v>43099727.43</v>
      </c>
      <c r="M7" s="958">
        <f t="shared" si="0"/>
        <v>13338558.660000002</v>
      </c>
      <c r="N7" s="960">
        <f t="shared" ref="N7" si="1">N8+N16</f>
        <v>144607265.46999997</v>
      </c>
    </row>
    <row r="8" spans="1:15" x14ac:dyDescent="0.2">
      <c r="A8" s="603" t="s">
        <v>374</v>
      </c>
      <c r="B8" s="952">
        <f>SUM(B9:B15)</f>
        <v>995697602.79999995</v>
      </c>
      <c r="C8" s="604">
        <f t="shared" ref="C8:M8" si="2">SUM(C9:C15)</f>
        <v>7059975.9500000002</v>
      </c>
      <c r="D8" s="604">
        <f t="shared" si="2"/>
        <v>815188819</v>
      </c>
      <c r="E8" s="604">
        <f t="shared" si="2"/>
        <v>1170368631.9000001</v>
      </c>
      <c r="F8" s="604">
        <f t="shared" si="2"/>
        <v>1004073.0599999999</v>
      </c>
      <c r="G8" s="952">
        <f t="shared" si="2"/>
        <v>625354279</v>
      </c>
      <c r="H8" s="951">
        <f t="shared" si="2"/>
        <v>1142647.77</v>
      </c>
      <c r="I8" s="966">
        <f t="shared" si="2"/>
        <v>747413416</v>
      </c>
      <c r="J8" s="952">
        <f>SUM(J9:J15)</f>
        <v>9869901.0199999996</v>
      </c>
      <c r="K8" s="604">
        <f t="shared" si="2"/>
        <v>8016260.9199999999</v>
      </c>
      <c r="L8" s="951">
        <f t="shared" si="2"/>
        <v>3718691.56</v>
      </c>
      <c r="M8" s="952">
        <f t="shared" si="2"/>
        <v>9382691.160000002</v>
      </c>
      <c r="N8" s="951">
        <f t="shared" ref="N8" si="3">SUM(N9:N15)</f>
        <v>56532018.140000001</v>
      </c>
    </row>
    <row r="9" spans="1:15" x14ac:dyDescent="0.2">
      <c r="A9" s="605" t="s">
        <v>375</v>
      </c>
      <c r="B9" s="950">
        <v>37782578.869999997</v>
      </c>
      <c r="C9" s="606">
        <v>480462.46</v>
      </c>
      <c r="D9" s="606">
        <v>121307282</v>
      </c>
      <c r="E9" s="606">
        <v>42880167.5</v>
      </c>
      <c r="F9" s="606">
        <v>37315.120000000003</v>
      </c>
      <c r="G9" s="950">
        <v>541326</v>
      </c>
      <c r="H9" s="949">
        <v>267930.67</v>
      </c>
      <c r="I9" s="967">
        <v>29461730</v>
      </c>
      <c r="J9" s="950">
        <v>1149315.1499999999</v>
      </c>
      <c r="K9" s="606">
        <v>2935520.22</v>
      </c>
      <c r="L9" s="949">
        <v>266335.01</v>
      </c>
      <c r="M9" s="950">
        <v>1366052.88</v>
      </c>
      <c r="N9" s="949">
        <v>54813221.350000001</v>
      </c>
    </row>
    <row r="10" spans="1:15" x14ac:dyDescent="0.2">
      <c r="A10" s="605" t="s">
        <v>376</v>
      </c>
      <c r="B10" s="950">
        <v>0</v>
      </c>
      <c r="C10" s="606">
        <v>0</v>
      </c>
      <c r="D10" s="606">
        <v>1911338</v>
      </c>
      <c r="E10" s="606">
        <v>2640206.46</v>
      </c>
      <c r="F10" s="606">
        <v>0</v>
      </c>
      <c r="G10" s="950">
        <v>77312937</v>
      </c>
      <c r="H10" s="949">
        <v>0</v>
      </c>
      <c r="I10" s="967">
        <v>0</v>
      </c>
      <c r="J10" s="950">
        <v>0</v>
      </c>
      <c r="K10" s="606">
        <v>600030.21</v>
      </c>
      <c r="L10" s="949">
        <v>383.05</v>
      </c>
      <c r="M10" s="950">
        <v>0</v>
      </c>
      <c r="N10" s="949">
        <v>1289694.55</v>
      </c>
    </row>
    <row r="11" spans="1:15" x14ac:dyDescent="0.2">
      <c r="A11" s="605" t="s">
        <v>377</v>
      </c>
      <c r="B11" s="950">
        <v>160283434.69999999</v>
      </c>
      <c r="C11" s="606">
        <v>6579513.4900000002</v>
      </c>
      <c r="D11" s="606">
        <v>308559777</v>
      </c>
      <c r="E11" s="606">
        <v>614633988.07000005</v>
      </c>
      <c r="F11" s="606">
        <v>745949.61</v>
      </c>
      <c r="G11" s="950">
        <v>42876799</v>
      </c>
      <c r="H11" s="949">
        <v>863900.12</v>
      </c>
      <c r="I11" s="967">
        <v>557679199</v>
      </c>
      <c r="J11" s="950">
        <v>8664037.8699999992</v>
      </c>
      <c r="K11" s="606">
        <v>2453790</v>
      </c>
      <c r="L11" s="949">
        <v>3380063.2</v>
      </c>
      <c r="M11" s="950">
        <v>4487780.74</v>
      </c>
      <c r="N11" s="949">
        <v>429102.24</v>
      </c>
    </row>
    <row r="12" spans="1:15" x14ac:dyDescent="0.2">
      <c r="A12" s="605" t="s">
        <v>378</v>
      </c>
      <c r="B12" s="950">
        <v>299520941.52999997</v>
      </c>
      <c r="C12" s="606">
        <v>0</v>
      </c>
      <c r="D12" s="606">
        <v>0</v>
      </c>
      <c r="E12" s="606">
        <v>136277713.28999999</v>
      </c>
      <c r="F12" s="606">
        <v>0</v>
      </c>
      <c r="G12" s="950">
        <v>8511656</v>
      </c>
      <c r="H12" s="949">
        <v>0</v>
      </c>
      <c r="I12" s="967">
        <v>47510824</v>
      </c>
      <c r="J12" s="950">
        <v>858</v>
      </c>
      <c r="K12" s="606">
        <v>0</v>
      </c>
      <c r="L12" s="949">
        <v>0</v>
      </c>
      <c r="M12" s="950">
        <v>904999.24</v>
      </c>
      <c r="N12" s="949">
        <v>0</v>
      </c>
    </row>
    <row r="13" spans="1:15" x14ac:dyDescent="0.2">
      <c r="A13" s="605" t="s">
        <v>379</v>
      </c>
      <c r="B13" s="950">
        <v>485899930.22000003</v>
      </c>
      <c r="C13" s="606">
        <v>0</v>
      </c>
      <c r="D13" s="606">
        <v>376985187</v>
      </c>
      <c r="E13" s="606">
        <v>359630586.98000002</v>
      </c>
      <c r="F13" s="606">
        <v>41672.49</v>
      </c>
      <c r="G13" s="950">
        <v>495761756</v>
      </c>
      <c r="H13" s="949">
        <v>0</v>
      </c>
      <c r="I13" s="967">
        <v>112289036</v>
      </c>
      <c r="J13" s="950">
        <v>0</v>
      </c>
      <c r="K13" s="606">
        <v>2026920.49</v>
      </c>
      <c r="L13" s="949">
        <v>0</v>
      </c>
      <c r="M13" s="950">
        <v>1714717.17</v>
      </c>
      <c r="N13" s="949">
        <v>0</v>
      </c>
    </row>
    <row r="14" spans="1:15" x14ac:dyDescent="0.2">
      <c r="A14" s="605" t="s">
        <v>380</v>
      </c>
      <c r="B14" s="950">
        <v>12210717.48</v>
      </c>
      <c r="C14" s="606">
        <v>0</v>
      </c>
      <c r="D14" s="606">
        <v>6425235</v>
      </c>
      <c r="E14" s="606">
        <v>14305969.6</v>
      </c>
      <c r="F14" s="606">
        <v>179135.84</v>
      </c>
      <c r="G14" s="950">
        <v>349805</v>
      </c>
      <c r="H14" s="949">
        <v>10816.98</v>
      </c>
      <c r="I14" s="967">
        <v>472627</v>
      </c>
      <c r="J14" s="950">
        <v>55690</v>
      </c>
      <c r="K14" s="606">
        <v>0</v>
      </c>
      <c r="L14" s="949">
        <v>71910.3</v>
      </c>
      <c r="M14" s="950">
        <v>909141.13</v>
      </c>
      <c r="N14" s="949">
        <v>0</v>
      </c>
    </row>
    <row r="15" spans="1:15" x14ac:dyDescent="0.2">
      <c r="A15" s="605" t="s">
        <v>381</v>
      </c>
      <c r="B15" s="950">
        <v>0</v>
      </c>
      <c r="C15" s="606">
        <v>0</v>
      </c>
      <c r="D15" s="606">
        <v>0</v>
      </c>
      <c r="E15" s="606">
        <v>0</v>
      </c>
      <c r="F15" s="606">
        <v>0</v>
      </c>
      <c r="G15" s="950">
        <v>0</v>
      </c>
      <c r="H15" s="949">
        <v>0</v>
      </c>
      <c r="I15" s="967">
        <v>0</v>
      </c>
      <c r="J15" s="950">
        <v>0</v>
      </c>
      <c r="K15" s="606">
        <v>0</v>
      </c>
      <c r="L15" s="949">
        <v>0</v>
      </c>
      <c r="M15" s="950">
        <v>0</v>
      </c>
      <c r="N15" s="949">
        <v>0</v>
      </c>
    </row>
    <row r="16" spans="1:15" x14ac:dyDescent="0.2">
      <c r="A16" s="603" t="s">
        <v>382</v>
      </c>
      <c r="B16" s="952">
        <f>SUM(B17:B25)</f>
        <v>274723624.49000001</v>
      </c>
      <c r="C16" s="604">
        <f t="shared" ref="C16:M16" si="4">SUM(C17:C25)</f>
        <v>35897752.119999997</v>
      </c>
      <c r="D16" s="604">
        <f t="shared" si="4"/>
        <v>441055530</v>
      </c>
      <c r="E16" s="604">
        <f t="shared" si="4"/>
        <v>522868799.06999993</v>
      </c>
      <c r="F16" s="604">
        <f t="shared" si="4"/>
        <v>24418229.180000003</v>
      </c>
      <c r="G16" s="1061">
        <f t="shared" si="4"/>
        <v>691805424</v>
      </c>
      <c r="H16" s="963">
        <f t="shared" si="4"/>
        <v>47728066.899999999</v>
      </c>
      <c r="I16" s="965">
        <f t="shared" si="4"/>
        <v>561672250</v>
      </c>
      <c r="J16" s="952">
        <f t="shared" si="4"/>
        <v>336904310.62999994</v>
      </c>
      <c r="K16" s="604">
        <f t="shared" si="4"/>
        <v>86280757.87999998</v>
      </c>
      <c r="L16" s="951">
        <f t="shared" si="4"/>
        <v>39381035.869999997</v>
      </c>
      <c r="M16" s="952">
        <f t="shared" si="4"/>
        <v>3955867.5</v>
      </c>
      <c r="N16" s="951">
        <f>SUM(N17:N25)</f>
        <v>88075247.329999983</v>
      </c>
    </row>
    <row r="17" spans="1:14" x14ac:dyDescent="0.2">
      <c r="A17" s="605" t="s">
        <v>383</v>
      </c>
      <c r="B17" s="950">
        <v>162081.03</v>
      </c>
      <c r="C17" s="606">
        <v>15918362.699999999</v>
      </c>
      <c r="D17" s="606">
        <v>203896</v>
      </c>
      <c r="E17" s="606">
        <v>385053.74</v>
      </c>
      <c r="F17" s="606">
        <v>131726.26</v>
      </c>
      <c r="G17" s="950">
        <v>654576875</v>
      </c>
      <c r="H17" s="949">
        <v>114840</v>
      </c>
      <c r="I17" s="967">
        <v>0</v>
      </c>
      <c r="J17" s="950">
        <v>257168466.91999999</v>
      </c>
      <c r="K17" s="606">
        <v>1381569.42</v>
      </c>
      <c r="L17" s="949">
        <v>117585.53</v>
      </c>
      <c r="M17" s="950">
        <v>0</v>
      </c>
      <c r="N17" s="949">
        <v>0</v>
      </c>
    </row>
    <row r="18" spans="1:14" x14ac:dyDescent="0.2">
      <c r="A18" s="605" t="s">
        <v>384</v>
      </c>
      <c r="B18" s="950">
        <v>0</v>
      </c>
      <c r="C18" s="606">
        <v>0</v>
      </c>
      <c r="D18" s="606">
        <v>0</v>
      </c>
      <c r="E18" s="606">
        <v>0</v>
      </c>
      <c r="F18" s="606">
        <v>0</v>
      </c>
      <c r="G18" s="950">
        <v>0</v>
      </c>
      <c r="H18" s="949">
        <v>0</v>
      </c>
      <c r="I18" s="967">
        <v>0</v>
      </c>
      <c r="J18" s="950">
        <v>0</v>
      </c>
      <c r="K18" s="606">
        <v>1063005.6599999999</v>
      </c>
      <c r="L18" s="949">
        <v>39092855.399999999</v>
      </c>
      <c r="M18" s="950">
        <v>0</v>
      </c>
      <c r="N18" s="949">
        <v>0</v>
      </c>
    </row>
    <row r="19" spans="1:14" x14ac:dyDescent="0.2">
      <c r="A19" s="605" t="s">
        <v>385</v>
      </c>
      <c r="B19" s="950">
        <v>0</v>
      </c>
      <c r="C19" s="606">
        <v>0</v>
      </c>
      <c r="D19" s="606">
        <v>184889124</v>
      </c>
      <c r="E19" s="606">
        <v>123939280.69</v>
      </c>
      <c r="F19" s="606">
        <v>0</v>
      </c>
      <c r="G19" s="950">
        <v>0</v>
      </c>
      <c r="H19" s="949">
        <v>0</v>
      </c>
      <c r="I19" s="967">
        <v>90258006</v>
      </c>
      <c r="J19" s="950">
        <v>71143387.109999999</v>
      </c>
      <c r="K19" s="606">
        <v>0</v>
      </c>
      <c r="L19" s="949">
        <v>0</v>
      </c>
      <c r="M19" s="950">
        <v>0</v>
      </c>
      <c r="N19" s="949">
        <v>0</v>
      </c>
    </row>
    <row r="20" spans="1:14" x14ac:dyDescent="0.2">
      <c r="A20" s="605" t="s">
        <v>386</v>
      </c>
      <c r="B20" s="950">
        <v>270040705.35000002</v>
      </c>
      <c r="C20" s="606">
        <v>19864471.120000001</v>
      </c>
      <c r="D20" s="606">
        <v>249902627</v>
      </c>
      <c r="E20" s="606">
        <v>395341466.76999998</v>
      </c>
      <c r="F20" s="606">
        <v>24286502.920000002</v>
      </c>
      <c r="G20" s="950">
        <v>10763205</v>
      </c>
      <c r="H20" s="949">
        <v>47613226.899999999</v>
      </c>
      <c r="I20" s="967">
        <v>351213058</v>
      </c>
      <c r="J20" s="950">
        <v>598400.39</v>
      </c>
      <c r="K20" s="606">
        <v>81366170.319999993</v>
      </c>
      <c r="L20" s="949">
        <v>122727.18</v>
      </c>
      <c r="M20" s="950">
        <v>949020.84</v>
      </c>
      <c r="N20" s="949">
        <v>87266193.75999999</v>
      </c>
    </row>
    <row r="21" spans="1:14" x14ac:dyDescent="0.2">
      <c r="A21" s="605" t="s">
        <v>387</v>
      </c>
      <c r="B21" s="950">
        <v>0</v>
      </c>
      <c r="C21" s="606">
        <v>0</v>
      </c>
      <c r="D21" s="606">
        <v>0</v>
      </c>
      <c r="E21" s="606">
        <v>0</v>
      </c>
      <c r="F21" s="606">
        <v>0</v>
      </c>
      <c r="G21" s="950">
        <v>0</v>
      </c>
      <c r="H21" s="949">
        <v>0</v>
      </c>
      <c r="I21" s="967">
        <v>0</v>
      </c>
      <c r="J21" s="950">
        <v>0</v>
      </c>
      <c r="K21" s="606">
        <v>0</v>
      </c>
      <c r="L21" s="949">
        <v>0</v>
      </c>
      <c r="M21" s="950">
        <v>639298.82999999996</v>
      </c>
      <c r="N21" s="949">
        <v>0</v>
      </c>
    </row>
    <row r="22" spans="1:14" x14ac:dyDescent="0.2">
      <c r="A22" s="605" t="s">
        <v>388</v>
      </c>
      <c r="B22" s="950">
        <v>3744861.85</v>
      </c>
      <c r="C22" s="606">
        <v>0</v>
      </c>
      <c r="D22" s="606">
        <v>0</v>
      </c>
      <c r="E22" s="606">
        <v>1555092.59</v>
      </c>
      <c r="F22" s="606">
        <v>0</v>
      </c>
      <c r="G22" s="950">
        <v>0</v>
      </c>
      <c r="H22" s="949">
        <v>0</v>
      </c>
      <c r="I22" s="967">
        <v>120163219</v>
      </c>
      <c r="J22" s="950">
        <v>0</v>
      </c>
      <c r="K22" s="606">
        <v>0</v>
      </c>
      <c r="L22" s="949">
        <v>39515.760000000002</v>
      </c>
      <c r="M22" s="950">
        <v>590863.43999999994</v>
      </c>
      <c r="N22" s="949">
        <v>0</v>
      </c>
    </row>
    <row r="23" spans="1:14" x14ac:dyDescent="0.2">
      <c r="A23" s="605" t="s">
        <v>389</v>
      </c>
      <c r="B23" s="950">
        <v>775976.26</v>
      </c>
      <c r="C23" s="606">
        <v>0</v>
      </c>
      <c r="D23" s="606">
        <v>0</v>
      </c>
      <c r="E23" s="606">
        <v>0</v>
      </c>
      <c r="F23" s="606">
        <v>0</v>
      </c>
      <c r="G23" s="950">
        <v>0</v>
      </c>
      <c r="H23" s="949">
        <v>0</v>
      </c>
      <c r="I23" s="967">
        <v>37967</v>
      </c>
      <c r="J23" s="950">
        <v>7512248.4500000002</v>
      </c>
      <c r="K23" s="606">
        <v>2037325.13</v>
      </c>
      <c r="L23" s="949">
        <v>0</v>
      </c>
      <c r="M23" s="950">
        <v>1776684.39</v>
      </c>
      <c r="N23" s="949">
        <v>422035.57</v>
      </c>
    </row>
    <row r="24" spans="1:14" x14ac:dyDescent="0.2">
      <c r="A24" s="605" t="s">
        <v>390</v>
      </c>
      <c r="B24" s="950">
        <v>0</v>
      </c>
      <c r="C24" s="606">
        <v>114918.3</v>
      </c>
      <c r="D24" s="606">
        <v>6059883</v>
      </c>
      <c r="E24" s="606">
        <v>1647905.28</v>
      </c>
      <c r="F24" s="606">
        <v>0</v>
      </c>
      <c r="G24" s="950">
        <v>26465344</v>
      </c>
      <c r="H24" s="949">
        <v>0</v>
      </c>
      <c r="I24" s="967">
        <v>0</v>
      </c>
      <c r="J24" s="950">
        <v>0</v>
      </c>
      <c r="K24" s="606">
        <v>432687.35</v>
      </c>
      <c r="L24" s="949">
        <v>8352</v>
      </c>
      <c r="M24" s="950">
        <v>0</v>
      </c>
      <c r="N24" s="949">
        <v>387018</v>
      </c>
    </row>
    <row r="25" spans="1:14" ht="13.5" thickBot="1" x14ac:dyDescent="0.25">
      <c r="A25" s="605" t="s">
        <v>903</v>
      </c>
      <c r="B25" s="950">
        <v>0</v>
      </c>
      <c r="C25" s="606">
        <v>0</v>
      </c>
      <c r="D25" s="606">
        <v>0</v>
      </c>
      <c r="E25" s="606">
        <v>0</v>
      </c>
      <c r="F25" s="606">
        <v>0</v>
      </c>
      <c r="G25" s="950">
        <v>0</v>
      </c>
      <c r="H25" s="949">
        <v>0</v>
      </c>
      <c r="I25" s="967">
        <v>0</v>
      </c>
      <c r="J25" s="950">
        <v>481807.76</v>
      </c>
      <c r="K25" s="606">
        <v>0</v>
      </c>
      <c r="L25" s="949">
        <v>0</v>
      </c>
      <c r="M25" s="950"/>
      <c r="N25" s="949">
        <v>0</v>
      </c>
    </row>
    <row r="26" spans="1:14" ht="13.5" thickBot="1" x14ac:dyDescent="0.25">
      <c r="A26" s="958" t="s">
        <v>391</v>
      </c>
      <c r="B26" s="958">
        <f>B27+B36</f>
        <v>745484498.28999996</v>
      </c>
      <c r="C26" s="959">
        <f t="shared" ref="C26:M26" si="5">C27+C36</f>
        <v>26880616</v>
      </c>
      <c r="D26" s="959">
        <f t="shared" si="5"/>
        <v>571543080</v>
      </c>
      <c r="E26" s="959">
        <f t="shared" si="5"/>
        <v>1094554042.0800002</v>
      </c>
      <c r="F26" s="959">
        <f t="shared" si="5"/>
        <v>8607403.4000000004</v>
      </c>
      <c r="G26" s="958">
        <f t="shared" si="5"/>
        <v>506980356</v>
      </c>
      <c r="H26" s="960">
        <f t="shared" si="5"/>
        <v>19793478.209999997</v>
      </c>
      <c r="I26" s="964">
        <f t="shared" si="5"/>
        <v>1112762718</v>
      </c>
      <c r="J26" s="958">
        <f t="shared" si="5"/>
        <v>88196976.960000008</v>
      </c>
      <c r="K26" s="959">
        <f t="shared" si="5"/>
        <v>29893581</v>
      </c>
      <c r="L26" s="960">
        <f t="shared" si="5"/>
        <v>4174307.3099999996</v>
      </c>
      <c r="M26" s="958">
        <f t="shared" si="5"/>
        <v>5814710.9700000007</v>
      </c>
      <c r="N26" s="960">
        <f>N27+N36</f>
        <v>1988012.29</v>
      </c>
    </row>
    <row r="27" spans="1:14" x14ac:dyDescent="0.2">
      <c r="A27" s="603" t="s">
        <v>392</v>
      </c>
      <c r="B27" s="952">
        <f>SUM(B28:B35)</f>
        <v>384495637.80999994</v>
      </c>
      <c r="C27" s="604">
        <f t="shared" ref="C27:N27" si="6">SUM(C28:C35)</f>
        <v>7720103.5499999998</v>
      </c>
      <c r="D27" s="604">
        <f t="shared" si="6"/>
        <v>452141729</v>
      </c>
      <c r="E27" s="604">
        <f t="shared" si="6"/>
        <v>842797566.54000008</v>
      </c>
      <c r="F27" s="604">
        <f t="shared" si="6"/>
        <v>8276694.6600000001</v>
      </c>
      <c r="G27" s="952">
        <f t="shared" si="6"/>
        <v>36469780</v>
      </c>
      <c r="H27" s="951">
        <f t="shared" si="6"/>
        <v>19696589.829999998</v>
      </c>
      <c r="I27" s="966">
        <f t="shared" si="6"/>
        <v>193593893</v>
      </c>
      <c r="J27" s="952">
        <f t="shared" si="6"/>
        <v>36420399.07</v>
      </c>
      <c r="K27" s="604">
        <f t="shared" si="6"/>
        <v>5757309.5099999998</v>
      </c>
      <c r="L27" s="951">
        <f t="shared" si="6"/>
        <v>634229.30000000005</v>
      </c>
      <c r="M27" s="952">
        <f t="shared" si="6"/>
        <v>4849090.82</v>
      </c>
      <c r="N27" s="951">
        <f t="shared" si="6"/>
        <v>1946422.29</v>
      </c>
    </row>
    <row r="28" spans="1:14" x14ac:dyDescent="0.2">
      <c r="A28" s="605" t="s">
        <v>393</v>
      </c>
      <c r="B28" s="950">
        <v>78661843.579999998</v>
      </c>
      <c r="C28" s="606">
        <v>7455229.1799999997</v>
      </c>
      <c r="D28" s="606">
        <v>113040631</v>
      </c>
      <c r="E28" s="606">
        <v>96774200.719999999</v>
      </c>
      <c r="F28" s="606">
        <v>1805275.62</v>
      </c>
      <c r="G28" s="950">
        <v>16715917</v>
      </c>
      <c r="H28" s="949">
        <v>1080746.4099999999</v>
      </c>
      <c r="I28" s="967">
        <v>49299916</v>
      </c>
      <c r="J28" s="950">
        <v>75159.13</v>
      </c>
      <c r="K28" s="606">
        <v>2411851.42</v>
      </c>
      <c r="L28" s="949">
        <v>0</v>
      </c>
      <c r="M28" s="950">
        <v>3158343.1100000003</v>
      </c>
      <c r="N28" s="949">
        <v>1494794.13</v>
      </c>
    </row>
    <row r="29" spans="1:14" x14ac:dyDescent="0.2">
      <c r="A29" s="605" t="s">
        <v>394</v>
      </c>
      <c r="B29" s="950">
        <v>243713687.06</v>
      </c>
      <c r="C29" s="606">
        <v>0</v>
      </c>
      <c r="D29" s="606">
        <v>298503543</v>
      </c>
      <c r="E29" s="606">
        <v>481362152.13</v>
      </c>
      <c r="F29" s="606">
        <v>0</v>
      </c>
      <c r="G29" s="950">
        <v>0</v>
      </c>
      <c r="H29" s="949">
        <v>6138370.5599999996</v>
      </c>
      <c r="I29" s="967">
        <v>35203554</v>
      </c>
      <c r="J29" s="950">
        <v>34577367.659999996</v>
      </c>
      <c r="K29" s="606">
        <v>420771.31</v>
      </c>
      <c r="L29" s="949">
        <v>0</v>
      </c>
      <c r="M29" s="950">
        <v>2458.4</v>
      </c>
      <c r="N29" s="949">
        <v>0</v>
      </c>
    </row>
    <row r="30" spans="1:14" x14ac:dyDescent="0.2">
      <c r="A30" s="605" t="s">
        <v>395</v>
      </c>
      <c r="B30" s="950">
        <v>0</v>
      </c>
      <c r="C30" s="606">
        <v>0</v>
      </c>
      <c r="D30" s="606">
        <v>0</v>
      </c>
      <c r="E30" s="606">
        <v>116018356.52</v>
      </c>
      <c r="F30" s="606">
        <v>0</v>
      </c>
      <c r="G30" s="950">
        <v>12333609</v>
      </c>
      <c r="H30" s="949">
        <v>0</v>
      </c>
      <c r="I30" s="967">
        <v>0</v>
      </c>
      <c r="J30" s="950">
        <v>0</v>
      </c>
      <c r="K30" s="606">
        <v>0</v>
      </c>
      <c r="L30" s="949">
        <v>0</v>
      </c>
      <c r="M30" s="950">
        <v>0</v>
      </c>
      <c r="N30" s="949">
        <v>0</v>
      </c>
    </row>
    <row r="31" spans="1:14" ht="11.25" customHeight="1" x14ac:dyDescent="0.2">
      <c r="A31" s="605" t="s">
        <v>396</v>
      </c>
      <c r="B31" s="950">
        <v>0</v>
      </c>
      <c r="C31" s="606">
        <v>0</v>
      </c>
      <c r="D31" s="606">
        <v>0</v>
      </c>
      <c r="E31" s="606">
        <v>0</v>
      </c>
      <c r="F31" s="606">
        <v>0</v>
      </c>
      <c r="G31" s="950">
        <v>0</v>
      </c>
      <c r="H31" s="949">
        <v>0</v>
      </c>
      <c r="I31" s="967">
        <v>20111846</v>
      </c>
      <c r="J31" s="950">
        <v>145793.82999999999</v>
      </c>
      <c r="K31" s="606">
        <v>0</v>
      </c>
      <c r="L31" s="949">
        <v>6322.81</v>
      </c>
      <c r="M31" s="950">
        <v>0</v>
      </c>
      <c r="N31" s="949">
        <v>0</v>
      </c>
    </row>
    <row r="32" spans="1:14" x14ac:dyDescent="0.2">
      <c r="A32" s="605" t="s">
        <v>397</v>
      </c>
      <c r="B32" s="950">
        <v>53808422.210000001</v>
      </c>
      <c r="C32" s="606">
        <v>264874.37</v>
      </c>
      <c r="D32" s="606">
        <v>0</v>
      </c>
      <c r="E32" s="606">
        <v>56647572.82</v>
      </c>
      <c r="F32" s="606">
        <v>5688587.7400000002</v>
      </c>
      <c r="G32" s="950">
        <v>7420254</v>
      </c>
      <c r="H32" s="949">
        <v>12477472.859999999</v>
      </c>
      <c r="I32" s="967">
        <v>88978577</v>
      </c>
      <c r="J32" s="950">
        <v>1622078.45</v>
      </c>
      <c r="K32" s="606">
        <v>0</v>
      </c>
      <c r="L32" s="949">
        <v>627906.49</v>
      </c>
      <c r="M32" s="950">
        <v>1679017.27</v>
      </c>
      <c r="N32" s="949">
        <v>451628.16000000003</v>
      </c>
    </row>
    <row r="33" spans="1:14" x14ac:dyDescent="0.2">
      <c r="A33" s="605" t="s">
        <v>398</v>
      </c>
      <c r="B33" s="950">
        <v>0</v>
      </c>
      <c r="C33" s="606">
        <v>0</v>
      </c>
      <c r="D33" s="606">
        <v>5665202</v>
      </c>
      <c r="E33" s="606">
        <v>51060.72</v>
      </c>
      <c r="F33" s="606">
        <v>0</v>
      </c>
      <c r="G33" s="950">
        <v>0</v>
      </c>
      <c r="H33" s="949">
        <v>0</v>
      </c>
      <c r="I33" s="967">
        <v>0</v>
      </c>
      <c r="J33" s="950">
        <v>0</v>
      </c>
      <c r="K33" s="606">
        <v>552982.37</v>
      </c>
      <c r="L33" s="949">
        <v>0</v>
      </c>
      <c r="M33" s="950">
        <v>9272.0400000000009</v>
      </c>
      <c r="N33" s="949">
        <v>0</v>
      </c>
    </row>
    <row r="34" spans="1:14" x14ac:dyDescent="0.2">
      <c r="A34" s="605" t="s">
        <v>399</v>
      </c>
      <c r="B34" s="950">
        <v>3802440.02</v>
      </c>
      <c r="C34" s="606">
        <v>0</v>
      </c>
      <c r="D34" s="606">
        <v>0</v>
      </c>
      <c r="E34" s="606">
        <v>63244036.590000004</v>
      </c>
      <c r="F34" s="606">
        <v>0</v>
      </c>
      <c r="G34" s="950">
        <v>0</v>
      </c>
      <c r="H34" s="949">
        <v>0</v>
      </c>
      <c r="I34" s="967">
        <v>0</v>
      </c>
      <c r="J34" s="950">
        <v>0</v>
      </c>
      <c r="K34" s="606">
        <v>0</v>
      </c>
      <c r="L34" s="949">
        <v>0</v>
      </c>
      <c r="M34" s="950">
        <v>0</v>
      </c>
      <c r="N34" s="949">
        <v>0</v>
      </c>
    </row>
    <row r="35" spans="1:14" x14ac:dyDescent="0.2">
      <c r="A35" s="605" t="s">
        <v>400</v>
      </c>
      <c r="B35" s="950">
        <v>4509244.9400000004</v>
      </c>
      <c r="C35" s="606">
        <v>0</v>
      </c>
      <c r="D35" s="606">
        <v>34932353</v>
      </c>
      <c r="E35" s="606">
        <v>28700187.039999999</v>
      </c>
      <c r="F35" s="606">
        <v>782831.3</v>
      </c>
      <c r="G35" s="950">
        <v>0</v>
      </c>
      <c r="H35" s="949">
        <v>0</v>
      </c>
      <c r="I35" s="967">
        <v>0</v>
      </c>
      <c r="J35" s="950">
        <v>0</v>
      </c>
      <c r="K35" s="606">
        <v>2371704.41</v>
      </c>
      <c r="L35" s="949">
        <v>0</v>
      </c>
      <c r="M35" s="950">
        <v>0</v>
      </c>
      <c r="N35" s="949">
        <v>0</v>
      </c>
    </row>
    <row r="36" spans="1:14" x14ac:dyDescent="0.2">
      <c r="A36" s="603" t="s">
        <v>401</v>
      </c>
      <c r="B36" s="952">
        <f>SUM(B37:B44)</f>
        <v>360988860.48000002</v>
      </c>
      <c r="C36" s="604">
        <f t="shared" ref="C36:M36" si="7">SUM(C37:C44)</f>
        <v>19160512.449999999</v>
      </c>
      <c r="D36" s="604">
        <f t="shared" si="7"/>
        <v>119401351</v>
      </c>
      <c r="E36" s="604">
        <f t="shared" si="7"/>
        <v>251756475.54000002</v>
      </c>
      <c r="F36" s="604">
        <f t="shared" si="7"/>
        <v>330708.74</v>
      </c>
      <c r="G36" s="952">
        <f t="shared" si="7"/>
        <v>470510576</v>
      </c>
      <c r="H36" s="951">
        <f t="shared" si="7"/>
        <v>96888.38</v>
      </c>
      <c r="I36" s="966">
        <f t="shared" si="7"/>
        <v>919168825</v>
      </c>
      <c r="J36" s="952">
        <f t="shared" si="7"/>
        <v>51776577.890000001</v>
      </c>
      <c r="K36" s="604">
        <f t="shared" si="7"/>
        <v>24136271.489999998</v>
      </c>
      <c r="L36" s="951">
        <f t="shared" si="7"/>
        <v>3540078.01</v>
      </c>
      <c r="M36" s="952">
        <f t="shared" si="7"/>
        <v>965620.15</v>
      </c>
      <c r="N36" s="951">
        <f>SUM(N37:N44)</f>
        <v>41590</v>
      </c>
    </row>
    <row r="37" spans="1:14" x14ac:dyDescent="0.2">
      <c r="A37" s="605" t="s">
        <v>402</v>
      </c>
      <c r="B37" s="950">
        <v>0</v>
      </c>
      <c r="C37" s="606">
        <v>19160512.449999999</v>
      </c>
      <c r="D37" s="606">
        <v>0</v>
      </c>
      <c r="E37" s="606">
        <v>0</v>
      </c>
      <c r="F37" s="606">
        <v>0</v>
      </c>
      <c r="G37" s="950">
        <v>0</v>
      </c>
      <c r="H37" s="949">
        <v>0</v>
      </c>
      <c r="I37" s="967">
        <v>0</v>
      </c>
      <c r="J37" s="950">
        <v>0</v>
      </c>
      <c r="K37" s="606">
        <v>0</v>
      </c>
      <c r="L37" s="949">
        <v>3540078.01</v>
      </c>
      <c r="M37" s="950">
        <v>0</v>
      </c>
      <c r="N37" s="949">
        <v>0</v>
      </c>
    </row>
    <row r="38" spans="1:14" x14ac:dyDescent="0.2">
      <c r="A38" s="605" t="s">
        <v>403</v>
      </c>
      <c r="B38" s="950">
        <v>351065773.10000002</v>
      </c>
      <c r="C38" s="606">
        <v>0</v>
      </c>
      <c r="D38" s="606">
        <v>108845941</v>
      </c>
      <c r="E38" s="606">
        <v>10275709.77</v>
      </c>
      <c r="F38" s="606">
        <v>0</v>
      </c>
      <c r="G38" s="950">
        <v>0</v>
      </c>
      <c r="H38" s="949">
        <v>0</v>
      </c>
      <c r="I38" s="967">
        <v>90037500</v>
      </c>
      <c r="J38" s="950">
        <v>51215014.600000001</v>
      </c>
      <c r="K38" s="606">
        <v>0</v>
      </c>
      <c r="L38" s="949">
        <v>0</v>
      </c>
      <c r="M38" s="950">
        <v>0</v>
      </c>
      <c r="N38" s="949">
        <v>0</v>
      </c>
    </row>
    <row r="39" spans="1:14" x14ac:dyDescent="0.2">
      <c r="A39" s="605" t="s">
        <v>404</v>
      </c>
      <c r="B39" s="950">
        <v>0</v>
      </c>
      <c r="C39" s="606">
        <v>0</v>
      </c>
      <c r="D39" s="606">
        <v>0</v>
      </c>
      <c r="E39" s="606">
        <v>183992000</v>
      </c>
      <c r="F39" s="606">
        <v>0</v>
      </c>
      <c r="G39" s="950">
        <v>470026144</v>
      </c>
      <c r="H39" s="949">
        <v>0</v>
      </c>
      <c r="I39" s="967">
        <v>0</v>
      </c>
      <c r="J39" s="950">
        <v>0</v>
      </c>
      <c r="K39" s="606">
        <v>22393913.27</v>
      </c>
      <c r="L39" s="949">
        <v>0</v>
      </c>
      <c r="M39" s="950">
        <v>0</v>
      </c>
      <c r="N39" s="949">
        <v>0</v>
      </c>
    </row>
    <row r="40" spans="1:14" x14ac:dyDescent="0.2">
      <c r="A40" s="605" t="s">
        <v>405</v>
      </c>
      <c r="B40" s="950">
        <v>0</v>
      </c>
      <c r="C40" s="606">
        <v>0</v>
      </c>
      <c r="D40" s="606">
        <v>0</v>
      </c>
      <c r="E40" s="606">
        <v>36359666.189999998</v>
      </c>
      <c r="F40" s="606">
        <v>0</v>
      </c>
      <c r="G40" s="950">
        <v>0</v>
      </c>
      <c r="H40" s="949">
        <v>0</v>
      </c>
      <c r="I40" s="967">
        <v>512465050</v>
      </c>
      <c r="J40" s="950">
        <v>0</v>
      </c>
      <c r="K40" s="606">
        <v>0</v>
      </c>
      <c r="L40" s="949">
        <v>0</v>
      </c>
      <c r="M40" s="950">
        <v>0</v>
      </c>
      <c r="N40" s="949">
        <v>0</v>
      </c>
    </row>
    <row r="41" spans="1:14" x14ac:dyDescent="0.2">
      <c r="A41" s="605" t="s">
        <v>406</v>
      </c>
      <c r="B41" s="950">
        <v>3246608.04</v>
      </c>
      <c r="C41" s="606">
        <v>0</v>
      </c>
      <c r="D41" s="606">
        <v>0</v>
      </c>
      <c r="E41" s="606">
        <v>0</v>
      </c>
      <c r="F41" s="606">
        <v>0</v>
      </c>
      <c r="G41" s="950">
        <v>0</v>
      </c>
      <c r="H41" s="949">
        <v>0</v>
      </c>
      <c r="I41" s="967">
        <v>130152001</v>
      </c>
      <c r="J41" s="950">
        <v>0</v>
      </c>
      <c r="K41" s="606">
        <v>0</v>
      </c>
      <c r="L41" s="949">
        <v>0</v>
      </c>
      <c r="M41" s="950">
        <v>0</v>
      </c>
      <c r="N41" s="949">
        <v>0</v>
      </c>
    </row>
    <row r="42" spans="1:14" x14ac:dyDescent="0.2">
      <c r="A42" s="605" t="s">
        <v>407</v>
      </c>
      <c r="B42" s="950">
        <v>0</v>
      </c>
      <c r="C42" s="606">
        <v>0</v>
      </c>
      <c r="D42" s="606">
        <v>0</v>
      </c>
      <c r="E42" s="606">
        <v>0</v>
      </c>
      <c r="F42" s="606">
        <v>0</v>
      </c>
      <c r="G42" s="950">
        <v>0</v>
      </c>
      <c r="H42" s="949">
        <v>0</v>
      </c>
      <c r="I42" s="967">
        <v>0</v>
      </c>
      <c r="J42" s="950">
        <v>0</v>
      </c>
      <c r="K42" s="606">
        <v>0</v>
      </c>
      <c r="L42" s="949">
        <v>0</v>
      </c>
      <c r="M42" s="950">
        <v>0</v>
      </c>
      <c r="N42" s="949">
        <v>0</v>
      </c>
    </row>
    <row r="43" spans="1:14" x14ac:dyDescent="0.2">
      <c r="A43" s="605" t="s">
        <v>408</v>
      </c>
      <c r="B43" s="950">
        <v>6676479.3399999999</v>
      </c>
      <c r="C43" s="606">
        <v>0</v>
      </c>
      <c r="D43" s="606">
        <v>10555410</v>
      </c>
      <c r="E43" s="606">
        <v>16632565.869999999</v>
      </c>
      <c r="F43" s="606">
        <v>330708.74</v>
      </c>
      <c r="G43" s="950">
        <v>484432</v>
      </c>
      <c r="H43" s="949">
        <v>96888.38</v>
      </c>
      <c r="I43" s="967">
        <v>186514274</v>
      </c>
      <c r="J43" s="950">
        <v>561563.29</v>
      </c>
      <c r="K43" s="606">
        <v>1742358.22</v>
      </c>
      <c r="L43" s="949">
        <v>0</v>
      </c>
      <c r="M43" s="950">
        <v>965620.15</v>
      </c>
      <c r="N43" s="949">
        <v>41590</v>
      </c>
    </row>
    <row r="44" spans="1:14" ht="13.5" thickBot="1" x14ac:dyDescent="0.25">
      <c r="A44" s="605" t="s">
        <v>409</v>
      </c>
      <c r="B44" s="950">
        <v>0</v>
      </c>
      <c r="C44" s="606">
        <v>0</v>
      </c>
      <c r="D44" s="606">
        <v>0</v>
      </c>
      <c r="E44" s="606">
        <v>4496533.71</v>
      </c>
      <c r="F44" s="606">
        <v>0</v>
      </c>
      <c r="G44" s="950">
        <v>0</v>
      </c>
      <c r="H44" s="949">
        <v>0</v>
      </c>
      <c r="I44" s="967">
        <v>0</v>
      </c>
      <c r="J44" s="950">
        <v>0</v>
      </c>
      <c r="K44" s="606">
        <v>0</v>
      </c>
      <c r="L44" s="949">
        <v>0</v>
      </c>
      <c r="M44" s="950">
        <v>0</v>
      </c>
      <c r="N44" s="949">
        <v>0</v>
      </c>
    </row>
    <row r="45" spans="1:14" ht="13.5" thickBot="1" x14ac:dyDescent="0.25">
      <c r="A45" s="958" t="s">
        <v>410</v>
      </c>
      <c r="B45" s="958">
        <f>SUM(B46:B54)</f>
        <v>524936729</v>
      </c>
      <c r="C45" s="959">
        <f t="shared" ref="C45:M45" si="8">SUM(C46:C54)</f>
        <v>16077112.07</v>
      </c>
      <c r="D45" s="959">
        <f t="shared" si="8"/>
        <v>684701269</v>
      </c>
      <c r="E45" s="959">
        <f t="shared" si="8"/>
        <v>598683388.88999999</v>
      </c>
      <c r="F45" s="959">
        <f t="shared" si="8"/>
        <v>16814898.84</v>
      </c>
      <c r="G45" s="958">
        <f t="shared" si="8"/>
        <v>810179347</v>
      </c>
      <c r="H45" s="960">
        <f t="shared" si="8"/>
        <v>29077236.459999997</v>
      </c>
      <c r="I45" s="964">
        <f t="shared" si="8"/>
        <v>196322948</v>
      </c>
      <c r="J45" s="958">
        <f t="shared" si="8"/>
        <v>258577234.69000003</v>
      </c>
      <c r="K45" s="959">
        <f t="shared" si="8"/>
        <v>64403437.799999997</v>
      </c>
      <c r="L45" s="960">
        <f t="shared" si="8"/>
        <v>38925420.120000005</v>
      </c>
      <c r="M45" s="958">
        <f t="shared" si="8"/>
        <v>7523847.6900000004</v>
      </c>
      <c r="N45" s="960">
        <f>SUM(N46:N54)</f>
        <v>142619253.18000001</v>
      </c>
    </row>
    <row r="46" spans="1:14" x14ac:dyDescent="0.2">
      <c r="A46" s="605" t="s">
        <v>411</v>
      </c>
      <c r="B46" s="950">
        <v>288433000</v>
      </c>
      <c r="C46" s="606">
        <v>10153000</v>
      </c>
      <c r="D46" s="606">
        <v>82900000</v>
      </c>
      <c r="E46" s="606">
        <v>408499000.02999997</v>
      </c>
      <c r="F46" s="606">
        <v>8588800</v>
      </c>
      <c r="G46" s="950">
        <v>767993000</v>
      </c>
      <c r="H46" s="949">
        <v>17000040</v>
      </c>
      <c r="I46" s="967">
        <v>351500000</v>
      </c>
      <c r="J46" s="950">
        <v>230145600</v>
      </c>
      <c r="K46" s="606">
        <v>17564000</v>
      </c>
      <c r="L46" s="949">
        <v>20400000</v>
      </c>
      <c r="M46" s="950">
        <v>5306400</v>
      </c>
      <c r="N46" s="949">
        <v>41776000</v>
      </c>
    </row>
    <row r="47" spans="1:14" x14ac:dyDescent="0.2">
      <c r="A47" s="605" t="s">
        <v>412</v>
      </c>
      <c r="B47" s="950">
        <v>0</v>
      </c>
      <c r="C47" s="606">
        <v>458800</v>
      </c>
      <c r="D47" s="606">
        <v>0</v>
      </c>
      <c r="E47" s="606">
        <v>0</v>
      </c>
      <c r="F47" s="606">
        <v>0</v>
      </c>
      <c r="G47" s="950">
        <v>0</v>
      </c>
      <c r="H47" s="949">
        <v>0</v>
      </c>
      <c r="I47" s="967">
        <v>0</v>
      </c>
      <c r="J47" s="950">
        <v>90.08</v>
      </c>
      <c r="K47" s="606">
        <v>0</v>
      </c>
      <c r="L47" s="949">
        <v>1200000</v>
      </c>
      <c r="M47" s="950">
        <v>0</v>
      </c>
      <c r="N47" s="949">
        <v>97454000</v>
      </c>
    </row>
    <row r="48" spans="1:14" x14ac:dyDescent="0.2">
      <c r="A48" s="605" t="s">
        <v>413</v>
      </c>
      <c r="B48" s="950">
        <v>0</v>
      </c>
      <c r="C48" s="606">
        <v>0</v>
      </c>
      <c r="D48" s="606">
        <v>-1098193</v>
      </c>
      <c r="E48" s="606">
        <v>0</v>
      </c>
      <c r="F48" s="606">
        <v>0</v>
      </c>
      <c r="G48" s="950">
        <v>0</v>
      </c>
      <c r="H48" s="949">
        <v>0</v>
      </c>
      <c r="I48" s="967">
        <v>0</v>
      </c>
      <c r="J48" s="950">
        <v>4646403.7699999996</v>
      </c>
      <c r="K48" s="606">
        <v>20741.98</v>
      </c>
      <c r="L48" s="949">
        <v>0</v>
      </c>
      <c r="M48" s="950">
        <v>0</v>
      </c>
      <c r="N48" s="949">
        <v>0</v>
      </c>
    </row>
    <row r="49" spans="1:14" x14ac:dyDescent="0.2">
      <c r="A49" s="605" t="s">
        <v>414</v>
      </c>
      <c r="B49" s="950">
        <v>0</v>
      </c>
      <c r="C49" s="606">
        <v>0</v>
      </c>
      <c r="D49" s="606">
        <v>0</v>
      </c>
      <c r="E49" s="606">
        <v>0</v>
      </c>
      <c r="F49" s="606">
        <v>0</v>
      </c>
      <c r="G49" s="950">
        <v>0</v>
      </c>
      <c r="H49" s="949">
        <v>0</v>
      </c>
      <c r="I49" s="967">
        <v>0</v>
      </c>
      <c r="J49" s="950">
        <v>0</v>
      </c>
      <c r="K49" s="606">
        <v>0</v>
      </c>
      <c r="L49" s="949">
        <v>0</v>
      </c>
      <c r="M49" s="950">
        <v>0</v>
      </c>
      <c r="N49" s="949">
        <v>0</v>
      </c>
    </row>
    <row r="50" spans="1:14" x14ac:dyDescent="0.2">
      <c r="A50" s="605" t="s">
        <v>415</v>
      </c>
      <c r="B50" s="950">
        <v>17402966.57</v>
      </c>
      <c r="C50" s="606">
        <v>696000</v>
      </c>
      <c r="D50" s="606">
        <v>32277983</v>
      </c>
      <c r="E50" s="606">
        <v>20264944.68</v>
      </c>
      <c r="F50" s="606">
        <v>4577648.59</v>
      </c>
      <c r="G50" s="950">
        <v>0</v>
      </c>
      <c r="H50" s="949">
        <v>5975106.8200000003</v>
      </c>
      <c r="I50" s="967">
        <v>0</v>
      </c>
      <c r="J50" s="950">
        <v>5943128.21</v>
      </c>
      <c r="K50" s="606">
        <v>1277763</v>
      </c>
      <c r="L50" s="949">
        <v>-127512.16</v>
      </c>
      <c r="M50" s="950">
        <v>361177</v>
      </c>
      <c r="N50" s="949">
        <v>0</v>
      </c>
    </row>
    <row r="51" spans="1:14" x14ac:dyDescent="0.2">
      <c r="A51" s="605" t="s">
        <v>416</v>
      </c>
      <c r="B51" s="950">
        <v>53546446.200000003</v>
      </c>
      <c r="C51" s="606">
        <v>3380675</v>
      </c>
      <c r="D51" s="606">
        <v>64034434</v>
      </c>
      <c r="E51" s="606">
        <v>146929847.81</v>
      </c>
      <c r="F51" s="606">
        <v>4033477.85</v>
      </c>
      <c r="G51" s="950">
        <v>190622577</v>
      </c>
      <c r="H51" s="949">
        <v>4964966.34</v>
      </c>
      <c r="I51" s="967">
        <v>27891761</v>
      </c>
      <c r="J51" s="950">
        <v>0</v>
      </c>
      <c r="K51" s="606">
        <v>11117010.199999999</v>
      </c>
      <c r="L51" s="949">
        <v>7562946.2800000003</v>
      </c>
      <c r="M51" s="950">
        <v>1381529.06</v>
      </c>
      <c r="N51" s="949">
        <v>1761134</v>
      </c>
    </row>
    <row r="52" spans="1:14" x14ac:dyDescent="0.2">
      <c r="A52" s="605" t="s">
        <v>417</v>
      </c>
      <c r="B52" s="950">
        <v>4181157.56</v>
      </c>
      <c r="C52" s="606">
        <v>0</v>
      </c>
      <c r="D52" s="606">
        <v>7901538</v>
      </c>
      <c r="E52" s="606">
        <v>8164072.7199999997</v>
      </c>
      <c r="F52" s="606">
        <v>4010874.48</v>
      </c>
      <c r="G52" s="950">
        <v>0</v>
      </c>
      <c r="H52" s="949">
        <v>641297.27</v>
      </c>
      <c r="I52" s="967">
        <v>0</v>
      </c>
      <c r="J52" s="950">
        <v>2353169.0699999998</v>
      </c>
      <c r="K52" s="606">
        <v>424968.76</v>
      </c>
      <c r="L52" s="949">
        <v>666275.9</v>
      </c>
      <c r="M52" s="950">
        <v>164888.95999999999</v>
      </c>
      <c r="N52" s="949">
        <v>2909074</v>
      </c>
    </row>
    <row r="53" spans="1:14" x14ac:dyDescent="0.2">
      <c r="A53" s="605" t="s">
        <v>418</v>
      </c>
      <c r="B53" s="950">
        <v>133003781.5</v>
      </c>
      <c r="C53" s="606">
        <v>659068</v>
      </c>
      <c r="D53" s="606">
        <v>459187230</v>
      </c>
      <c r="E53" s="606">
        <v>8655231.5099999998</v>
      </c>
      <c r="F53" s="606">
        <v>-2951029.32</v>
      </c>
      <c r="G53" s="950">
        <v>-149841957</v>
      </c>
      <c r="H53" s="949">
        <v>-4625980.0999999996</v>
      </c>
      <c r="I53" s="967">
        <v>-197955027</v>
      </c>
      <c r="J53" s="950">
        <v>9692650.1999999993</v>
      </c>
      <c r="K53" s="606">
        <v>32354587.5</v>
      </c>
      <c r="L53" s="949">
        <v>2735694.33</v>
      </c>
      <c r="M53" s="950">
        <v>27366.45</v>
      </c>
      <c r="N53" s="949">
        <v>-999032.06</v>
      </c>
    </row>
    <row r="54" spans="1:14" ht="13.5" thickBot="1" x14ac:dyDescent="0.25">
      <c r="A54" s="605" t="s">
        <v>419</v>
      </c>
      <c r="B54" s="950">
        <v>28369377.170000002</v>
      </c>
      <c r="C54" s="606">
        <v>729569.07</v>
      </c>
      <c r="D54" s="606">
        <v>39498277</v>
      </c>
      <c r="E54" s="606">
        <v>6170292.1399999997</v>
      </c>
      <c r="F54" s="606">
        <v>-1444872.76</v>
      </c>
      <c r="G54" s="950">
        <v>1405727</v>
      </c>
      <c r="H54" s="949">
        <v>5121806.13</v>
      </c>
      <c r="I54" s="967">
        <v>14886214</v>
      </c>
      <c r="J54" s="950">
        <v>5796193.3600000003</v>
      </c>
      <c r="K54" s="606">
        <v>1644366.36</v>
      </c>
      <c r="L54" s="949">
        <v>6488015.7699999996</v>
      </c>
      <c r="M54" s="950">
        <v>282486.21999999997</v>
      </c>
      <c r="N54" s="949">
        <v>-281922.76</v>
      </c>
    </row>
    <row r="55" spans="1:14" ht="13.5" thickBot="1" x14ac:dyDescent="0.25">
      <c r="A55" s="958" t="s">
        <v>420</v>
      </c>
      <c r="B55" s="958">
        <f>B45+B26</f>
        <v>1270421227.29</v>
      </c>
      <c r="C55" s="959">
        <f t="shared" ref="C55:N55" si="9">C45+C26</f>
        <v>42957728.07</v>
      </c>
      <c r="D55" s="959">
        <f t="shared" si="9"/>
        <v>1256244349</v>
      </c>
      <c r="E55" s="959">
        <f t="shared" si="9"/>
        <v>1693237430.9700003</v>
      </c>
      <c r="F55" s="959">
        <f t="shared" si="9"/>
        <v>25422302.240000002</v>
      </c>
      <c r="G55" s="958">
        <f t="shared" si="9"/>
        <v>1317159703</v>
      </c>
      <c r="H55" s="960">
        <f t="shared" si="9"/>
        <v>48870714.669999994</v>
      </c>
      <c r="I55" s="964">
        <f t="shared" si="9"/>
        <v>1309085666</v>
      </c>
      <c r="J55" s="958">
        <f t="shared" si="9"/>
        <v>346774211.65000004</v>
      </c>
      <c r="K55" s="959">
        <f t="shared" si="9"/>
        <v>94297018.799999997</v>
      </c>
      <c r="L55" s="960">
        <f t="shared" si="9"/>
        <v>43099727.430000007</v>
      </c>
      <c r="M55" s="958">
        <f t="shared" si="9"/>
        <v>13338558.66</v>
      </c>
      <c r="N55" s="960">
        <f t="shared" si="9"/>
        <v>144607265.47</v>
      </c>
    </row>
    <row r="56" spans="1:14" x14ac:dyDescent="0.2">
      <c r="A56" s="605" t="s">
        <v>421</v>
      </c>
      <c r="B56" s="987"/>
      <c r="C56" s="986">
        <v>6304000</v>
      </c>
      <c r="D56" s="986"/>
      <c r="E56" s="986"/>
      <c r="F56" s="986">
        <v>0</v>
      </c>
      <c r="G56" s="987">
        <v>0</v>
      </c>
      <c r="H56" s="985"/>
      <c r="I56" s="981"/>
      <c r="J56" s="987"/>
      <c r="K56" s="986">
        <v>0</v>
      </c>
      <c r="L56" s="985">
        <v>0</v>
      </c>
      <c r="M56" s="979"/>
      <c r="N56" s="978"/>
    </row>
    <row r="57" spans="1:14" ht="13.5" thickBot="1" x14ac:dyDescent="0.25">
      <c r="A57" s="605" t="s">
        <v>422</v>
      </c>
      <c r="B57" s="984"/>
      <c r="C57" s="983">
        <v>6304000</v>
      </c>
      <c r="D57" s="983"/>
      <c r="E57" s="983"/>
      <c r="F57" s="983">
        <v>14667668.529999999</v>
      </c>
      <c r="G57" s="984">
        <v>70143378</v>
      </c>
      <c r="H57" s="982"/>
      <c r="I57" s="980"/>
      <c r="J57" s="984"/>
      <c r="K57" s="983">
        <v>615840</v>
      </c>
      <c r="L57" s="982">
        <v>8825302.6799999997</v>
      </c>
      <c r="M57" s="977"/>
      <c r="N57" s="976"/>
    </row>
    <row r="58" spans="1:14" x14ac:dyDescent="0.2">
      <c r="A58" s="30"/>
      <c r="B58" s="599"/>
      <c r="C58" s="599"/>
      <c r="D58" s="599"/>
      <c r="E58" s="599"/>
      <c r="F58" s="599"/>
      <c r="G58" s="599"/>
      <c r="H58" s="599"/>
      <c r="I58" s="954"/>
      <c r="J58" s="599"/>
      <c r="K58" s="599"/>
      <c r="L58" s="599"/>
      <c r="M58" s="599"/>
      <c r="N58" s="599"/>
    </row>
    <row r="59" spans="1:14" x14ac:dyDescent="0.2">
      <c r="A59" s="24" t="s">
        <v>368</v>
      </c>
      <c r="B59" s="600"/>
      <c r="C59" s="600"/>
      <c r="D59" s="600"/>
      <c r="E59" s="600"/>
      <c r="F59" s="601"/>
      <c r="G59" s="601"/>
      <c r="H59" s="601"/>
      <c r="I59" s="953"/>
      <c r="J59" s="601"/>
      <c r="K59" s="601"/>
      <c r="L59" s="601"/>
      <c r="M59" s="600"/>
      <c r="N59" s="600"/>
    </row>
    <row r="60" spans="1:14" x14ac:dyDescent="0.2">
      <c r="A60" s="35"/>
      <c r="B60" s="35"/>
      <c r="C60" s="35"/>
      <c r="D60" s="35"/>
      <c r="E60" s="35"/>
      <c r="F60" s="601"/>
      <c r="G60" s="601"/>
      <c r="H60" s="601"/>
      <c r="I60" s="953"/>
      <c r="J60" s="601"/>
      <c r="K60" s="600"/>
      <c r="L60" s="600"/>
      <c r="M60" s="600"/>
      <c r="N60" s="600"/>
    </row>
    <row r="61" spans="1:14" x14ac:dyDescent="0.2">
      <c r="B61" s="84">
        <f>B55-B7</f>
        <v>0</v>
      </c>
      <c r="C61" s="84">
        <f t="shared" ref="C61:J61" si="10">C55-C7</f>
        <v>0</v>
      </c>
      <c r="D61" s="84">
        <f t="shared" si="10"/>
        <v>0</v>
      </c>
      <c r="E61" s="84">
        <f t="shared" si="10"/>
        <v>0</v>
      </c>
      <c r="F61" s="84">
        <f t="shared" si="10"/>
        <v>0</v>
      </c>
      <c r="G61" s="84">
        <f t="shared" si="10"/>
        <v>0</v>
      </c>
      <c r="H61" s="84">
        <f t="shared" si="10"/>
        <v>0</v>
      </c>
      <c r="I61" s="84">
        <f t="shared" si="10"/>
        <v>0</v>
      </c>
      <c r="J61" s="84">
        <f t="shared" si="10"/>
        <v>0</v>
      </c>
      <c r="K61" s="84">
        <f>K55-K7</f>
        <v>0</v>
      </c>
      <c r="L61" s="84">
        <f t="shared" ref="L61:N61" si="11">L55-L7</f>
        <v>0</v>
      </c>
      <c r="M61" s="84">
        <f t="shared" si="11"/>
        <v>0</v>
      </c>
      <c r="N61" s="84">
        <f t="shared" si="11"/>
        <v>0</v>
      </c>
    </row>
  </sheetData>
  <mergeCells count="6">
    <mergeCell ref="A1:N1"/>
    <mergeCell ref="A2:N2"/>
    <mergeCell ref="A3:N3"/>
    <mergeCell ref="J5:L5"/>
    <mergeCell ref="M5:N5"/>
    <mergeCell ref="B5:F5"/>
  </mergeCells>
  <pageMargins left="0.7" right="0.7" top="0.75" bottom="0.75" header="0.3" footer="0.3"/>
  <ignoredErrors>
    <ignoredError sqref="N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62"/>
  <sheetViews>
    <sheetView showGridLines="0" topLeftCell="B1" workbookViewId="0">
      <selection activeCell="I16" sqref="I16"/>
    </sheetView>
  </sheetViews>
  <sheetFormatPr baseColWidth="10" defaultColWidth="9.140625" defaultRowHeight="12.75" x14ac:dyDescent="0.2"/>
  <cols>
    <col min="1" max="1" width="49.42578125" customWidth="1"/>
    <col min="2" max="4" width="17" customWidth="1"/>
    <col min="5" max="5" width="14.28515625" customWidth="1"/>
    <col min="6" max="6" width="12.85546875" bestFit="1" customWidth="1"/>
    <col min="7" max="7" width="15.42578125" bestFit="1" customWidth="1"/>
    <col min="8" max="10" width="16.5703125" customWidth="1"/>
    <col min="11" max="11" width="18.42578125" customWidth="1"/>
    <col min="12" max="16" width="0" hidden="1" customWidth="1"/>
  </cols>
  <sheetData>
    <row r="1" spans="1:16" ht="15.75" x14ac:dyDescent="0.25">
      <c r="A1" s="1626" t="s">
        <v>649</v>
      </c>
      <c r="B1" s="1626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</row>
    <row r="2" spans="1:16" ht="15.75" x14ac:dyDescent="0.25">
      <c r="A2" s="1626" t="s">
        <v>994</v>
      </c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</row>
    <row r="3" spans="1:16" ht="15.75" x14ac:dyDescent="0.25">
      <c r="A3" s="1626" t="s">
        <v>1810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626"/>
      <c r="O3" s="1626"/>
      <c r="P3" s="1626"/>
    </row>
    <row r="4" spans="1:16" ht="15.75" x14ac:dyDescent="0.25">
      <c r="A4" s="1634" t="s">
        <v>813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</row>
    <row r="5" spans="1:16" s="926" customFormat="1" ht="7.5" customHeight="1" thickBot="1" x14ac:dyDescent="0.3">
      <c r="A5" s="998"/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</row>
    <row r="6" spans="1:16" ht="27.75" customHeight="1" thickBot="1" x14ac:dyDescent="0.25">
      <c r="A6" s="1642"/>
      <c r="B6" s="1639" t="s">
        <v>1042</v>
      </c>
      <c r="C6" s="1640"/>
      <c r="D6" s="1641"/>
      <c r="E6" s="996" t="s">
        <v>1043</v>
      </c>
      <c r="F6" s="1639" t="s">
        <v>1044</v>
      </c>
      <c r="G6" s="1640"/>
      <c r="H6" s="1640"/>
      <c r="I6" s="1640"/>
      <c r="J6" s="1640"/>
      <c r="K6" s="1640"/>
      <c r="L6" s="1640"/>
      <c r="M6" s="1640"/>
      <c r="N6" s="1640"/>
      <c r="O6" s="1640"/>
      <c r="P6" s="1641"/>
    </row>
    <row r="7" spans="1:16" ht="12.75" customHeight="1" thickBot="1" x14ac:dyDescent="0.25">
      <c r="A7" s="1642"/>
      <c r="B7" s="995" t="s">
        <v>44</v>
      </c>
      <c r="C7" s="994" t="s">
        <v>811</v>
      </c>
      <c r="D7" s="993" t="s">
        <v>45</v>
      </c>
      <c r="E7" s="957" t="s">
        <v>91</v>
      </c>
      <c r="F7" s="995" t="s">
        <v>42</v>
      </c>
      <c r="G7" s="992" t="s">
        <v>38</v>
      </c>
      <c r="H7" s="992" t="s">
        <v>43</v>
      </c>
      <c r="I7" s="992" t="s">
        <v>161</v>
      </c>
      <c r="J7" s="992" t="s">
        <v>369</v>
      </c>
      <c r="K7" s="991" t="s">
        <v>46</v>
      </c>
      <c r="L7" s="997"/>
      <c r="M7" s="36"/>
      <c r="N7" s="36"/>
      <c r="O7" s="36"/>
      <c r="P7" s="36"/>
    </row>
    <row r="8" spans="1:16" ht="13.5" customHeight="1" thickBot="1" x14ac:dyDescent="0.25">
      <c r="A8" s="990" t="s">
        <v>373</v>
      </c>
      <c r="B8" s="990">
        <f>B9+B17</f>
        <v>10628863408</v>
      </c>
      <c r="C8" s="989">
        <f t="shared" ref="C8:K8" si="0">C9+C17</f>
        <v>320368495.08999997</v>
      </c>
      <c r="D8" s="988">
        <f t="shared" si="0"/>
        <v>9513929041</v>
      </c>
      <c r="E8" s="968">
        <f t="shared" si="0"/>
        <v>325329844.53999996</v>
      </c>
      <c r="F8" s="990">
        <f t="shared" si="0"/>
        <v>1879532222.5600002</v>
      </c>
      <c r="G8" s="989">
        <f t="shared" si="0"/>
        <v>15067880362</v>
      </c>
      <c r="H8" s="989">
        <f t="shared" si="0"/>
        <v>534265835.05000001</v>
      </c>
      <c r="I8" s="989">
        <f t="shared" si="0"/>
        <v>5548783090</v>
      </c>
      <c r="J8" s="989">
        <f t="shared" si="0"/>
        <v>4152680239</v>
      </c>
      <c r="K8" s="988">
        <f t="shared" si="0"/>
        <v>16522214560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</row>
    <row r="9" spans="1:16" x14ac:dyDescent="0.2">
      <c r="A9" s="34" t="s">
        <v>374</v>
      </c>
      <c r="B9" s="975">
        <f>SUM(B10:B16)</f>
        <v>3611356882</v>
      </c>
      <c r="C9" s="55">
        <f t="shared" ref="C9:K9" si="1">SUM(C10:C16)</f>
        <v>77556212.579999998</v>
      </c>
      <c r="D9" s="974">
        <f t="shared" si="1"/>
        <v>1764665079</v>
      </c>
      <c r="E9" s="999">
        <f t="shared" si="1"/>
        <v>20139523.870000001</v>
      </c>
      <c r="F9" s="975">
        <f t="shared" si="1"/>
        <v>201851657.08000001</v>
      </c>
      <c r="G9" s="55">
        <f t="shared" si="1"/>
        <v>3512911575</v>
      </c>
      <c r="H9" s="55">
        <f t="shared" si="1"/>
        <v>96320401.550000012</v>
      </c>
      <c r="I9" s="55">
        <f t="shared" si="1"/>
        <v>713120184</v>
      </c>
      <c r="J9" s="55">
        <f t="shared" si="1"/>
        <v>541324977</v>
      </c>
      <c r="K9" s="974">
        <f t="shared" si="1"/>
        <v>3517038146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x14ac:dyDescent="0.2">
      <c r="A10" s="34" t="s">
        <v>375</v>
      </c>
      <c r="B10" s="938">
        <v>342074714</v>
      </c>
      <c r="C10" s="925">
        <v>14841814.43</v>
      </c>
      <c r="D10" s="941">
        <v>262050008</v>
      </c>
      <c r="E10" s="1000">
        <v>8993561.4199999999</v>
      </c>
      <c r="F10" s="938">
        <v>20394384.239999998</v>
      </c>
      <c r="G10" s="925">
        <v>1820093250</v>
      </c>
      <c r="H10" s="925">
        <v>2318597.5299999998</v>
      </c>
      <c r="I10" s="925">
        <v>295420052</v>
      </c>
      <c r="J10" s="925">
        <v>414560852</v>
      </c>
      <c r="K10" s="941">
        <v>1289269752</v>
      </c>
      <c r="L10" s="531">
        <v>483229.23</v>
      </c>
      <c r="M10" s="531">
        <v>553949504</v>
      </c>
      <c r="N10" s="531">
        <v>650097900</v>
      </c>
      <c r="O10" s="531">
        <v>1090774869</v>
      </c>
      <c r="P10" s="27">
        <v>0</v>
      </c>
    </row>
    <row r="11" spans="1:16" x14ac:dyDescent="0.2">
      <c r="A11" s="34" t="s">
        <v>376</v>
      </c>
      <c r="B11" s="938">
        <v>2008444072</v>
      </c>
      <c r="C11" s="925">
        <v>0</v>
      </c>
      <c r="D11" s="941">
        <v>534715315</v>
      </c>
      <c r="E11" s="1000">
        <v>0</v>
      </c>
      <c r="F11" s="938">
        <v>3235790.64</v>
      </c>
      <c r="G11" s="925">
        <v>461722783</v>
      </c>
      <c r="H11" s="925">
        <v>33414.89</v>
      </c>
      <c r="I11" s="925">
        <v>32256</v>
      </c>
      <c r="J11" s="925">
        <v>1946053</v>
      </c>
      <c r="K11" s="941">
        <v>1798906926</v>
      </c>
      <c r="L11" s="531">
        <v>0</v>
      </c>
      <c r="M11" s="531">
        <v>32256</v>
      </c>
      <c r="N11" s="531">
        <v>1946053</v>
      </c>
      <c r="O11" s="531">
        <v>1607158708</v>
      </c>
      <c r="P11" s="27">
        <v>0</v>
      </c>
    </row>
    <row r="12" spans="1:16" x14ac:dyDescent="0.2">
      <c r="A12" s="34" t="s">
        <v>377</v>
      </c>
      <c r="B12" s="938">
        <v>794728568</v>
      </c>
      <c r="C12" s="925">
        <v>34067507.130000003</v>
      </c>
      <c r="D12" s="941">
        <v>935242691</v>
      </c>
      <c r="E12" s="1000">
        <v>5473037.1299999999</v>
      </c>
      <c r="F12" s="938">
        <v>51317077</v>
      </c>
      <c r="G12" s="925">
        <v>743462387</v>
      </c>
      <c r="H12" s="925">
        <v>43636694.899999999</v>
      </c>
      <c r="I12" s="925">
        <v>280099437</v>
      </c>
      <c r="J12" s="925">
        <v>124818072</v>
      </c>
      <c r="K12" s="941">
        <v>414299953</v>
      </c>
      <c r="L12" s="531">
        <v>21400159.510000002</v>
      </c>
      <c r="M12" s="531">
        <v>272478202</v>
      </c>
      <c r="N12" s="531">
        <v>98845054</v>
      </c>
      <c r="O12" s="531">
        <v>323807144</v>
      </c>
      <c r="P12" s="27">
        <v>0</v>
      </c>
    </row>
    <row r="13" spans="1:16" x14ac:dyDescent="0.2">
      <c r="A13" s="34" t="s">
        <v>378</v>
      </c>
      <c r="B13" s="938">
        <v>989353</v>
      </c>
      <c r="C13" s="925">
        <v>0</v>
      </c>
      <c r="D13" s="941">
        <v>13289529</v>
      </c>
      <c r="E13" s="1000">
        <v>0</v>
      </c>
      <c r="F13" s="938">
        <v>13104984.210000001</v>
      </c>
      <c r="G13" s="925">
        <v>0</v>
      </c>
      <c r="H13" s="925">
        <v>0</v>
      </c>
      <c r="I13" s="925">
        <v>61605203</v>
      </c>
      <c r="J13" s="925">
        <v>0</v>
      </c>
      <c r="K13" s="941">
        <v>14561515</v>
      </c>
      <c r="L13" s="531">
        <v>0</v>
      </c>
      <c r="M13" s="531">
        <v>369311620</v>
      </c>
      <c r="N13" s="531">
        <v>206952</v>
      </c>
      <c r="O13" s="531">
        <v>27975850</v>
      </c>
      <c r="P13" s="27">
        <v>0</v>
      </c>
    </row>
    <row r="14" spans="1:16" x14ac:dyDescent="0.2">
      <c r="A14" s="34" t="s">
        <v>379</v>
      </c>
      <c r="B14" s="938">
        <v>447298650</v>
      </c>
      <c r="C14" s="925">
        <v>27370901.030000001</v>
      </c>
      <c r="D14" s="941">
        <v>8033484</v>
      </c>
      <c r="E14" s="1000">
        <v>4457720.55</v>
      </c>
      <c r="F14" s="938">
        <v>35285139.770000003</v>
      </c>
      <c r="G14" s="925">
        <v>137456278</v>
      </c>
      <c r="H14" s="925">
        <v>49082977.390000001</v>
      </c>
      <c r="I14" s="925">
        <v>34555978</v>
      </c>
      <c r="J14" s="925">
        <v>0</v>
      </c>
      <c r="K14" s="941">
        <v>0</v>
      </c>
      <c r="L14" s="531">
        <v>150380.31</v>
      </c>
      <c r="M14" s="531">
        <v>49076956</v>
      </c>
      <c r="N14" s="531">
        <v>0</v>
      </c>
      <c r="O14" s="531">
        <v>0</v>
      </c>
      <c r="P14" s="27">
        <v>0</v>
      </c>
    </row>
    <row r="15" spans="1:16" x14ac:dyDescent="0.2">
      <c r="A15" s="34" t="s">
        <v>380</v>
      </c>
      <c r="B15" s="938">
        <v>17821525</v>
      </c>
      <c r="C15" s="925">
        <v>1275989.99</v>
      </c>
      <c r="D15" s="941">
        <v>11334052</v>
      </c>
      <c r="E15" s="1000">
        <v>1215204.77</v>
      </c>
      <c r="F15" s="938">
        <v>3688038.15</v>
      </c>
      <c r="G15" s="925">
        <v>350176877</v>
      </c>
      <c r="H15" s="925">
        <v>1248716.8400000001</v>
      </c>
      <c r="I15" s="925">
        <v>0</v>
      </c>
      <c r="J15" s="925">
        <v>0</v>
      </c>
      <c r="K15" s="941">
        <v>0</v>
      </c>
      <c r="L15" s="531">
        <v>1718636.93</v>
      </c>
      <c r="M15" s="531">
        <v>0</v>
      </c>
      <c r="N15" s="531">
        <v>0</v>
      </c>
      <c r="O15" s="531">
        <v>0</v>
      </c>
      <c r="P15" s="27">
        <v>0</v>
      </c>
    </row>
    <row r="16" spans="1:16" x14ac:dyDescent="0.2">
      <c r="A16" s="34" t="s">
        <v>381</v>
      </c>
      <c r="B16" s="938">
        <v>0</v>
      </c>
      <c r="C16" s="925">
        <v>0</v>
      </c>
      <c r="D16" s="941">
        <v>0</v>
      </c>
      <c r="E16" s="1000">
        <v>0</v>
      </c>
      <c r="F16" s="938">
        <v>74826243.069999993</v>
      </c>
      <c r="G16" s="925">
        <v>0</v>
      </c>
      <c r="H16" s="925">
        <v>0</v>
      </c>
      <c r="I16" s="925">
        <v>41407258</v>
      </c>
      <c r="J16" s="925">
        <v>0</v>
      </c>
      <c r="K16" s="941">
        <v>0</v>
      </c>
      <c r="L16" s="531">
        <v>0</v>
      </c>
      <c r="M16" s="531">
        <v>250824660</v>
      </c>
      <c r="N16" s="531">
        <v>0</v>
      </c>
      <c r="O16" s="531">
        <v>0</v>
      </c>
      <c r="P16" s="27">
        <v>0</v>
      </c>
    </row>
    <row r="17" spans="1:16" x14ac:dyDescent="0.2">
      <c r="A17" s="34" t="s">
        <v>382</v>
      </c>
      <c r="B17" s="975">
        <f>SUM(B18:B26)</f>
        <v>7017506526</v>
      </c>
      <c r="C17" s="55">
        <f t="shared" ref="C17:P17" si="2">SUM(C18:C26)</f>
        <v>242812282.50999999</v>
      </c>
      <c r="D17" s="974">
        <f t="shared" si="2"/>
        <v>7749263962</v>
      </c>
      <c r="E17" s="999">
        <f t="shared" si="2"/>
        <v>305190320.66999996</v>
      </c>
      <c r="F17" s="975">
        <f t="shared" si="2"/>
        <v>1677680565.4800003</v>
      </c>
      <c r="G17" s="55">
        <f t="shared" si="2"/>
        <v>11554968787</v>
      </c>
      <c r="H17" s="55">
        <f t="shared" si="2"/>
        <v>437945433.5</v>
      </c>
      <c r="I17" s="55">
        <f t="shared" si="2"/>
        <v>4835662906</v>
      </c>
      <c r="J17" s="55">
        <f t="shared" si="2"/>
        <v>3611355262</v>
      </c>
      <c r="K17" s="974">
        <f t="shared" si="2"/>
        <v>13005176414</v>
      </c>
      <c r="L17" s="55">
        <f t="shared" si="2"/>
        <v>13145488182</v>
      </c>
      <c r="M17" s="55">
        <f t="shared" si="2"/>
        <v>4339556929</v>
      </c>
      <c r="N17" s="55">
        <f t="shared" si="2"/>
        <v>3624693576</v>
      </c>
      <c r="O17" s="55">
        <f t="shared" si="2"/>
        <v>13145488182</v>
      </c>
      <c r="P17" s="55">
        <f t="shared" si="2"/>
        <v>0</v>
      </c>
    </row>
    <row r="18" spans="1:16" x14ac:dyDescent="0.2">
      <c r="A18" s="34" t="s">
        <v>383</v>
      </c>
      <c r="B18" s="938">
        <v>316221118</v>
      </c>
      <c r="C18" s="925">
        <v>725170.28</v>
      </c>
      <c r="D18" s="941">
        <v>308379673</v>
      </c>
      <c r="E18" s="1000">
        <v>510035.46</v>
      </c>
      <c r="F18" s="938">
        <v>144252687.80000001</v>
      </c>
      <c r="G18" s="925">
        <v>9460014</v>
      </c>
      <c r="H18" s="925">
        <v>180920.16</v>
      </c>
      <c r="I18" s="925">
        <v>0</v>
      </c>
      <c r="J18" s="925">
        <v>8700</v>
      </c>
      <c r="K18" s="941">
        <v>1932462</v>
      </c>
      <c r="L18" s="360">
        <v>1932462</v>
      </c>
      <c r="M18" s="27">
        <v>0</v>
      </c>
      <c r="N18" s="27">
        <v>8700</v>
      </c>
      <c r="O18" s="27">
        <v>1932462</v>
      </c>
      <c r="P18" s="27">
        <v>0</v>
      </c>
    </row>
    <row r="19" spans="1:16" x14ac:dyDescent="0.2">
      <c r="A19" s="34" t="s">
        <v>384</v>
      </c>
      <c r="B19" s="938">
        <v>1102855431</v>
      </c>
      <c r="C19" s="925">
        <v>145914827.81999999</v>
      </c>
      <c r="D19" s="941">
        <v>0</v>
      </c>
      <c r="E19" s="1000">
        <v>0</v>
      </c>
      <c r="F19" s="938">
        <v>0</v>
      </c>
      <c r="G19" s="925">
        <v>130122319</v>
      </c>
      <c r="H19" s="925">
        <v>0</v>
      </c>
      <c r="I19" s="925">
        <v>39293049</v>
      </c>
      <c r="J19" s="925">
        <v>0</v>
      </c>
      <c r="K19" s="941">
        <v>2453903733</v>
      </c>
      <c r="L19" s="360">
        <v>2609423592</v>
      </c>
      <c r="M19" s="27">
        <v>37467741</v>
      </c>
      <c r="N19" s="27">
        <v>0</v>
      </c>
      <c r="O19" s="27">
        <v>2609423592</v>
      </c>
      <c r="P19" s="27">
        <v>0</v>
      </c>
    </row>
    <row r="20" spans="1:16" x14ac:dyDescent="0.2">
      <c r="A20" s="34" t="s">
        <v>385</v>
      </c>
      <c r="B20" s="938">
        <v>13351623</v>
      </c>
      <c r="C20" s="925">
        <v>11646492.99</v>
      </c>
      <c r="D20" s="941">
        <v>1265510463</v>
      </c>
      <c r="E20" s="1000">
        <v>0</v>
      </c>
      <c r="F20" s="938">
        <v>1733459</v>
      </c>
      <c r="G20" s="925">
        <v>760148318</v>
      </c>
      <c r="H20" s="925">
        <v>0</v>
      </c>
      <c r="I20" s="925">
        <v>0</v>
      </c>
      <c r="J20" s="925">
        <v>10221158</v>
      </c>
      <c r="K20" s="941">
        <v>64689012</v>
      </c>
      <c r="L20" s="360">
        <v>63739705</v>
      </c>
      <c r="M20" s="27">
        <v>0</v>
      </c>
      <c r="N20" s="27">
        <v>9826414</v>
      </c>
      <c r="O20" s="27">
        <v>63739705</v>
      </c>
      <c r="P20" s="27">
        <v>0</v>
      </c>
    </row>
    <row r="21" spans="1:16" x14ac:dyDescent="0.2">
      <c r="A21" s="34" t="s">
        <v>386</v>
      </c>
      <c r="B21" s="938">
        <v>4955239553</v>
      </c>
      <c r="C21" s="925">
        <v>84525791.420000002</v>
      </c>
      <c r="D21" s="941">
        <v>6175373826</v>
      </c>
      <c r="E21" s="1000">
        <v>304270017.56</v>
      </c>
      <c r="F21" s="938">
        <v>875048497.11000001</v>
      </c>
      <c r="G21" s="925">
        <v>9761044663</v>
      </c>
      <c r="H21" s="925">
        <v>227831191.86000001</v>
      </c>
      <c r="I21" s="925">
        <v>3293828292</v>
      </c>
      <c r="J21" s="925">
        <v>3601125404</v>
      </c>
      <c r="K21" s="941">
        <v>10319710949</v>
      </c>
      <c r="L21" s="360">
        <v>10270993454</v>
      </c>
      <c r="M21" s="27">
        <v>3161342139</v>
      </c>
      <c r="N21" s="27">
        <v>3614839892</v>
      </c>
      <c r="O21" s="27">
        <v>10270993454</v>
      </c>
      <c r="P21" s="27">
        <v>0</v>
      </c>
    </row>
    <row r="22" spans="1:16" x14ac:dyDescent="0.2">
      <c r="A22" s="34" t="s">
        <v>387</v>
      </c>
      <c r="B22" s="938">
        <v>0</v>
      </c>
      <c r="C22" s="925">
        <v>0</v>
      </c>
      <c r="D22" s="941">
        <v>0</v>
      </c>
      <c r="E22" s="1000">
        <v>0</v>
      </c>
      <c r="F22" s="938">
        <v>643000313.92999995</v>
      </c>
      <c r="G22" s="925">
        <v>0</v>
      </c>
      <c r="H22" s="925">
        <v>0</v>
      </c>
      <c r="I22" s="925">
        <v>0</v>
      </c>
      <c r="J22" s="925">
        <v>0</v>
      </c>
      <c r="K22" s="941">
        <v>0</v>
      </c>
      <c r="L22" s="360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x14ac:dyDescent="0.2">
      <c r="A23" s="34" t="s">
        <v>388</v>
      </c>
      <c r="B23" s="938">
        <v>0</v>
      </c>
      <c r="C23" s="925">
        <v>0</v>
      </c>
      <c r="D23" s="941">
        <v>0</v>
      </c>
      <c r="E23" s="1000">
        <v>0</v>
      </c>
      <c r="F23" s="938">
        <v>1399437.39</v>
      </c>
      <c r="G23" s="925">
        <v>894193473</v>
      </c>
      <c r="H23" s="925">
        <v>978826.09</v>
      </c>
      <c r="I23" s="925">
        <v>0</v>
      </c>
      <c r="J23" s="925">
        <v>0</v>
      </c>
      <c r="K23" s="941">
        <v>164940258</v>
      </c>
      <c r="L23" s="360">
        <v>199398969</v>
      </c>
      <c r="M23" s="27">
        <v>0</v>
      </c>
      <c r="N23" s="27">
        <v>0</v>
      </c>
      <c r="O23" s="27">
        <v>199398969</v>
      </c>
      <c r="P23" s="27">
        <v>0</v>
      </c>
    </row>
    <row r="24" spans="1:16" x14ac:dyDescent="0.2">
      <c r="A24" s="34" t="s">
        <v>389</v>
      </c>
      <c r="B24" s="938">
        <v>0</v>
      </c>
      <c r="C24" s="925">
        <v>0</v>
      </c>
      <c r="D24" s="941">
        <v>0</v>
      </c>
      <c r="E24" s="1000">
        <v>410267.65</v>
      </c>
      <c r="F24" s="938">
        <v>12246170.25</v>
      </c>
      <c r="G24" s="925">
        <v>0</v>
      </c>
      <c r="H24" s="925">
        <v>127962787.67</v>
      </c>
      <c r="I24" s="925">
        <v>799360075</v>
      </c>
      <c r="J24" s="925">
        <v>0</v>
      </c>
      <c r="K24" s="941">
        <v>0</v>
      </c>
      <c r="L24" s="360">
        <v>0</v>
      </c>
      <c r="M24" s="27">
        <v>825469337</v>
      </c>
      <c r="N24" s="27">
        <v>18570</v>
      </c>
      <c r="O24" s="27">
        <v>0</v>
      </c>
      <c r="P24" s="27">
        <v>0</v>
      </c>
    </row>
    <row r="25" spans="1:16" x14ac:dyDescent="0.2">
      <c r="A25" s="34" t="s">
        <v>390</v>
      </c>
      <c r="B25" s="938">
        <v>629838801</v>
      </c>
      <c r="C25" s="925">
        <v>0</v>
      </c>
      <c r="D25" s="941">
        <v>0</v>
      </c>
      <c r="E25" s="1000">
        <v>0</v>
      </c>
      <c r="F25" s="938">
        <v>0</v>
      </c>
      <c r="G25" s="925">
        <v>0</v>
      </c>
      <c r="H25" s="925">
        <v>80991707.719999999</v>
      </c>
      <c r="I25" s="925">
        <v>701482926</v>
      </c>
      <c r="J25" s="925">
        <v>0</v>
      </c>
      <c r="K25" s="941">
        <v>0</v>
      </c>
      <c r="L25" s="360">
        <v>0</v>
      </c>
      <c r="M25" s="27">
        <v>315277712</v>
      </c>
      <c r="N25" s="27">
        <v>0</v>
      </c>
      <c r="O25" s="27">
        <v>0</v>
      </c>
      <c r="P25" s="27"/>
    </row>
    <row r="26" spans="1:16" ht="13.5" thickBot="1" x14ac:dyDescent="0.25">
      <c r="A26" s="34" t="s">
        <v>903</v>
      </c>
      <c r="B26" s="938">
        <v>0</v>
      </c>
      <c r="C26" s="925">
        <v>0</v>
      </c>
      <c r="D26" s="941">
        <v>0</v>
      </c>
      <c r="E26" s="1000">
        <v>0</v>
      </c>
      <c r="F26" s="938">
        <v>0</v>
      </c>
      <c r="G26" s="925">
        <v>0</v>
      </c>
      <c r="H26" s="925">
        <v>0</v>
      </c>
      <c r="I26" s="925">
        <v>1698564</v>
      </c>
      <c r="J26" s="925">
        <v>0</v>
      </c>
      <c r="K26" s="941">
        <v>0</v>
      </c>
      <c r="L26" s="360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13.5" thickBot="1" x14ac:dyDescent="0.25">
      <c r="A27" s="990" t="s">
        <v>391</v>
      </c>
      <c r="B27" s="990">
        <f>B28+B37</f>
        <v>1535382485</v>
      </c>
      <c r="C27" s="989">
        <f t="shared" ref="C27:K27" si="3">C28+C37</f>
        <v>101480253.27999999</v>
      </c>
      <c r="D27" s="988">
        <f t="shared" si="3"/>
        <v>790676313</v>
      </c>
      <c r="E27" s="968">
        <f t="shared" si="3"/>
        <v>104770858.22</v>
      </c>
      <c r="F27" s="990">
        <f t="shared" si="3"/>
        <v>688717542.61000001</v>
      </c>
      <c r="G27" s="989">
        <f t="shared" si="3"/>
        <v>5032160260</v>
      </c>
      <c r="H27" s="989">
        <f t="shared" si="3"/>
        <v>97830880.159999996</v>
      </c>
      <c r="I27" s="989">
        <f t="shared" si="3"/>
        <v>3704142541</v>
      </c>
      <c r="J27" s="989">
        <f t="shared" si="3"/>
        <v>1674352313</v>
      </c>
      <c r="K27" s="988">
        <f t="shared" si="3"/>
        <v>3082573448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x14ac:dyDescent="0.2">
      <c r="A28" s="34" t="s">
        <v>392</v>
      </c>
      <c r="B28" s="975">
        <f>SUM(B29:B36)</f>
        <v>805762082</v>
      </c>
      <c r="C28" s="55">
        <f t="shared" ref="C28:K28" si="4">SUM(C29:C36)</f>
        <v>20836879.129999999</v>
      </c>
      <c r="D28" s="974">
        <f t="shared" si="4"/>
        <v>202987458</v>
      </c>
      <c r="E28" s="999">
        <f t="shared" si="4"/>
        <v>28845910.870000001</v>
      </c>
      <c r="F28" s="975">
        <f t="shared" si="4"/>
        <v>159083162.44999999</v>
      </c>
      <c r="G28" s="55">
        <f t="shared" si="4"/>
        <v>1637309444</v>
      </c>
      <c r="H28" s="55">
        <f t="shared" si="4"/>
        <v>30876435.789999999</v>
      </c>
      <c r="I28" s="55">
        <f t="shared" si="4"/>
        <v>1718542857</v>
      </c>
      <c r="J28" s="55">
        <f t="shared" si="4"/>
        <v>424605249</v>
      </c>
      <c r="K28" s="974">
        <f t="shared" si="4"/>
        <v>400452987</v>
      </c>
      <c r="L28" s="27">
        <f t="shared" ref="L28:P28" si="5">SUM(L29:L36)</f>
        <v>660052692</v>
      </c>
      <c r="M28" s="27">
        <f t="shared" si="5"/>
        <v>1616074765.6400001</v>
      </c>
      <c r="N28" s="27">
        <f t="shared" si="5"/>
        <v>456032393</v>
      </c>
      <c r="O28" s="27">
        <f t="shared" si="5"/>
        <v>660052692</v>
      </c>
      <c r="P28" s="27">
        <f t="shared" si="5"/>
        <v>0</v>
      </c>
    </row>
    <row r="29" spans="1:16" x14ac:dyDescent="0.2">
      <c r="A29" s="34" t="s">
        <v>393</v>
      </c>
      <c r="B29" s="938">
        <v>131290504</v>
      </c>
      <c r="C29" s="925">
        <v>3814113.23</v>
      </c>
      <c r="D29" s="941">
        <v>117801387</v>
      </c>
      <c r="E29" s="1000">
        <v>5321643.4000000004</v>
      </c>
      <c r="F29" s="938">
        <v>29441722.52</v>
      </c>
      <c r="G29" s="925">
        <v>1072868073</v>
      </c>
      <c r="H29" s="925">
        <v>3389515.33</v>
      </c>
      <c r="I29" s="925">
        <v>620816941</v>
      </c>
      <c r="J29" s="925">
        <v>32493153</v>
      </c>
      <c r="K29" s="941">
        <v>122487543</v>
      </c>
      <c r="L29" s="360">
        <v>117268016</v>
      </c>
      <c r="M29" s="27">
        <v>656863894.48000002</v>
      </c>
      <c r="N29" s="27">
        <v>42088766</v>
      </c>
      <c r="O29" s="27">
        <v>117268016</v>
      </c>
      <c r="P29" s="27">
        <v>0</v>
      </c>
    </row>
    <row r="30" spans="1:16" x14ac:dyDescent="0.2">
      <c r="A30" s="34" t="s">
        <v>394</v>
      </c>
      <c r="B30" s="938">
        <v>0</v>
      </c>
      <c r="C30" s="925">
        <v>0</v>
      </c>
      <c r="D30" s="941">
        <v>0</v>
      </c>
      <c r="E30" s="1000">
        <v>6761261.4000000004</v>
      </c>
      <c r="F30" s="938">
        <v>64735850.609999999</v>
      </c>
      <c r="G30" s="925">
        <v>0</v>
      </c>
      <c r="H30" s="925">
        <v>11442605.109999999</v>
      </c>
      <c r="I30" s="925">
        <v>60055799</v>
      </c>
      <c r="J30" s="925">
        <v>0</v>
      </c>
      <c r="K30" s="941">
        <v>84696656</v>
      </c>
      <c r="L30" s="360">
        <v>88167286</v>
      </c>
      <c r="M30" s="27">
        <v>62062238.359999999</v>
      </c>
      <c r="N30" s="27">
        <v>32681</v>
      </c>
      <c r="O30" s="27">
        <v>88167286</v>
      </c>
      <c r="P30" s="27">
        <v>0</v>
      </c>
    </row>
    <row r="31" spans="1:16" x14ac:dyDescent="0.2">
      <c r="A31" s="34" t="s">
        <v>395</v>
      </c>
      <c r="B31" s="938">
        <v>1309176</v>
      </c>
      <c r="C31" s="925">
        <v>13895640</v>
      </c>
      <c r="D31" s="941">
        <v>0</v>
      </c>
      <c r="E31" s="1000">
        <v>0</v>
      </c>
      <c r="F31" s="938">
        <v>37073935.850000001</v>
      </c>
      <c r="G31" s="925">
        <v>0</v>
      </c>
      <c r="H31" s="925">
        <v>0</v>
      </c>
      <c r="I31" s="925">
        <v>445534460</v>
      </c>
      <c r="J31" s="925">
        <v>261098358</v>
      </c>
      <c r="K31" s="941">
        <v>16973031</v>
      </c>
      <c r="L31" s="360">
        <v>44705780</v>
      </c>
      <c r="M31" s="27">
        <v>376157758.80000001</v>
      </c>
      <c r="N31" s="27">
        <v>87791924</v>
      </c>
      <c r="O31" s="27">
        <v>44705780</v>
      </c>
      <c r="P31" s="27">
        <v>0</v>
      </c>
    </row>
    <row r="32" spans="1:16" x14ac:dyDescent="0.2">
      <c r="A32" s="34" t="s">
        <v>396</v>
      </c>
      <c r="B32" s="938">
        <v>4760576</v>
      </c>
      <c r="C32" s="925">
        <v>0</v>
      </c>
      <c r="D32" s="941">
        <v>13944018</v>
      </c>
      <c r="E32" s="1000">
        <v>0</v>
      </c>
      <c r="F32" s="938">
        <v>0</v>
      </c>
      <c r="G32" s="925">
        <v>0</v>
      </c>
      <c r="H32" s="925">
        <v>0</v>
      </c>
      <c r="I32" s="925">
        <v>112579944</v>
      </c>
      <c r="J32" s="925">
        <v>0</v>
      </c>
      <c r="K32" s="941">
        <v>0</v>
      </c>
      <c r="L32" s="360">
        <v>0</v>
      </c>
      <c r="M32" s="27">
        <v>113637554</v>
      </c>
      <c r="N32" s="27">
        <v>0</v>
      </c>
      <c r="O32" s="27">
        <v>0</v>
      </c>
      <c r="P32" s="27">
        <v>0</v>
      </c>
    </row>
    <row r="33" spans="1:16" x14ac:dyDescent="0.2">
      <c r="A33" s="34" t="s">
        <v>397</v>
      </c>
      <c r="B33" s="938">
        <v>109628065</v>
      </c>
      <c r="C33" s="925">
        <v>3127125.9</v>
      </c>
      <c r="D33" s="941">
        <v>71242053</v>
      </c>
      <c r="E33" s="1000">
        <v>15964860.27</v>
      </c>
      <c r="F33" s="938">
        <v>2186139.5</v>
      </c>
      <c r="G33" s="925">
        <v>523500587</v>
      </c>
      <c r="H33" s="925">
        <v>12052951.85</v>
      </c>
      <c r="I33" s="925">
        <v>367308919</v>
      </c>
      <c r="J33" s="925">
        <v>61659029</v>
      </c>
      <c r="K33" s="941">
        <v>118784457</v>
      </c>
      <c r="L33" s="360">
        <v>136981486</v>
      </c>
      <c r="M33" s="27">
        <v>337013635</v>
      </c>
      <c r="N33" s="27">
        <v>103083279</v>
      </c>
      <c r="O33" s="27">
        <v>136981486</v>
      </c>
      <c r="P33" s="27">
        <v>0</v>
      </c>
    </row>
    <row r="34" spans="1:16" x14ac:dyDescent="0.2">
      <c r="A34" s="34" t="s">
        <v>398</v>
      </c>
      <c r="B34" s="938">
        <v>26811242</v>
      </c>
      <c r="C34" s="925">
        <v>0</v>
      </c>
      <c r="D34" s="941">
        <v>0</v>
      </c>
      <c r="E34" s="1000">
        <v>0</v>
      </c>
      <c r="F34" s="938">
        <v>0</v>
      </c>
      <c r="G34" s="925">
        <v>40940784</v>
      </c>
      <c r="H34" s="925">
        <v>0</v>
      </c>
      <c r="I34" s="925">
        <v>112246794</v>
      </c>
      <c r="J34" s="925">
        <v>0</v>
      </c>
      <c r="K34" s="941">
        <v>0</v>
      </c>
      <c r="L34" s="360">
        <v>0</v>
      </c>
      <c r="M34" s="27">
        <v>70339685</v>
      </c>
      <c r="N34" s="27">
        <v>0</v>
      </c>
      <c r="O34" s="27">
        <v>0</v>
      </c>
      <c r="P34" s="27">
        <v>0</v>
      </c>
    </row>
    <row r="35" spans="1:16" x14ac:dyDescent="0.2">
      <c r="A35" s="34" t="s">
        <v>399</v>
      </c>
      <c r="B35" s="938">
        <v>0</v>
      </c>
      <c r="C35" s="925">
        <v>0</v>
      </c>
      <c r="D35" s="941">
        <v>0</v>
      </c>
      <c r="E35" s="1000">
        <v>798145.8</v>
      </c>
      <c r="F35" s="938">
        <v>0</v>
      </c>
      <c r="G35" s="925">
        <v>0</v>
      </c>
      <c r="H35" s="925">
        <v>0</v>
      </c>
      <c r="I35" s="925">
        <v>0</v>
      </c>
      <c r="J35" s="925">
        <v>0</v>
      </c>
      <c r="K35" s="941">
        <v>0</v>
      </c>
      <c r="L35" s="360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x14ac:dyDescent="0.2">
      <c r="A36" s="34" t="s">
        <v>400</v>
      </c>
      <c r="B36" s="938">
        <v>531962519</v>
      </c>
      <c r="C36" s="925">
        <v>0</v>
      </c>
      <c r="D36" s="941">
        <v>0</v>
      </c>
      <c r="E36" s="1000">
        <v>0</v>
      </c>
      <c r="F36" s="938">
        <v>25645513.969999999</v>
      </c>
      <c r="G36" s="925">
        <v>0</v>
      </c>
      <c r="H36" s="925">
        <v>3991363.5</v>
      </c>
      <c r="I36" s="925">
        <v>0</v>
      </c>
      <c r="J36" s="925">
        <v>69354709</v>
      </c>
      <c r="K36" s="941">
        <v>57511300</v>
      </c>
      <c r="L36" s="360">
        <v>272930124</v>
      </c>
      <c r="M36" s="27">
        <v>0</v>
      </c>
      <c r="N36" s="27">
        <v>223035743</v>
      </c>
      <c r="O36" s="27">
        <v>272930124</v>
      </c>
      <c r="P36" s="27">
        <v>0</v>
      </c>
    </row>
    <row r="37" spans="1:16" x14ac:dyDescent="0.2">
      <c r="A37" s="34" t="s">
        <v>401</v>
      </c>
      <c r="B37" s="975">
        <f>SUM(B38:B45)</f>
        <v>729620403</v>
      </c>
      <c r="C37" s="55">
        <f t="shared" ref="C37:K37" si="6">SUM(C38:C45)</f>
        <v>80643374.149999991</v>
      </c>
      <c r="D37" s="974">
        <f t="shared" si="6"/>
        <v>587688855</v>
      </c>
      <c r="E37" s="999">
        <f t="shared" si="6"/>
        <v>75924947.349999994</v>
      </c>
      <c r="F37" s="975">
        <f t="shared" si="6"/>
        <v>529634380.16000003</v>
      </c>
      <c r="G37" s="55">
        <f t="shared" si="6"/>
        <v>3394850816</v>
      </c>
      <c r="H37" s="55">
        <f t="shared" si="6"/>
        <v>66954444.370000005</v>
      </c>
      <c r="I37" s="55">
        <f t="shared" si="6"/>
        <v>1985599684</v>
      </c>
      <c r="J37" s="55">
        <f t="shared" si="6"/>
        <v>1249747064</v>
      </c>
      <c r="K37" s="974">
        <f t="shared" si="6"/>
        <v>2682120461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x14ac:dyDescent="0.2">
      <c r="A38" s="34" t="s">
        <v>402</v>
      </c>
      <c r="B38" s="938">
        <v>0</v>
      </c>
      <c r="C38" s="925">
        <v>0</v>
      </c>
      <c r="D38" s="941">
        <v>0</v>
      </c>
      <c r="E38" s="1000">
        <v>0</v>
      </c>
      <c r="F38" s="938">
        <v>0</v>
      </c>
      <c r="G38" s="925">
        <v>0</v>
      </c>
      <c r="H38" s="925">
        <v>0</v>
      </c>
      <c r="I38" s="925">
        <v>0</v>
      </c>
      <c r="J38" s="925">
        <v>0</v>
      </c>
      <c r="K38" s="941">
        <v>0</v>
      </c>
      <c r="L38" s="523">
        <v>0</v>
      </c>
      <c r="M38" s="523">
        <v>0</v>
      </c>
      <c r="N38" s="523">
        <v>0</v>
      </c>
      <c r="O38" s="523">
        <v>0</v>
      </c>
      <c r="P38" s="27">
        <v>0</v>
      </c>
    </row>
    <row r="39" spans="1:16" x14ac:dyDescent="0.2">
      <c r="A39" s="34" t="s">
        <v>403</v>
      </c>
      <c r="B39" s="938">
        <v>0</v>
      </c>
      <c r="C39" s="925">
        <v>0</v>
      </c>
      <c r="D39" s="941">
        <v>0</v>
      </c>
      <c r="E39" s="1000">
        <v>67709647.189999998</v>
      </c>
      <c r="F39" s="938">
        <v>311364699.86000001</v>
      </c>
      <c r="G39" s="925">
        <v>0</v>
      </c>
      <c r="H39" s="925">
        <v>0</v>
      </c>
      <c r="I39" s="925">
        <v>211801477</v>
      </c>
      <c r="J39" s="925">
        <v>0</v>
      </c>
      <c r="K39" s="941">
        <v>294150527</v>
      </c>
      <c r="L39" s="523">
        <v>333076229</v>
      </c>
      <c r="M39" s="523">
        <v>82767387.359999999</v>
      </c>
      <c r="N39" s="523">
        <v>0</v>
      </c>
      <c r="O39" s="523">
        <v>333076229</v>
      </c>
      <c r="P39" s="27">
        <v>0</v>
      </c>
    </row>
    <row r="40" spans="1:16" x14ac:dyDescent="0.2">
      <c r="A40" s="34" t="s">
        <v>404</v>
      </c>
      <c r="B40" s="938">
        <v>0</v>
      </c>
      <c r="C40" s="925">
        <v>77810572.799999997</v>
      </c>
      <c r="D40" s="941">
        <v>0</v>
      </c>
      <c r="E40" s="1000">
        <v>0</v>
      </c>
      <c r="F40" s="938">
        <v>139420000</v>
      </c>
      <c r="G40" s="925">
        <v>0</v>
      </c>
      <c r="H40" s="925">
        <v>50928325.560000002</v>
      </c>
      <c r="I40" s="925">
        <v>1504409758</v>
      </c>
      <c r="J40" s="925">
        <v>498645720</v>
      </c>
      <c r="K40" s="941">
        <v>457566987</v>
      </c>
      <c r="L40" s="523">
        <v>451817325</v>
      </c>
      <c r="M40" s="523">
        <v>1949944217</v>
      </c>
      <c r="N40" s="523">
        <v>800425056</v>
      </c>
      <c r="O40" s="523">
        <v>451817325</v>
      </c>
      <c r="P40" s="27">
        <v>0</v>
      </c>
    </row>
    <row r="41" spans="1:16" x14ac:dyDescent="0.2">
      <c r="A41" s="34" t="s">
        <v>405</v>
      </c>
      <c r="B41" s="938">
        <v>0</v>
      </c>
      <c r="C41" s="925">
        <v>0</v>
      </c>
      <c r="D41" s="941">
        <v>0</v>
      </c>
      <c r="E41" s="1000">
        <v>0</v>
      </c>
      <c r="F41" s="938">
        <v>0</v>
      </c>
      <c r="G41" s="925">
        <v>0</v>
      </c>
      <c r="H41" s="925">
        <v>0</v>
      </c>
      <c r="I41" s="925">
        <v>0</v>
      </c>
      <c r="J41" s="925">
        <v>0</v>
      </c>
      <c r="K41" s="941">
        <v>0</v>
      </c>
      <c r="L41" s="523">
        <v>0</v>
      </c>
      <c r="M41" s="523">
        <v>0</v>
      </c>
      <c r="N41" s="523">
        <v>0</v>
      </c>
      <c r="O41" s="523">
        <v>0</v>
      </c>
      <c r="P41" s="27">
        <v>0</v>
      </c>
    </row>
    <row r="42" spans="1:16" x14ac:dyDescent="0.2">
      <c r="A42" s="34" t="s">
        <v>406</v>
      </c>
      <c r="B42" s="938">
        <v>0</v>
      </c>
      <c r="C42" s="925">
        <v>2832801.35</v>
      </c>
      <c r="D42" s="941">
        <v>0</v>
      </c>
      <c r="E42" s="1000">
        <v>8215300.1600000001</v>
      </c>
      <c r="F42" s="938">
        <v>0</v>
      </c>
      <c r="G42" s="925">
        <v>0</v>
      </c>
      <c r="H42" s="925">
        <v>0</v>
      </c>
      <c r="I42" s="925">
        <v>9055425</v>
      </c>
      <c r="J42" s="925">
        <v>295976</v>
      </c>
      <c r="K42" s="941">
        <v>1446756059</v>
      </c>
      <c r="L42" s="523">
        <v>1428228912</v>
      </c>
      <c r="M42" s="523">
        <v>315795</v>
      </c>
      <c r="N42" s="523">
        <v>204077</v>
      </c>
      <c r="O42" s="523">
        <v>1428228912</v>
      </c>
      <c r="P42" s="27">
        <v>0</v>
      </c>
    </row>
    <row r="43" spans="1:16" x14ac:dyDescent="0.2">
      <c r="A43" s="34" t="s">
        <v>407</v>
      </c>
      <c r="B43" s="938">
        <v>0</v>
      </c>
      <c r="C43" s="925">
        <v>0</v>
      </c>
      <c r="D43" s="941">
        <v>0</v>
      </c>
      <c r="E43" s="1000">
        <v>0</v>
      </c>
      <c r="F43" s="938">
        <v>0</v>
      </c>
      <c r="G43" s="925">
        <v>3311318985</v>
      </c>
      <c r="H43" s="925">
        <v>0</v>
      </c>
      <c r="I43" s="925">
        <v>0</v>
      </c>
      <c r="J43" s="925">
        <v>0</v>
      </c>
      <c r="K43" s="941">
        <v>429825997</v>
      </c>
      <c r="L43" s="523">
        <v>371127208</v>
      </c>
      <c r="M43" s="523">
        <v>0</v>
      </c>
      <c r="N43" s="523">
        <v>0</v>
      </c>
      <c r="O43" s="523">
        <v>371127208</v>
      </c>
      <c r="P43" s="27">
        <v>0</v>
      </c>
    </row>
    <row r="44" spans="1:16" x14ac:dyDescent="0.2">
      <c r="A44" s="34" t="s">
        <v>408</v>
      </c>
      <c r="B44" s="938">
        <v>729620403</v>
      </c>
      <c r="C44" s="925">
        <v>0</v>
      </c>
      <c r="D44" s="941">
        <v>587688855</v>
      </c>
      <c r="E44" s="1000">
        <v>0</v>
      </c>
      <c r="F44" s="938">
        <v>78849680.299999997</v>
      </c>
      <c r="G44" s="925">
        <v>83531831</v>
      </c>
      <c r="H44" s="925">
        <v>16026118.810000001</v>
      </c>
      <c r="I44" s="925">
        <v>72025822</v>
      </c>
      <c r="J44" s="925">
        <v>0</v>
      </c>
      <c r="K44" s="941">
        <v>53820891</v>
      </c>
      <c r="L44" s="523">
        <v>48138181</v>
      </c>
      <c r="M44" s="523">
        <v>73296230</v>
      </c>
      <c r="N44" s="523">
        <v>0</v>
      </c>
      <c r="O44" s="523">
        <v>48138181</v>
      </c>
      <c r="P44" s="27">
        <v>0</v>
      </c>
    </row>
    <row r="45" spans="1:16" ht="13.5" thickBot="1" x14ac:dyDescent="0.25">
      <c r="A45" s="34" t="s">
        <v>409</v>
      </c>
      <c r="B45" s="938">
        <v>0</v>
      </c>
      <c r="C45" s="925">
        <v>0</v>
      </c>
      <c r="D45" s="941">
        <v>0</v>
      </c>
      <c r="E45" s="1000">
        <v>0</v>
      </c>
      <c r="F45" s="938">
        <v>0</v>
      </c>
      <c r="G45" s="925">
        <v>0</v>
      </c>
      <c r="H45" s="925">
        <v>0</v>
      </c>
      <c r="I45" s="925">
        <v>188307202</v>
      </c>
      <c r="J45" s="925">
        <v>750805368</v>
      </c>
      <c r="K45" s="941">
        <v>0</v>
      </c>
      <c r="L45" s="523">
        <v>0</v>
      </c>
      <c r="M45" s="523">
        <v>169087437</v>
      </c>
      <c r="N45" s="523">
        <v>768257196</v>
      </c>
      <c r="O45" s="523">
        <v>0</v>
      </c>
      <c r="P45" s="27">
        <v>0</v>
      </c>
    </row>
    <row r="46" spans="1:16" ht="13.5" thickBot="1" x14ac:dyDescent="0.25">
      <c r="A46" s="990" t="s">
        <v>410</v>
      </c>
      <c r="B46" s="990">
        <f>SUM(B47:B55)</f>
        <v>9093480923</v>
      </c>
      <c r="C46" s="989">
        <f t="shared" ref="C46:K46" si="7">SUM(C47:C55)</f>
        <v>218888241.81</v>
      </c>
      <c r="D46" s="988">
        <f t="shared" si="7"/>
        <v>8723252728</v>
      </c>
      <c r="E46" s="968">
        <f t="shared" si="7"/>
        <v>220558986.31999999</v>
      </c>
      <c r="F46" s="990">
        <f t="shared" si="7"/>
        <v>1190814679.95</v>
      </c>
      <c r="G46" s="989">
        <f t="shared" si="7"/>
        <v>10035720102</v>
      </c>
      <c r="H46" s="989">
        <f t="shared" si="7"/>
        <v>436434954.88999993</v>
      </c>
      <c r="I46" s="989">
        <f t="shared" si="7"/>
        <v>1844640549</v>
      </c>
      <c r="J46" s="989">
        <f t="shared" si="7"/>
        <v>2478327926</v>
      </c>
      <c r="K46" s="988">
        <f t="shared" si="7"/>
        <v>13439641112</v>
      </c>
      <c r="L46" s="197">
        <v>12558339395</v>
      </c>
      <c r="M46" s="197">
        <v>0</v>
      </c>
      <c r="N46" s="197">
        <v>0</v>
      </c>
      <c r="O46" s="197">
        <v>0</v>
      </c>
      <c r="P46" s="197">
        <v>0</v>
      </c>
    </row>
    <row r="47" spans="1:16" x14ac:dyDescent="0.2">
      <c r="A47" s="34" t="s">
        <v>411</v>
      </c>
      <c r="B47" s="938">
        <v>1343952000</v>
      </c>
      <c r="C47" s="925">
        <v>89000000</v>
      </c>
      <c r="D47" s="941">
        <v>1609932000</v>
      </c>
      <c r="E47" s="1000">
        <v>76000000</v>
      </c>
      <c r="F47" s="938">
        <v>229698200</v>
      </c>
      <c r="G47" s="925">
        <v>1280898800</v>
      </c>
      <c r="H47" s="925">
        <v>132244800</v>
      </c>
      <c r="I47" s="925">
        <v>201561800</v>
      </c>
      <c r="J47" s="925">
        <v>617600000</v>
      </c>
      <c r="K47" s="941">
        <v>1738494800</v>
      </c>
      <c r="L47" s="360">
        <v>88033500</v>
      </c>
      <c r="M47" s="27">
        <v>201561800</v>
      </c>
      <c r="N47" s="27">
        <v>617600000</v>
      </c>
      <c r="O47" s="27">
        <v>1738494800</v>
      </c>
      <c r="P47" s="27">
        <v>0</v>
      </c>
    </row>
    <row r="48" spans="1:16" x14ac:dyDescent="0.2">
      <c r="A48" s="34" t="s">
        <v>412</v>
      </c>
      <c r="B48" s="938">
        <v>715455590</v>
      </c>
      <c r="C48" s="925">
        <v>0</v>
      </c>
      <c r="D48" s="941">
        <v>0</v>
      </c>
      <c r="E48" s="1000">
        <v>0</v>
      </c>
      <c r="F48" s="938">
        <v>14416395</v>
      </c>
      <c r="G48" s="925">
        <v>4565190887</v>
      </c>
      <c r="H48" s="925">
        <v>132690.92000000001</v>
      </c>
      <c r="I48" s="925">
        <v>0</v>
      </c>
      <c r="J48" s="925">
        <v>0</v>
      </c>
      <c r="K48" s="941">
        <v>875699000</v>
      </c>
      <c r="L48" s="360">
        <v>0</v>
      </c>
      <c r="M48" s="27">
        <v>0</v>
      </c>
      <c r="N48" s="27">
        <v>0</v>
      </c>
      <c r="O48" s="27">
        <v>875699000</v>
      </c>
      <c r="P48" s="27">
        <v>0</v>
      </c>
    </row>
    <row r="49" spans="1:16" x14ac:dyDescent="0.2">
      <c r="A49" s="34" t="s">
        <v>413</v>
      </c>
      <c r="B49" s="938">
        <v>1104657000</v>
      </c>
      <c r="C49" s="925">
        <v>0</v>
      </c>
      <c r="D49" s="941">
        <v>0</v>
      </c>
      <c r="E49" s="1000">
        <v>3761255.73</v>
      </c>
      <c r="F49" s="938">
        <v>160301057</v>
      </c>
      <c r="G49" s="925">
        <v>78644501</v>
      </c>
      <c r="H49" s="925">
        <v>85930750.590000004</v>
      </c>
      <c r="I49" s="925">
        <v>293836</v>
      </c>
      <c r="J49" s="925">
        <v>0</v>
      </c>
      <c r="K49" s="941">
        <v>0</v>
      </c>
      <c r="L49" s="360">
        <v>0</v>
      </c>
      <c r="M49" s="27">
        <v>293836</v>
      </c>
      <c r="N49" s="27">
        <v>0</v>
      </c>
      <c r="O49" s="27">
        <v>0</v>
      </c>
      <c r="P49" s="27">
        <v>0</v>
      </c>
    </row>
    <row r="50" spans="1:16" x14ac:dyDescent="0.2">
      <c r="A50" s="34" t="s">
        <v>414</v>
      </c>
      <c r="B50" s="938">
        <v>0</v>
      </c>
      <c r="C50" s="925">
        <v>0</v>
      </c>
      <c r="D50" s="941">
        <v>0</v>
      </c>
      <c r="E50" s="1000">
        <v>0</v>
      </c>
      <c r="F50" s="938">
        <v>211562353.19999999</v>
      </c>
      <c r="G50" s="925">
        <v>0</v>
      </c>
      <c r="H50" s="925">
        <v>0</v>
      </c>
      <c r="I50" s="925">
        <v>0</v>
      </c>
      <c r="J50" s="925">
        <v>0</v>
      </c>
      <c r="K50" s="941">
        <v>0</v>
      </c>
      <c r="L50" s="360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x14ac:dyDescent="0.2">
      <c r="A51" s="34" t="s">
        <v>415</v>
      </c>
      <c r="B51" s="938">
        <v>516396974</v>
      </c>
      <c r="C51" s="925">
        <v>5933730.6600000001</v>
      </c>
      <c r="D51" s="941">
        <v>1123315048</v>
      </c>
      <c r="E51" s="1000">
        <v>5072196.4000000004</v>
      </c>
      <c r="F51" s="938">
        <v>46130980.350000001</v>
      </c>
      <c r="G51" s="925">
        <v>589492547</v>
      </c>
      <c r="H51" s="925">
        <v>9798226.2100000009</v>
      </c>
      <c r="I51" s="925">
        <v>101350393</v>
      </c>
      <c r="J51" s="925">
        <v>695094238</v>
      </c>
      <c r="K51" s="941">
        <v>1795534215</v>
      </c>
      <c r="L51" s="360">
        <v>2125102.67</v>
      </c>
      <c r="M51" s="27">
        <v>101350393</v>
      </c>
      <c r="N51" s="27">
        <v>695094238</v>
      </c>
      <c r="O51" s="27">
        <v>1848295810</v>
      </c>
      <c r="P51" s="27">
        <v>0</v>
      </c>
    </row>
    <row r="52" spans="1:16" x14ac:dyDescent="0.2">
      <c r="A52" s="34" t="s">
        <v>416</v>
      </c>
      <c r="B52" s="938">
        <v>1192416326</v>
      </c>
      <c r="C52" s="925">
        <v>50814497.880000003</v>
      </c>
      <c r="D52" s="941">
        <v>3063432587</v>
      </c>
      <c r="E52" s="1000">
        <v>69202362.340000004</v>
      </c>
      <c r="F52" s="938">
        <v>209869155.16</v>
      </c>
      <c r="G52" s="925">
        <v>989404469</v>
      </c>
      <c r="H52" s="925">
        <v>120828564.73999999</v>
      </c>
      <c r="I52" s="925">
        <v>155691997</v>
      </c>
      <c r="J52" s="925">
        <v>564284732</v>
      </c>
      <c r="K52" s="941">
        <v>2327080890</v>
      </c>
      <c r="L52" s="360">
        <v>65548820.759999998</v>
      </c>
      <c r="M52" s="27">
        <v>150823291</v>
      </c>
      <c r="N52" s="27">
        <v>548177839</v>
      </c>
      <c r="O52" s="27">
        <v>2271674645</v>
      </c>
      <c r="P52" s="27">
        <v>0</v>
      </c>
    </row>
    <row r="53" spans="1:16" x14ac:dyDescent="0.2">
      <c r="A53" s="34" t="s">
        <v>417</v>
      </c>
      <c r="B53" s="938">
        <v>1788152685</v>
      </c>
      <c r="C53" s="925">
        <v>4948742.3499999996</v>
      </c>
      <c r="D53" s="941">
        <v>1931571675</v>
      </c>
      <c r="E53" s="1000">
        <v>7601115.1399999997</v>
      </c>
      <c r="F53" s="938">
        <v>257989894.15000001</v>
      </c>
      <c r="G53" s="925">
        <v>1897827166</v>
      </c>
      <c r="H53" s="925">
        <v>86172756.269999996</v>
      </c>
      <c r="I53" s="925">
        <v>34609938</v>
      </c>
      <c r="J53" s="925">
        <v>292260881</v>
      </c>
      <c r="K53" s="941">
        <v>1994194398</v>
      </c>
      <c r="L53" s="360">
        <v>2200964.84</v>
      </c>
      <c r="M53" s="27">
        <v>32753047</v>
      </c>
      <c r="N53" s="27">
        <v>278805065</v>
      </c>
      <c r="O53" s="27">
        <v>1929861540</v>
      </c>
      <c r="P53" s="27">
        <v>0</v>
      </c>
    </row>
    <row r="54" spans="1:16" x14ac:dyDescent="0.2">
      <c r="A54" s="34" t="s">
        <v>418</v>
      </c>
      <c r="B54" s="938">
        <v>2681201070</v>
      </c>
      <c r="C54" s="925">
        <v>80808023.280000001</v>
      </c>
      <c r="D54" s="941">
        <v>982599742</v>
      </c>
      <c r="E54" s="1000">
        <v>67680671.519999996</v>
      </c>
      <c r="F54" s="938">
        <v>45457060.560000002</v>
      </c>
      <c r="G54" s="925">
        <v>0</v>
      </c>
      <c r="H54" s="925">
        <v>4681145.57</v>
      </c>
      <c r="I54" s="925">
        <v>1244216017</v>
      </c>
      <c r="J54" s="925">
        <v>159529080</v>
      </c>
      <c r="K54" s="941">
        <v>4153332645</v>
      </c>
      <c r="L54" s="360">
        <v>-760357.32</v>
      </c>
      <c r="M54" s="27">
        <v>1432686089</v>
      </c>
      <c r="N54" s="27">
        <v>157354995</v>
      </c>
      <c r="O54" s="27">
        <v>4096730483</v>
      </c>
      <c r="P54" s="27">
        <v>0</v>
      </c>
    </row>
    <row r="55" spans="1:16" ht="13.5" thickBot="1" x14ac:dyDescent="0.25">
      <c r="A55" s="34" t="s">
        <v>419</v>
      </c>
      <c r="B55" s="938">
        <v>-248750722</v>
      </c>
      <c r="C55" s="925">
        <v>-12616752.359999999</v>
      </c>
      <c r="D55" s="941">
        <v>12401676</v>
      </c>
      <c r="E55" s="1000">
        <v>-8758614.8100000005</v>
      </c>
      <c r="F55" s="938">
        <v>15389584.529999999</v>
      </c>
      <c r="G55" s="925">
        <v>634261732</v>
      </c>
      <c r="H55" s="925">
        <v>-3353979.41</v>
      </c>
      <c r="I55" s="925">
        <v>106916568</v>
      </c>
      <c r="J55" s="925">
        <v>149558995</v>
      </c>
      <c r="K55" s="941">
        <v>555305164</v>
      </c>
      <c r="L55" s="360">
        <v>1308052.95</v>
      </c>
      <c r="M55" s="27">
        <v>24275839</v>
      </c>
      <c r="N55" s="27">
        <v>53838676</v>
      </c>
      <c r="O55" s="27">
        <v>142007928</v>
      </c>
      <c r="P55" s="27">
        <v>0</v>
      </c>
    </row>
    <row r="56" spans="1:16" ht="13.5" thickBot="1" x14ac:dyDescent="0.25">
      <c r="A56" s="990" t="s">
        <v>420</v>
      </c>
      <c r="B56" s="990">
        <f>B46+B27</f>
        <v>10628863408</v>
      </c>
      <c r="C56" s="989">
        <f t="shared" ref="C56:K56" si="8">C46+C27</f>
        <v>320368495.08999997</v>
      </c>
      <c r="D56" s="988">
        <f t="shared" si="8"/>
        <v>9513929041</v>
      </c>
      <c r="E56" s="968">
        <f t="shared" si="8"/>
        <v>325329844.53999996</v>
      </c>
      <c r="F56" s="990">
        <f t="shared" si="8"/>
        <v>1879532222.5599999</v>
      </c>
      <c r="G56" s="989">
        <f t="shared" si="8"/>
        <v>15067880362</v>
      </c>
      <c r="H56" s="989">
        <f t="shared" si="8"/>
        <v>534265835.04999995</v>
      </c>
      <c r="I56" s="989">
        <f t="shared" si="8"/>
        <v>5548783090</v>
      </c>
      <c r="J56" s="989">
        <f t="shared" si="8"/>
        <v>4152680239</v>
      </c>
      <c r="K56" s="988">
        <f t="shared" si="8"/>
        <v>16522214560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16" x14ac:dyDescent="0.2">
      <c r="A57" s="34" t="s">
        <v>421</v>
      </c>
      <c r="B57" s="973">
        <v>0</v>
      </c>
      <c r="C57" s="27">
        <v>0</v>
      </c>
      <c r="D57" s="972">
        <v>0</v>
      </c>
      <c r="E57" s="1001">
        <v>0</v>
      </c>
      <c r="F57" s="973">
        <v>0</v>
      </c>
      <c r="G57" s="27">
        <v>0</v>
      </c>
      <c r="H57" s="27">
        <v>0</v>
      </c>
      <c r="I57" s="27">
        <v>0</v>
      </c>
      <c r="J57" s="27">
        <v>0</v>
      </c>
      <c r="K57" s="972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</row>
    <row r="58" spans="1:16" ht="13.5" thickBot="1" x14ac:dyDescent="0.25">
      <c r="A58" s="34" t="s">
        <v>422</v>
      </c>
      <c r="B58" s="971">
        <v>0</v>
      </c>
      <c r="C58" s="970">
        <v>0</v>
      </c>
      <c r="D58" s="969">
        <v>0</v>
      </c>
      <c r="E58" s="1002">
        <v>0</v>
      </c>
      <c r="F58" s="971">
        <v>0</v>
      </c>
      <c r="G58" s="970">
        <v>0</v>
      </c>
      <c r="H58" s="970">
        <v>0</v>
      </c>
      <c r="I58" s="970">
        <v>0</v>
      </c>
      <c r="J58" s="970">
        <v>0</v>
      </c>
      <c r="K58" s="969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</row>
    <row r="59" spans="1:16" ht="4.5" customHeight="1" x14ac:dyDescent="0.2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x14ac:dyDescent="0.2">
      <c r="A60" s="24" t="s">
        <v>1036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2" spans="1:16" x14ac:dyDescent="0.2">
      <c r="B62" s="84">
        <f>B56-B8</f>
        <v>0</v>
      </c>
      <c r="C62" s="84">
        <f t="shared" ref="C62:K62" si="9">C56-C8</f>
        <v>0</v>
      </c>
      <c r="D62" s="84">
        <f t="shared" si="9"/>
        <v>0</v>
      </c>
      <c r="E62" s="84">
        <f t="shared" si="9"/>
        <v>0</v>
      </c>
      <c r="F62" s="84">
        <f t="shared" si="9"/>
        <v>0</v>
      </c>
      <c r="G62" s="84">
        <f t="shared" si="9"/>
        <v>0</v>
      </c>
      <c r="H62" s="84">
        <f t="shared" si="9"/>
        <v>0</v>
      </c>
      <c r="I62" s="84">
        <f t="shared" si="9"/>
        <v>0</v>
      </c>
      <c r="J62" s="84">
        <f t="shared" si="9"/>
        <v>0</v>
      </c>
      <c r="K62" s="84">
        <f t="shared" si="9"/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</row>
  </sheetData>
  <mergeCells count="7">
    <mergeCell ref="F6:P6"/>
    <mergeCell ref="A1:P1"/>
    <mergeCell ref="A4:P4"/>
    <mergeCell ref="A3:P3"/>
    <mergeCell ref="A6:A7"/>
    <mergeCell ref="B6:D6"/>
    <mergeCell ref="A2:P2"/>
  </mergeCells>
  <pageMargins left="0.7" right="0.7" top="0.75" bottom="0.75" header="0.3" footer="0.3"/>
  <ignoredErrors>
    <ignoredError sqref="B17:K17 B37 B4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F97"/>
  <sheetViews>
    <sheetView showGridLines="0" topLeftCell="D11" zoomScale="80" zoomScaleNormal="80" workbookViewId="0">
      <selection activeCell="P63" sqref="P63"/>
    </sheetView>
  </sheetViews>
  <sheetFormatPr baseColWidth="10" defaultColWidth="13.7109375" defaultRowHeight="12.75" x14ac:dyDescent="0.2"/>
  <cols>
    <col min="1" max="1" width="55.5703125" customWidth="1"/>
    <col min="2" max="3" width="15.28515625" bestFit="1" customWidth="1"/>
    <col min="4" max="4" width="17.42578125" bestFit="1" customWidth="1"/>
    <col min="5" max="6" width="16.28515625" bestFit="1" customWidth="1"/>
    <col min="7" max="7" width="15.28515625" bestFit="1" customWidth="1"/>
    <col min="8" max="8" width="17.5703125" bestFit="1" customWidth="1"/>
    <col min="9" max="9" width="14.85546875" bestFit="1" customWidth="1"/>
    <col min="10" max="10" width="16.7109375" bestFit="1" customWidth="1"/>
    <col min="11" max="13" width="16.140625" bestFit="1" customWidth="1"/>
    <col min="14" max="14" width="16.5703125" bestFit="1" customWidth="1"/>
    <col min="15" max="15" width="15.7109375" bestFit="1" customWidth="1"/>
    <col min="16" max="16" width="16" bestFit="1" customWidth="1"/>
    <col min="17" max="17" width="14.7109375" bestFit="1" customWidth="1"/>
    <col min="18" max="18" width="17.42578125" bestFit="1" customWidth="1"/>
    <col min="19" max="19" width="16.28515625" bestFit="1" customWidth="1"/>
    <col min="20" max="20" width="17.42578125" bestFit="1" customWidth="1"/>
    <col min="21" max="21" width="15.7109375" customWidth="1"/>
    <col min="22" max="22" width="16" bestFit="1" customWidth="1"/>
    <col min="23" max="23" width="16.7109375" bestFit="1" customWidth="1"/>
    <col min="24" max="24" width="15.42578125" customWidth="1"/>
  </cols>
  <sheetData>
    <row r="1" spans="1:29" hidden="1" x14ac:dyDescent="0.2"/>
    <row r="2" spans="1:29" ht="29.25" customHeight="1" x14ac:dyDescent="0.25">
      <c r="A2" s="1643" t="s">
        <v>995</v>
      </c>
      <c r="B2" s="1643"/>
      <c r="C2" s="1643"/>
      <c r="D2" s="1643"/>
      <c r="E2" s="1643"/>
      <c r="F2" s="1643"/>
      <c r="G2" s="1643"/>
      <c r="H2" s="1643"/>
      <c r="I2" s="1643"/>
      <c r="J2" s="1643"/>
      <c r="K2" s="1643"/>
      <c r="L2" s="1643"/>
      <c r="M2" s="37"/>
      <c r="N2" s="38"/>
      <c r="O2" s="38"/>
      <c r="P2" s="38"/>
    </row>
    <row r="3" spans="1:29" ht="15.75" x14ac:dyDescent="0.25">
      <c r="A3" s="1626" t="s">
        <v>1978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39"/>
      <c r="N3" s="40"/>
      <c r="O3" s="40"/>
      <c r="P3" s="40"/>
    </row>
    <row r="4" spans="1:29" ht="13.5" thickBot="1" x14ac:dyDescent="0.25">
      <c r="A4" s="1644" t="s">
        <v>813</v>
      </c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41"/>
      <c r="N4" s="42"/>
      <c r="O4" s="42"/>
      <c r="P4" s="42"/>
    </row>
    <row r="5" spans="1:29" s="65" customFormat="1" ht="13.5" thickBot="1" x14ac:dyDescent="0.25">
      <c r="A5" s="199"/>
      <c r="B5" s="1022" t="s">
        <v>28</v>
      </c>
      <c r="C5" s="1023" t="s">
        <v>20</v>
      </c>
      <c r="D5" s="1023" t="s">
        <v>21</v>
      </c>
      <c r="E5" s="1023" t="s">
        <v>22</v>
      </c>
      <c r="F5" s="1023" t="s">
        <v>23</v>
      </c>
      <c r="G5" s="1023" t="s">
        <v>34</v>
      </c>
      <c r="H5" s="1023" t="s">
        <v>24</v>
      </c>
      <c r="I5" s="1023" t="s">
        <v>39</v>
      </c>
      <c r="J5" s="1023" t="s">
        <v>25</v>
      </c>
      <c r="K5" s="1023" t="s">
        <v>27</v>
      </c>
      <c r="L5" s="1024" t="s">
        <v>26</v>
      </c>
      <c r="M5" s="200"/>
      <c r="N5" s="201"/>
      <c r="O5" s="201"/>
      <c r="P5" s="201"/>
    </row>
    <row r="6" spans="1:29" x14ac:dyDescent="0.2">
      <c r="A6" s="216" t="s">
        <v>424</v>
      </c>
      <c r="B6" s="1025">
        <v>172264357</v>
      </c>
      <c r="C6" s="1026">
        <v>333041537.12</v>
      </c>
      <c r="D6" s="1026">
        <v>223349817.83000001</v>
      </c>
      <c r="E6" s="1026">
        <v>749945326.13999999</v>
      </c>
      <c r="F6" s="1026">
        <v>999071725.49000001</v>
      </c>
      <c r="G6" s="1026">
        <v>175805031.53999999</v>
      </c>
      <c r="H6" s="1026">
        <v>387627815.56999999</v>
      </c>
      <c r="I6" s="1026">
        <v>40875814.409999996</v>
      </c>
      <c r="J6" s="1026">
        <v>73139139</v>
      </c>
      <c r="K6" s="1026">
        <v>482997526.63999999</v>
      </c>
      <c r="L6" s="1027">
        <v>238976655.22</v>
      </c>
      <c r="M6" s="584"/>
      <c r="N6" s="45"/>
      <c r="O6" s="45"/>
      <c r="P6" s="45"/>
      <c r="Q6" s="111"/>
      <c r="R6" s="111"/>
      <c r="S6" s="111"/>
      <c r="T6" s="111"/>
      <c r="U6" s="111"/>
      <c r="V6" s="111"/>
      <c r="W6" s="109"/>
      <c r="X6" s="109"/>
      <c r="Y6" s="109"/>
      <c r="Z6" s="109"/>
      <c r="AA6" s="109"/>
      <c r="AB6" s="109"/>
      <c r="AC6" s="109"/>
    </row>
    <row r="7" spans="1:29" ht="13.5" thickBot="1" x14ac:dyDescent="0.25">
      <c r="A7" s="217" t="s">
        <v>425</v>
      </c>
      <c r="B7" s="1006">
        <v>-122635009</v>
      </c>
      <c r="C7" s="466">
        <v>-100403621.53</v>
      </c>
      <c r="D7" s="466">
        <v>-137687477.80000001</v>
      </c>
      <c r="E7" s="466">
        <v>-651005933.16999996</v>
      </c>
      <c r="F7" s="466">
        <v>-551486519.10000002</v>
      </c>
      <c r="G7" s="466">
        <v>-10086286.35</v>
      </c>
      <c r="H7" s="466">
        <v>-321687727.91000003</v>
      </c>
      <c r="I7" s="466">
        <v>-6830214.1100000003</v>
      </c>
      <c r="J7" s="466">
        <v>-55254857</v>
      </c>
      <c r="K7" s="466">
        <v>-306291564.69999999</v>
      </c>
      <c r="L7" s="1007">
        <v>-192782645.28</v>
      </c>
      <c r="M7" s="46"/>
      <c r="N7" s="45"/>
      <c r="O7" s="46"/>
      <c r="P7" s="46"/>
      <c r="Q7" s="111"/>
      <c r="R7" s="111"/>
      <c r="S7" s="111"/>
      <c r="T7" s="111"/>
      <c r="U7" s="111"/>
      <c r="V7" s="111"/>
      <c r="W7" s="109"/>
      <c r="X7" s="109"/>
      <c r="Y7" s="109"/>
      <c r="Z7" s="109"/>
      <c r="AA7" s="109"/>
      <c r="AB7" s="109"/>
      <c r="AC7" s="109"/>
    </row>
    <row r="8" spans="1:29" ht="13.5" thickBot="1" x14ac:dyDescent="0.25">
      <c r="A8" s="1019" t="s">
        <v>426</v>
      </c>
      <c r="B8" s="1028">
        <f>B6+B7</f>
        <v>49629348</v>
      </c>
      <c r="C8" s="1020">
        <f t="shared" ref="C8:L8" si="0">C6+C7</f>
        <v>232637915.59</v>
      </c>
      <c r="D8" s="1020">
        <f t="shared" si="0"/>
        <v>85662340.030000001</v>
      </c>
      <c r="E8" s="1020">
        <f t="shared" si="0"/>
        <v>98939392.970000029</v>
      </c>
      <c r="F8" s="1020">
        <f t="shared" si="0"/>
        <v>447585206.38999999</v>
      </c>
      <c r="G8" s="1020">
        <f t="shared" si="0"/>
        <v>165718745.19</v>
      </c>
      <c r="H8" s="1020">
        <f t="shared" si="0"/>
        <v>65940087.659999967</v>
      </c>
      <c r="I8" s="1020">
        <f t="shared" si="0"/>
        <v>34045600.299999997</v>
      </c>
      <c r="J8" s="1020">
        <f t="shared" si="0"/>
        <v>17884282</v>
      </c>
      <c r="K8" s="1020">
        <f t="shared" si="0"/>
        <v>176705961.94</v>
      </c>
      <c r="L8" s="1021">
        <f t="shared" si="0"/>
        <v>46194009.939999998</v>
      </c>
      <c r="M8" s="584"/>
      <c r="N8" s="45"/>
      <c r="O8" s="45"/>
      <c r="P8" s="45"/>
      <c r="Q8" s="111"/>
      <c r="R8" s="111"/>
      <c r="S8" s="111"/>
      <c r="T8" s="111"/>
      <c r="U8" s="111"/>
      <c r="V8" s="111"/>
      <c r="W8" s="109"/>
      <c r="X8" s="109"/>
      <c r="Y8" s="109"/>
      <c r="Z8" s="109"/>
      <c r="AA8" s="109"/>
      <c r="AB8" s="109"/>
      <c r="AC8" s="109"/>
    </row>
    <row r="9" spans="1:29" x14ac:dyDescent="0.2">
      <c r="A9" s="218" t="s">
        <v>427</v>
      </c>
      <c r="B9" s="1008">
        <f>B10+B11</f>
        <v>-76814310</v>
      </c>
      <c r="C9" s="398">
        <f t="shared" ref="C9:L9" si="1">C10+C11</f>
        <v>-153772777.34</v>
      </c>
      <c r="D9" s="398">
        <f t="shared" si="1"/>
        <v>-68473106.200000003</v>
      </c>
      <c r="E9" s="398">
        <f t="shared" si="1"/>
        <v>-37775491.259999998</v>
      </c>
      <c r="F9" s="398">
        <f t="shared" si="1"/>
        <v>-349713709.36000001</v>
      </c>
      <c r="G9" s="398">
        <f t="shared" si="1"/>
        <v>-150304626.52000001</v>
      </c>
      <c r="H9" s="398">
        <f t="shared" si="1"/>
        <v>-23621767.129999999</v>
      </c>
      <c r="I9" s="398">
        <f t="shared" si="1"/>
        <v>-21538605.209999997</v>
      </c>
      <c r="J9" s="398">
        <f t="shared" si="1"/>
        <v>-14358114</v>
      </c>
      <c r="K9" s="398">
        <f t="shared" si="1"/>
        <v>-40997678.329999998</v>
      </c>
      <c r="L9" s="1009">
        <f t="shared" si="1"/>
        <v>-15345534.300000001</v>
      </c>
      <c r="M9" s="584"/>
      <c r="N9" s="45"/>
      <c r="O9" s="45"/>
      <c r="P9" s="45"/>
      <c r="Q9" s="111"/>
      <c r="R9" s="111"/>
      <c r="S9" s="111"/>
      <c r="T9" s="111"/>
      <c r="U9" s="111"/>
      <c r="V9" s="111"/>
      <c r="W9" s="109"/>
      <c r="X9" s="109"/>
      <c r="Y9" s="109"/>
      <c r="Z9" s="109"/>
      <c r="AA9" s="109"/>
      <c r="AB9" s="109"/>
      <c r="AC9" s="109"/>
    </row>
    <row r="10" spans="1:29" x14ac:dyDescent="0.2">
      <c r="A10" s="217" t="s">
        <v>1225</v>
      </c>
      <c r="B10" s="1006">
        <v>-76814310</v>
      </c>
      <c r="C10" s="466">
        <v>-130665068.8</v>
      </c>
      <c r="D10" s="466">
        <v>-60098520.07</v>
      </c>
      <c r="E10" s="466">
        <v>-37775491.259999998</v>
      </c>
      <c r="F10" s="466">
        <v>-169002090.59</v>
      </c>
      <c r="G10" s="466">
        <v>-150304626.52000001</v>
      </c>
      <c r="H10" s="466">
        <v>-23621767.129999999</v>
      </c>
      <c r="I10" s="466">
        <v>-2609586.2200000002</v>
      </c>
      <c r="J10" s="466">
        <v>-14358114</v>
      </c>
      <c r="K10" s="466">
        <v>-40997678.329999998</v>
      </c>
      <c r="L10" s="1007">
        <v>-15345534.300000001</v>
      </c>
      <c r="M10" s="46"/>
      <c r="N10" s="45"/>
      <c r="O10" s="46"/>
      <c r="P10" s="46"/>
      <c r="Q10" s="111"/>
      <c r="R10" s="111"/>
      <c r="S10" s="111"/>
      <c r="T10" s="111"/>
      <c r="U10" s="111"/>
      <c r="V10" s="111"/>
      <c r="W10" s="109"/>
      <c r="X10" s="109"/>
      <c r="Y10" s="109"/>
      <c r="Z10" s="109"/>
      <c r="AA10" s="109"/>
      <c r="AB10" s="109"/>
      <c r="AC10" s="109"/>
    </row>
    <row r="11" spans="1:29" ht="13.5" thickBot="1" x14ac:dyDescent="0.25">
      <c r="A11" s="217" t="s">
        <v>1226</v>
      </c>
      <c r="B11" s="1006">
        <v>0</v>
      </c>
      <c r="C11" s="466">
        <v>-23107708.539999999</v>
      </c>
      <c r="D11" s="466">
        <v>-8374586.1299999999</v>
      </c>
      <c r="E11" s="466">
        <v>0</v>
      </c>
      <c r="F11" s="466">
        <v>-180711618.77000001</v>
      </c>
      <c r="G11" s="466">
        <v>0</v>
      </c>
      <c r="H11" s="466">
        <v>0</v>
      </c>
      <c r="I11" s="466">
        <v>-18929018.989999998</v>
      </c>
      <c r="J11" s="466">
        <v>0</v>
      </c>
      <c r="K11" s="466">
        <v>0</v>
      </c>
      <c r="L11" s="1007">
        <v>0</v>
      </c>
      <c r="M11" s="46"/>
      <c r="N11" s="45"/>
      <c r="O11" s="46"/>
      <c r="P11" s="46"/>
      <c r="Q11" s="111"/>
      <c r="R11" s="111"/>
      <c r="S11" s="111"/>
      <c r="T11" s="111"/>
      <c r="U11" s="111"/>
      <c r="V11" s="111"/>
      <c r="W11" s="109"/>
      <c r="X11" s="109"/>
      <c r="Y11" s="109"/>
      <c r="Z11" s="109"/>
      <c r="AA11" s="109"/>
      <c r="AB11" s="109"/>
      <c r="AC11" s="109"/>
    </row>
    <row r="12" spans="1:29" ht="13.5" thickBot="1" x14ac:dyDescent="0.25">
      <c r="A12" s="1019" t="s">
        <v>428</v>
      </c>
      <c r="B12" s="1028">
        <f>B8+B9</f>
        <v>-27184962</v>
      </c>
      <c r="C12" s="1020">
        <f t="shared" ref="C12:L12" si="2">C8+C9</f>
        <v>78865138.25</v>
      </c>
      <c r="D12" s="1020">
        <f t="shared" si="2"/>
        <v>17189233.829999998</v>
      </c>
      <c r="E12" s="1020">
        <f t="shared" si="2"/>
        <v>61163901.710000031</v>
      </c>
      <c r="F12" s="1020">
        <f t="shared" si="2"/>
        <v>97871497.029999971</v>
      </c>
      <c r="G12" s="1020">
        <f t="shared" si="2"/>
        <v>15414118.669999987</v>
      </c>
      <c r="H12" s="1020">
        <f t="shared" si="2"/>
        <v>42318320.529999971</v>
      </c>
      <c r="I12" s="1020">
        <f t="shared" si="2"/>
        <v>12506995.09</v>
      </c>
      <c r="J12" s="1020">
        <f t="shared" si="2"/>
        <v>3526168</v>
      </c>
      <c r="K12" s="1020">
        <f t="shared" si="2"/>
        <v>135708283.61000001</v>
      </c>
      <c r="L12" s="1021">
        <f t="shared" si="2"/>
        <v>30848475.639999997</v>
      </c>
      <c r="M12" s="584"/>
      <c r="N12" s="45"/>
      <c r="O12" s="45"/>
      <c r="P12" s="45"/>
      <c r="Q12" s="111"/>
      <c r="R12" s="111"/>
      <c r="S12" s="111"/>
      <c r="T12" s="111"/>
      <c r="U12" s="111"/>
      <c r="V12" s="111"/>
      <c r="W12" s="109"/>
      <c r="X12" s="109"/>
      <c r="Y12" s="109"/>
      <c r="Z12" s="109"/>
      <c r="AA12" s="109"/>
      <c r="AB12" s="109"/>
      <c r="AC12" s="109"/>
    </row>
    <row r="13" spans="1:29" x14ac:dyDescent="0.2">
      <c r="A13" s="217" t="s">
        <v>429</v>
      </c>
      <c r="B13" s="1006">
        <f>SUM(B14:B16)</f>
        <v>52088797</v>
      </c>
      <c r="C13" s="466">
        <f t="shared" ref="C13:L13" si="3">SUM(C14:C16)</f>
        <v>8082947.2699999996</v>
      </c>
      <c r="D13" s="466">
        <f t="shared" si="3"/>
        <v>1729270.59</v>
      </c>
      <c r="E13" s="466">
        <f t="shared" si="3"/>
        <v>12738175.050000001</v>
      </c>
      <c r="F13" s="466">
        <f t="shared" si="3"/>
        <v>3097523.55</v>
      </c>
      <c r="G13" s="466">
        <f t="shared" si="3"/>
        <v>183331.94</v>
      </c>
      <c r="H13" s="466">
        <f t="shared" si="3"/>
        <v>13667538.279999999</v>
      </c>
      <c r="I13" s="466">
        <f t="shared" si="3"/>
        <v>1203990.55</v>
      </c>
      <c r="J13" s="466">
        <f t="shared" si="3"/>
        <v>0</v>
      </c>
      <c r="K13" s="466">
        <f t="shared" si="3"/>
        <v>1165088.76</v>
      </c>
      <c r="L13" s="1007">
        <f t="shared" si="3"/>
        <v>13566551.289999999</v>
      </c>
      <c r="M13" s="584"/>
      <c r="N13" s="45"/>
      <c r="O13" s="45"/>
      <c r="P13" s="45"/>
      <c r="Q13" s="111"/>
      <c r="R13" s="111"/>
      <c r="S13" s="111"/>
      <c r="T13" s="111"/>
      <c r="U13" s="111"/>
      <c r="V13" s="111"/>
      <c r="W13" s="109"/>
      <c r="X13" s="109"/>
      <c r="Y13" s="109"/>
      <c r="Z13" s="109"/>
      <c r="AA13" s="109"/>
      <c r="AB13" s="109"/>
      <c r="AC13" s="109"/>
    </row>
    <row r="14" spans="1:29" x14ac:dyDescent="0.2">
      <c r="A14" s="361" t="s">
        <v>1377</v>
      </c>
      <c r="B14" s="1010">
        <v>0</v>
      </c>
      <c r="C14" s="46">
        <v>8082947.2699999996</v>
      </c>
      <c r="D14" s="46">
        <v>0</v>
      </c>
      <c r="E14" s="46">
        <v>0</v>
      </c>
      <c r="F14" s="46">
        <v>0</v>
      </c>
      <c r="G14" s="46"/>
      <c r="H14" s="46">
        <v>134683.84</v>
      </c>
      <c r="I14" s="46">
        <v>808899.88</v>
      </c>
      <c r="J14" s="46">
        <v>0</v>
      </c>
      <c r="K14" s="46"/>
      <c r="L14" s="1011"/>
      <c r="M14" s="46"/>
      <c r="N14" s="45"/>
      <c r="O14" s="46"/>
      <c r="P14" s="46"/>
      <c r="Q14" s="111"/>
      <c r="R14" s="111"/>
      <c r="S14" s="111"/>
      <c r="T14" s="111"/>
      <c r="U14" s="111"/>
      <c r="V14" s="111"/>
      <c r="W14" s="109"/>
      <c r="X14" s="109"/>
      <c r="Y14" s="109"/>
      <c r="Z14" s="109"/>
      <c r="AA14" s="109"/>
      <c r="AB14" s="109"/>
      <c r="AC14" s="109"/>
    </row>
    <row r="15" spans="1:29" x14ac:dyDescent="0.2">
      <c r="A15" s="361" t="s">
        <v>1378</v>
      </c>
      <c r="B15" s="1010"/>
      <c r="C15" s="46"/>
      <c r="D15" s="46"/>
      <c r="E15" s="46"/>
      <c r="F15" s="46"/>
      <c r="G15" s="46"/>
      <c r="H15" s="46"/>
      <c r="I15" s="46"/>
      <c r="J15" s="46"/>
      <c r="K15" s="46">
        <v>1165088.76</v>
      </c>
      <c r="L15" s="1011"/>
      <c r="M15" s="46"/>
      <c r="N15" s="45"/>
      <c r="O15" s="46"/>
      <c r="P15" s="46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</row>
    <row r="16" spans="1:29" x14ac:dyDescent="0.2">
      <c r="A16" s="361" t="s">
        <v>1379</v>
      </c>
      <c r="B16" s="1010">
        <v>52088797</v>
      </c>
      <c r="C16" s="46">
        <v>0</v>
      </c>
      <c r="D16" s="46">
        <v>1729270.59</v>
      </c>
      <c r="E16" s="46">
        <v>12738175.050000001</v>
      </c>
      <c r="F16" s="46">
        <v>3097523.55</v>
      </c>
      <c r="G16" s="46">
        <v>183331.94</v>
      </c>
      <c r="H16" s="46">
        <v>13532854.439999999</v>
      </c>
      <c r="I16" s="46">
        <v>395090.67</v>
      </c>
      <c r="J16" s="46">
        <v>0</v>
      </c>
      <c r="K16" s="46">
        <v>0</v>
      </c>
      <c r="L16" s="1011">
        <v>13566551.289999999</v>
      </c>
      <c r="M16" s="46"/>
      <c r="N16" s="45"/>
      <c r="O16" s="46"/>
      <c r="P16" s="46"/>
      <c r="Q16" s="111"/>
      <c r="R16" s="111"/>
      <c r="S16" s="111"/>
      <c r="T16" s="111"/>
      <c r="U16" s="111"/>
      <c r="V16" s="111"/>
      <c r="W16" s="109"/>
      <c r="X16" s="109"/>
      <c r="Y16" s="109"/>
      <c r="Z16" s="109"/>
      <c r="AA16" s="109"/>
      <c r="AB16" s="109"/>
      <c r="AC16" s="109"/>
    </row>
    <row r="17" spans="1:29" x14ac:dyDescent="0.2">
      <c r="A17" s="217" t="s">
        <v>430</v>
      </c>
      <c r="B17" s="1006">
        <f>SUM(B18:B20)</f>
        <v>-96617477</v>
      </c>
      <c r="C17" s="466">
        <f t="shared" ref="C17:L17" si="4">SUM(C18:C20)</f>
        <v>-2456555.7000000002</v>
      </c>
      <c r="D17" s="466">
        <f t="shared" si="4"/>
        <v>1935062.48</v>
      </c>
      <c r="E17" s="466">
        <f t="shared" si="4"/>
        <v>-296553.79000000004</v>
      </c>
      <c r="F17" s="466">
        <f t="shared" si="4"/>
        <v>13782043.529999999</v>
      </c>
      <c r="G17" s="466">
        <f t="shared" si="4"/>
        <v>-199285.72</v>
      </c>
      <c r="H17" s="466">
        <f t="shared" si="4"/>
        <v>-473162.93999999983</v>
      </c>
      <c r="I17" s="466">
        <f t="shared" si="4"/>
        <v>-597408.32000000007</v>
      </c>
      <c r="J17" s="466">
        <f t="shared" si="4"/>
        <v>5006723</v>
      </c>
      <c r="K17" s="466">
        <f t="shared" si="4"/>
        <v>6405205.6900000004</v>
      </c>
      <c r="L17" s="1007">
        <f t="shared" si="4"/>
        <v>-20994428.510000002</v>
      </c>
      <c r="M17" s="584"/>
      <c r="N17" s="45"/>
      <c r="O17" s="45"/>
      <c r="P17" s="45"/>
      <c r="Q17" s="111"/>
      <c r="R17" s="111"/>
      <c r="S17" s="111"/>
      <c r="T17" s="111"/>
      <c r="U17" s="111"/>
      <c r="V17" s="111"/>
      <c r="W17" s="109"/>
      <c r="X17" s="109"/>
      <c r="Y17" s="109"/>
      <c r="Z17" s="109"/>
      <c r="AA17" s="109"/>
      <c r="AB17" s="109"/>
      <c r="AC17" s="109"/>
    </row>
    <row r="18" spans="1:29" x14ac:dyDescent="0.2">
      <c r="A18" s="217" t="s">
        <v>431</v>
      </c>
      <c r="B18" s="1006">
        <v>-7287570</v>
      </c>
      <c r="C18" s="466">
        <v>-2456555.7000000002</v>
      </c>
      <c r="D18" s="466">
        <v>0</v>
      </c>
      <c r="E18" s="466">
        <v>0</v>
      </c>
      <c r="F18" s="466">
        <v>0</v>
      </c>
      <c r="G18" s="466">
        <v>-199285.72</v>
      </c>
      <c r="H18" s="466">
        <v>4643822.49</v>
      </c>
      <c r="I18" s="466">
        <v>-580118.53</v>
      </c>
      <c r="J18" s="466">
        <v>5006723</v>
      </c>
      <c r="K18" s="466">
        <v>0</v>
      </c>
      <c r="L18" s="1007">
        <v>0</v>
      </c>
      <c r="M18" s="46"/>
      <c r="N18" s="45"/>
      <c r="O18" s="46"/>
      <c r="P18" s="46"/>
      <c r="Q18" s="111"/>
      <c r="R18" s="111"/>
      <c r="S18" s="111"/>
      <c r="T18" s="111"/>
      <c r="U18" s="111"/>
      <c r="V18" s="111"/>
      <c r="W18" s="109"/>
      <c r="X18" s="109"/>
      <c r="Y18" s="109"/>
      <c r="Z18" s="109"/>
      <c r="AA18" s="109"/>
      <c r="AB18" s="109"/>
      <c r="AC18" s="109"/>
    </row>
    <row r="19" spans="1:29" x14ac:dyDescent="0.2">
      <c r="A19" s="217" t="s">
        <v>1227</v>
      </c>
      <c r="B19" s="1006">
        <v>-89329907</v>
      </c>
      <c r="C19" s="466">
        <v>0</v>
      </c>
      <c r="D19" s="466">
        <v>0</v>
      </c>
      <c r="E19" s="466">
        <v>-5497350.0300000003</v>
      </c>
      <c r="F19" s="466">
        <v>-1693244.98</v>
      </c>
      <c r="G19" s="466">
        <v>0</v>
      </c>
      <c r="H19" s="466">
        <v>-5890557.0800000001</v>
      </c>
      <c r="I19" s="466">
        <v>0</v>
      </c>
      <c r="J19" s="466">
        <v>0</v>
      </c>
      <c r="K19" s="466">
        <v>-22314.14</v>
      </c>
      <c r="L19" s="1007">
        <v>-20994428.510000002</v>
      </c>
      <c r="M19" s="46"/>
      <c r="N19" s="45"/>
      <c r="O19" s="46"/>
      <c r="P19" s="46"/>
      <c r="Q19" s="111"/>
      <c r="R19" s="111"/>
      <c r="S19" s="111"/>
      <c r="T19" s="111"/>
      <c r="U19" s="111"/>
      <c r="V19" s="111"/>
      <c r="W19" s="109"/>
      <c r="X19" s="109"/>
      <c r="Y19" s="109"/>
      <c r="Z19" s="109"/>
      <c r="AA19" s="109"/>
      <c r="AB19" s="109"/>
      <c r="AC19" s="109"/>
    </row>
    <row r="20" spans="1:29" ht="13.5" thickBot="1" x14ac:dyDescent="0.25">
      <c r="A20" s="217" t="s">
        <v>1228</v>
      </c>
      <c r="B20" s="1006">
        <v>0</v>
      </c>
      <c r="C20" s="466">
        <v>0</v>
      </c>
      <c r="D20" s="466">
        <v>1935062.48</v>
      </c>
      <c r="E20" s="466">
        <v>5200796.24</v>
      </c>
      <c r="F20" s="466">
        <v>15475288.51</v>
      </c>
      <c r="G20" s="466">
        <v>0</v>
      </c>
      <c r="H20" s="466">
        <v>773571.65</v>
      </c>
      <c r="I20" s="466">
        <v>-17289.79</v>
      </c>
      <c r="J20" s="466">
        <v>0</v>
      </c>
      <c r="K20" s="466">
        <v>6427519.8300000001</v>
      </c>
      <c r="L20" s="1007">
        <v>0</v>
      </c>
      <c r="M20" s="46"/>
      <c r="N20" s="45"/>
      <c r="O20" s="46"/>
      <c r="P20" s="46"/>
      <c r="Q20" s="111"/>
      <c r="R20" s="111"/>
      <c r="S20" s="111"/>
      <c r="T20" s="111"/>
      <c r="U20" s="111"/>
      <c r="V20" s="111"/>
      <c r="W20" s="109"/>
      <c r="X20" s="109"/>
      <c r="Y20" s="109"/>
      <c r="Z20" s="109"/>
      <c r="AA20" s="109"/>
      <c r="AB20" s="109"/>
      <c r="AC20" s="109"/>
    </row>
    <row r="21" spans="1:29" ht="13.5" thickBot="1" x14ac:dyDescent="0.25">
      <c r="A21" s="1019" t="s">
        <v>432</v>
      </c>
      <c r="B21" s="1028">
        <f>B13+B17</f>
        <v>-44528680</v>
      </c>
      <c r="C21" s="1020">
        <f t="shared" ref="C21:L21" si="5">C13+C17</f>
        <v>5626391.5699999994</v>
      </c>
      <c r="D21" s="1020">
        <f t="shared" si="5"/>
        <v>3664333.0700000003</v>
      </c>
      <c r="E21" s="1020">
        <f t="shared" si="5"/>
        <v>12441621.260000002</v>
      </c>
      <c r="F21" s="1020">
        <f t="shared" si="5"/>
        <v>16879567.079999998</v>
      </c>
      <c r="G21" s="1020">
        <f t="shared" si="5"/>
        <v>-15953.779999999999</v>
      </c>
      <c r="H21" s="1020">
        <f t="shared" si="5"/>
        <v>13194375.34</v>
      </c>
      <c r="I21" s="1020">
        <f t="shared" si="5"/>
        <v>606582.23</v>
      </c>
      <c r="J21" s="1020">
        <f t="shared" si="5"/>
        <v>5006723</v>
      </c>
      <c r="K21" s="1020">
        <f t="shared" si="5"/>
        <v>7570294.4500000002</v>
      </c>
      <c r="L21" s="1021">
        <f t="shared" si="5"/>
        <v>-7427877.2200000025</v>
      </c>
      <c r="M21" s="584"/>
      <c r="N21" s="45"/>
      <c r="O21" s="45"/>
      <c r="P21" s="45"/>
      <c r="Q21" s="111"/>
      <c r="R21" s="111"/>
      <c r="S21" s="111"/>
      <c r="T21" s="111"/>
      <c r="U21" s="111"/>
      <c r="V21" s="111"/>
      <c r="W21" s="109"/>
      <c r="X21" s="109"/>
      <c r="Y21" s="109"/>
      <c r="Z21" s="109"/>
      <c r="AA21" s="109"/>
      <c r="AB21" s="109"/>
      <c r="AC21" s="109"/>
    </row>
    <row r="22" spans="1:29" x14ac:dyDescent="0.2">
      <c r="A22" s="218" t="s">
        <v>433</v>
      </c>
      <c r="B22" s="1008">
        <f>B12+B21</f>
        <v>-71713642</v>
      </c>
      <c r="C22" s="398">
        <f t="shared" ref="C22:L22" si="6">C12+C21</f>
        <v>84491529.819999993</v>
      </c>
      <c r="D22" s="398">
        <f t="shared" si="6"/>
        <v>20853566.899999999</v>
      </c>
      <c r="E22" s="398">
        <f t="shared" si="6"/>
        <v>73605522.970000029</v>
      </c>
      <c r="F22" s="398">
        <f t="shared" si="6"/>
        <v>114751064.10999997</v>
      </c>
      <c r="G22" s="398">
        <f t="shared" si="6"/>
        <v>15398164.889999988</v>
      </c>
      <c r="H22" s="398">
        <f t="shared" si="6"/>
        <v>55512695.869999975</v>
      </c>
      <c r="I22" s="398">
        <f t="shared" si="6"/>
        <v>13113577.32</v>
      </c>
      <c r="J22" s="398">
        <f t="shared" si="6"/>
        <v>8532891</v>
      </c>
      <c r="K22" s="398">
        <f t="shared" si="6"/>
        <v>143278578.06</v>
      </c>
      <c r="L22" s="1009">
        <f t="shared" si="6"/>
        <v>23420598.419999994</v>
      </c>
      <c r="M22" s="584"/>
      <c r="N22" s="45"/>
      <c r="O22" s="45"/>
      <c r="P22" s="45"/>
      <c r="Q22" s="111"/>
      <c r="R22" s="111"/>
      <c r="S22" s="111"/>
      <c r="T22" s="111"/>
      <c r="U22" s="111"/>
      <c r="V22" s="111"/>
      <c r="W22" s="109"/>
      <c r="X22" s="109"/>
      <c r="Y22" s="109"/>
      <c r="Z22" s="109"/>
      <c r="AA22" s="109"/>
      <c r="AB22" s="109"/>
      <c r="AC22" s="109"/>
    </row>
    <row r="23" spans="1:29" x14ac:dyDescent="0.2">
      <c r="A23" s="217" t="s">
        <v>1229</v>
      </c>
      <c r="B23" s="1010">
        <v>0</v>
      </c>
      <c r="C23" s="46">
        <v>499100.01</v>
      </c>
      <c r="D23" s="46">
        <v>378786.97</v>
      </c>
      <c r="E23" s="46">
        <v>0</v>
      </c>
      <c r="F23" s="46">
        <v>289782.09999999998</v>
      </c>
      <c r="G23" s="46">
        <v>0</v>
      </c>
      <c r="H23" s="46">
        <v>31368.76</v>
      </c>
      <c r="I23" s="46">
        <v>0</v>
      </c>
      <c r="J23" s="46">
        <v>9745</v>
      </c>
      <c r="K23" s="46">
        <v>20839.830000000002</v>
      </c>
      <c r="L23" s="1011">
        <v>0</v>
      </c>
      <c r="M23" s="46"/>
      <c r="N23" s="45"/>
      <c r="O23" s="46"/>
      <c r="P23" s="46"/>
      <c r="Q23" s="111"/>
      <c r="R23" s="111"/>
      <c r="S23" s="111"/>
      <c r="T23" s="111"/>
      <c r="U23" s="111"/>
      <c r="V23" s="111"/>
      <c r="W23" s="109"/>
      <c r="X23" s="109"/>
      <c r="Y23" s="109"/>
      <c r="Z23" s="109"/>
      <c r="AA23" s="109"/>
      <c r="AB23" s="109"/>
      <c r="AC23" s="109"/>
    </row>
    <row r="24" spans="1:29" x14ac:dyDescent="0.2">
      <c r="A24" s="217" t="s">
        <v>1230</v>
      </c>
      <c r="B24" s="1010">
        <v>0</v>
      </c>
      <c r="C24" s="46">
        <v>-124704.51</v>
      </c>
      <c r="D24" s="46">
        <v>-574881.22</v>
      </c>
      <c r="E24" s="46">
        <v>-97605.49</v>
      </c>
      <c r="F24" s="46">
        <v>-819218.52</v>
      </c>
      <c r="G24" s="46">
        <v>-131724.56</v>
      </c>
      <c r="H24" s="46">
        <v>0</v>
      </c>
      <c r="I24" s="46">
        <v>0</v>
      </c>
      <c r="J24" s="46">
        <v>0</v>
      </c>
      <c r="K24" s="46">
        <v>-231905.32</v>
      </c>
      <c r="L24" s="1011">
        <v>0</v>
      </c>
      <c r="M24" s="46"/>
      <c r="N24" s="45"/>
      <c r="O24" s="46"/>
      <c r="P24" s="46"/>
      <c r="Q24" s="111"/>
      <c r="R24" s="111"/>
      <c r="S24" s="111"/>
      <c r="T24" s="111"/>
      <c r="U24" s="111"/>
      <c r="V24" s="111"/>
      <c r="W24" s="109"/>
      <c r="X24" s="109"/>
      <c r="Y24" s="109"/>
      <c r="Z24" s="109"/>
      <c r="AA24" s="109"/>
      <c r="AB24" s="109"/>
      <c r="AC24" s="109"/>
    </row>
    <row r="25" spans="1:29" x14ac:dyDescent="0.2">
      <c r="A25" s="217" t="s">
        <v>1231</v>
      </c>
      <c r="B25" s="1010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1443149</v>
      </c>
      <c r="K25" s="46">
        <v>10204823.710000001</v>
      </c>
      <c r="L25" s="1011">
        <v>0</v>
      </c>
      <c r="M25" s="46"/>
      <c r="N25" s="45"/>
      <c r="O25" s="46"/>
      <c r="P25" s="46"/>
      <c r="Q25" s="111"/>
      <c r="R25" s="111"/>
      <c r="S25" s="111"/>
      <c r="T25" s="111"/>
      <c r="U25" s="111"/>
      <c r="V25" s="111"/>
      <c r="W25" s="109"/>
      <c r="X25" s="109"/>
      <c r="Y25" s="109"/>
      <c r="Z25" s="109"/>
      <c r="AA25" s="109"/>
      <c r="AB25" s="109"/>
      <c r="AC25" s="109"/>
    </row>
    <row r="26" spans="1:29" ht="13.5" thickBot="1" x14ac:dyDescent="0.25">
      <c r="A26" s="217" t="s">
        <v>1232</v>
      </c>
      <c r="B26" s="1010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/>
      <c r="K26" s="46">
        <v>-212987.56</v>
      </c>
      <c r="L26" s="1011">
        <v>0</v>
      </c>
      <c r="M26" s="46"/>
      <c r="N26" s="45"/>
      <c r="O26" s="46"/>
      <c r="P26" s="46"/>
      <c r="Q26" s="111"/>
      <c r="R26" s="111"/>
      <c r="S26" s="111"/>
      <c r="T26" s="111"/>
      <c r="U26" s="111"/>
      <c r="V26" s="111"/>
      <c r="W26" s="109"/>
      <c r="X26" s="109"/>
      <c r="Y26" s="109"/>
      <c r="Z26" s="109"/>
      <c r="AA26" s="109"/>
      <c r="AB26" s="109"/>
      <c r="AC26" s="109"/>
    </row>
    <row r="27" spans="1:29" ht="27" customHeight="1" thickBot="1" x14ac:dyDescent="0.25">
      <c r="A27" s="1019" t="s">
        <v>1233</v>
      </c>
      <c r="B27" s="1028">
        <f>SUM(B22:B26)</f>
        <v>-71713642</v>
      </c>
      <c r="C27" s="1020">
        <f t="shared" ref="C27:L27" si="7">SUM(C22:C26)</f>
        <v>84865925.319999993</v>
      </c>
      <c r="D27" s="1020">
        <f t="shared" si="7"/>
        <v>20657472.649999999</v>
      </c>
      <c r="E27" s="1020">
        <f t="shared" si="7"/>
        <v>73507917.480000034</v>
      </c>
      <c r="F27" s="1020">
        <f t="shared" si="7"/>
        <v>114221627.68999997</v>
      </c>
      <c r="G27" s="1020">
        <f t="shared" si="7"/>
        <v>15266440.329999987</v>
      </c>
      <c r="H27" s="1020">
        <f t="shared" si="7"/>
        <v>55544064.629999973</v>
      </c>
      <c r="I27" s="1020">
        <f t="shared" si="7"/>
        <v>13113577.32</v>
      </c>
      <c r="J27" s="1020">
        <f t="shared" si="7"/>
        <v>9985785</v>
      </c>
      <c r="K27" s="1020">
        <f t="shared" si="7"/>
        <v>153059348.72000003</v>
      </c>
      <c r="L27" s="1021">
        <f t="shared" si="7"/>
        <v>23420598.419999994</v>
      </c>
      <c r="M27" s="584"/>
      <c r="N27" s="45"/>
      <c r="O27" s="45"/>
      <c r="P27" s="45"/>
      <c r="Q27" s="111"/>
      <c r="R27" s="111"/>
      <c r="S27" s="111"/>
      <c r="T27" s="111"/>
      <c r="U27" s="111"/>
      <c r="V27" s="111"/>
      <c r="W27" s="109"/>
      <c r="X27" s="109"/>
      <c r="Y27" s="109"/>
      <c r="Z27" s="109"/>
      <c r="AA27" s="109"/>
      <c r="AB27" s="109"/>
      <c r="AC27" s="109"/>
    </row>
    <row r="28" spans="1:29" ht="13.5" thickBot="1" x14ac:dyDescent="0.25">
      <c r="A28" s="217" t="s">
        <v>1234</v>
      </c>
      <c r="B28" s="1010">
        <v>0</v>
      </c>
      <c r="C28" s="46">
        <v>-3455270.16</v>
      </c>
      <c r="D28" s="46">
        <v>-2525293.14</v>
      </c>
      <c r="E28" s="46">
        <v>-5896979.5499999998</v>
      </c>
      <c r="F28" s="46">
        <v>-26632266.199999999</v>
      </c>
      <c r="G28" s="46">
        <v>-204143.44</v>
      </c>
      <c r="H28" s="46">
        <v>-13095964.029999999</v>
      </c>
      <c r="I28" s="46">
        <v>-9710725.9199999999</v>
      </c>
      <c r="J28" s="46">
        <v>-11046402</v>
      </c>
      <c r="K28" s="46">
        <v>-4691204.5199999996</v>
      </c>
      <c r="L28" s="1011">
        <v>0</v>
      </c>
      <c r="M28" s="46"/>
      <c r="N28" s="45"/>
      <c r="O28" s="46"/>
      <c r="P28" s="46"/>
      <c r="Q28" s="111"/>
      <c r="R28" s="111"/>
      <c r="S28" s="111"/>
      <c r="T28" s="111"/>
      <c r="U28" s="111"/>
      <c r="V28" s="111"/>
      <c r="W28" s="109"/>
      <c r="X28" s="109"/>
      <c r="Y28" s="109"/>
      <c r="Z28" s="109"/>
      <c r="AA28" s="109"/>
      <c r="AB28" s="109"/>
      <c r="AC28" s="109"/>
    </row>
    <row r="29" spans="1:29" ht="13.5" thickBot="1" x14ac:dyDescent="0.25">
      <c r="A29" s="1016" t="s">
        <v>434</v>
      </c>
      <c r="B29" s="1029">
        <f>B27+B28</f>
        <v>-71713642</v>
      </c>
      <c r="C29" s="1017">
        <f t="shared" ref="C29:L29" si="8">C27+C28</f>
        <v>81410655.159999996</v>
      </c>
      <c r="D29" s="1017">
        <f t="shared" si="8"/>
        <v>18132179.509999998</v>
      </c>
      <c r="E29" s="1017">
        <f t="shared" si="8"/>
        <v>67610937.930000037</v>
      </c>
      <c r="F29" s="1017">
        <f t="shared" si="8"/>
        <v>87589361.489999965</v>
      </c>
      <c r="G29" s="1017">
        <f t="shared" si="8"/>
        <v>15062296.889999988</v>
      </c>
      <c r="H29" s="1017">
        <f t="shared" si="8"/>
        <v>42448100.599999972</v>
      </c>
      <c r="I29" s="1017">
        <f t="shared" si="8"/>
        <v>3402851.4000000004</v>
      </c>
      <c r="J29" s="1017">
        <f>J27+J28</f>
        <v>-1060617</v>
      </c>
      <c r="K29" s="1017">
        <f t="shared" si="8"/>
        <v>148368144.20000002</v>
      </c>
      <c r="L29" s="1018">
        <f t="shared" si="8"/>
        <v>23420598.419999994</v>
      </c>
      <c r="M29" s="584"/>
      <c r="N29" s="45"/>
      <c r="O29" s="45"/>
      <c r="P29" s="45"/>
      <c r="Q29" s="111"/>
      <c r="R29" s="111"/>
      <c r="S29" s="111"/>
      <c r="T29" s="111"/>
      <c r="U29" s="111"/>
      <c r="V29" s="111"/>
      <c r="W29" s="109"/>
      <c r="X29" s="109"/>
      <c r="Y29" s="109"/>
      <c r="Z29" s="109"/>
      <c r="AA29" s="109"/>
      <c r="AB29" s="109"/>
      <c r="AC29" s="109"/>
    </row>
    <row r="30" spans="1:29" ht="13.5" thickBot="1" x14ac:dyDescent="0.25">
      <c r="A30" s="217" t="s">
        <v>1235</v>
      </c>
      <c r="B30" s="1006">
        <v>-12177487</v>
      </c>
      <c r="C30" s="466">
        <v>0</v>
      </c>
      <c r="D30" s="466">
        <v>0</v>
      </c>
      <c r="E30" s="466">
        <v>0</v>
      </c>
      <c r="F30" s="466">
        <v>0</v>
      </c>
      <c r="G30" s="466">
        <v>0</v>
      </c>
      <c r="H30" s="466">
        <v>0</v>
      </c>
      <c r="I30" s="466">
        <v>0</v>
      </c>
      <c r="J30" s="466">
        <v>0</v>
      </c>
      <c r="K30" s="466">
        <v>-21565000</v>
      </c>
      <c r="L30" s="1007">
        <v>0</v>
      </c>
      <c r="M30" s="46"/>
      <c r="N30" s="45"/>
      <c r="O30" s="46"/>
      <c r="P30" s="46"/>
      <c r="Q30" s="111"/>
      <c r="R30" s="111"/>
      <c r="S30" s="111"/>
      <c r="T30" s="111"/>
      <c r="U30" s="111"/>
      <c r="V30" s="111"/>
      <c r="W30" s="109"/>
      <c r="X30" s="109"/>
      <c r="Y30" s="109"/>
      <c r="Z30" s="109"/>
      <c r="AA30" s="109"/>
      <c r="AB30" s="109"/>
      <c r="AC30" s="109"/>
    </row>
    <row r="31" spans="1:29" ht="14.25" customHeight="1" thickBot="1" x14ac:dyDescent="0.25">
      <c r="A31" s="1013" t="s">
        <v>435</v>
      </c>
      <c r="B31" s="1030">
        <f>B29+B30</f>
        <v>-83891129</v>
      </c>
      <c r="C31" s="1014">
        <f t="shared" ref="C31:L31" si="9">C29+C30</f>
        <v>81410655.159999996</v>
      </c>
      <c r="D31" s="1014">
        <f t="shared" si="9"/>
        <v>18132179.509999998</v>
      </c>
      <c r="E31" s="1014">
        <f t="shared" si="9"/>
        <v>67610937.930000037</v>
      </c>
      <c r="F31" s="1014">
        <f t="shared" si="9"/>
        <v>87589361.489999965</v>
      </c>
      <c r="G31" s="1014">
        <f t="shared" si="9"/>
        <v>15062296.889999988</v>
      </c>
      <c r="H31" s="1014">
        <f t="shared" si="9"/>
        <v>42448100.599999972</v>
      </c>
      <c r="I31" s="1014">
        <f t="shared" si="9"/>
        <v>3402851.4000000004</v>
      </c>
      <c r="J31" s="1014">
        <f t="shared" si="9"/>
        <v>-1060617</v>
      </c>
      <c r="K31" s="1014">
        <f t="shared" si="9"/>
        <v>126803144.20000002</v>
      </c>
      <c r="L31" s="1015">
        <f t="shared" si="9"/>
        <v>23420598.419999994</v>
      </c>
      <c r="M31" s="584"/>
      <c r="N31" s="45"/>
      <c r="O31" s="45"/>
      <c r="P31" s="45"/>
      <c r="Q31" s="111"/>
      <c r="R31" s="111"/>
      <c r="S31" s="111"/>
      <c r="T31" s="111"/>
      <c r="U31" s="111"/>
      <c r="V31" s="111"/>
      <c r="W31" s="109"/>
      <c r="X31" s="109"/>
      <c r="Y31" s="109"/>
      <c r="Z31" s="109"/>
      <c r="AA31" s="109"/>
      <c r="AB31" s="109"/>
      <c r="AC31" s="109"/>
    </row>
    <row r="32" spans="1:29" ht="5.25" customHeight="1" x14ac:dyDescent="0.2">
      <c r="A32" s="1645"/>
      <c r="B32" s="1646"/>
      <c r="C32" s="1646"/>
      <c r="D32" s="1646"/>
      <c r="E32" s="1646"/>
      <c r="F32" s="1646"/>
      <c r="G32" s="1646"/>
      <c r="H32" s="1646"/>
      <c r="I32" s="1646"/>
      <c r="J32" s="1646"/>
      <c r="K32" s="1646"/>
      <c r="L32" s="1646"/>
      <c r="M32" s="45"/>
      <c r="N32" s="45"/>
      <c r="O32" s="45"/>
      <c r="P32" s="45"/>
    </row>
    <row r="33" spans="1:32" x14ac:dyDescent="0.2">
      <c r="A33" s="47" t="s">
        <v>1035</v>
      </c>
      <c r="B33" s="45"/>
      <c r="C33" s="45"/>
      <c r="D33" s="45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32" x14ac:dyDescent="0.2">
      <c r="A34" s="47"/>
      <c r="B34" s="584"/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45"/>
      <c r="N34" s="45"/>
      <c r="O34" s="45"/>
      <c r="P34" s="45"/>
    </row>
    <row r="35" spans="1:32" x14ac:dyDescent="0.2">
      <c r="A35" s="48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49"/>
      <c r="N35" s="49"/>
      <c r="O35" s="49"/>
      <c r="P35" s="49"/>
    </row>
    <row r="36" spans="1:32" ht="24.75" customHeight="1" x14ac:dyDescent="0.25">
      <c r="A36" s="1648" t="s">
        <v>996</v>
      </c>
      <c r="B36" s="1648"/>
      <c r="C36" s="1648"/>
      <c r="D36" s="1648"/>
      <c r="E36" s="1648"/>
      <c r="F36" s="1648"/>
      <c r="G36" s="1648"/>
      <c r="H36" s="1648"/>
      <c r="I36" s="1648"/>
      <c r="J36" s="1648"/>
      <c r="K36" s="1648"/>
      <c r="L36" s="1648"/>
      <c r="M36" s="1648"/>
      <c r="N36" s="1648"/>
      <c r="O36" s="1648"/>
      <c r="P36" s="1648"/>
      <c r="Q36" s="1648"/>
      <c r="R36" s="1648"/>
      <c r="S36" s="1648"/>
      <c r="T36" s="1648"/>
      <c r="U36" s="1648"/>
      <c r="V36" s="1648"/>
      <c r="W36" s="1648"/>
      <c r="X36" s="1547"/>
    </row>
    <row r="37" spans="1:32" ht="15.75" x14ac:dyDescent="0.25">
      <c r="A37" s="1648" t="s">
        <v>1810</v>
      </c>
      <c r="B37" s="1648"/>
      <c r="C37" s="1648"/>
      <c r="D37" s="1648"/>
      <c r="E37" s="1648"/>
      <c r="F37" s="1648"/>
      <c r="G37" s="1648"/>
      <c r="H37" s="1648"/>
      <c r="I37" s="1648"/>
      <c r="J37" s="1648"/>
      <c r="K37" s="1648"/>
      <c r="L37" s="1648"/>
      <c r="M37" s="1648"/>
      <c r="N37" s="1648"/>
      <c r="O37" s="1648"/>
      <c r="P37" s="1648"/>
      <c r="Q37" s="1648"/>
      <c r="R37" s="1648"/>
      <c r="S37" s="1648"/>
      <c r="T37" s="1648"/>
      <c r="U37" s="1648"/>
      <c r="V37" s="1648"/>
      <c r="W37" s="1648"/>
      <c r="X37" s="1547"/>
    </row>
    <row r="38" spans="1:32" x14ac:dyDescent="0.2">
      <c r="A38" s="1644" t="s">
        <v>813</v>
      </c>
      <c r="B38" s="1644"/>
      <c r="C38" s="1644"/>
      <c r="D38" s="1644"/>
      <c r="E38" s="1644"/>
      <c r="F38" s="1644"/>
      <c r="G38" s="1644"/>
      <c r="H38" s="1644"/>
      <c r="I38" s="1644"/>
      <c r="J38" s="1644"/>
      <c r="K38" s="1644"/>
      <c r="L38" s="1644"/>
      <c r="M38" s="1644"/>
      <c r="N38" s="1644"/>
      <c r="O38" s="1644"/>
      <c r="P38" s="1644"/>
      <c r="Q38" s="1644"/>
      <c r="R38" s="1644"/>
      <c r="S38" s="1644"/>
      <c r="T38" s="1644"/>
      <c r="U38" s="1644"/>
      <c r="V38" s="1644"/>
      <c r="W38" s="1644"/>
      <c r="X38" s="1547"/>
    </row>
    <row r="39" spans="1:32" ht="3" customHeight="1" thickBot="1" x14ac:dyDescent="0.25">
      <c r="A39" s="1035"/>
      <c r="B39" s="1035"/>
      <c r="C39" s="1035"/>
      <c r="D39" s="1035"/>
      <c r="E39" s="1035"/>
      <c r="F39" s="1035"/>
      <c r="G39" s="1035"/>
      <c r="H39" s="1035"/>
      <c r="I39" s="1035"/>
      <c r="J39" s="1035"/>
      <c r="K39" s="1035"/>
      <c r="L39" s="1035"/>
      <c r="M39" s="1035"/>
      <c r="N39" s="1035"/>
      <c r="O39" s="1035"/>
      <c r="P39" s="1035"/>
      <c r="Q39" s="1035"/>
      <c r="R39" s="1035"/>
      <c r="S39" s="1035"/>
      <c r="T39" s="1035"/>
      <c r="U39" s="1035"/>
      <c r="V39" s="1035"/>
      <c r="W39" s="1035"/>
      <c r="X39" s="909"/>
    </row>
    <row r="40" spans="1:32" ht="15" customHeight="1" thickBot="1" x14ac:dyDescent="0.3">
      <c r="A40" s="1647"/>
      <c r="B40" s="1833" t="s">
        <v>795</v>
      </c>
      <c r="C40" s="1834"/>
      <c r="D40" s="1834"/>
      <c r="E40" s="1834"/>
      <c r="F40" s="1834"/>
      <c r="G40" s="1834"/>
      <c r="H40" s="1834"/>
      <c r="I40" s="1834"/>
      <c r="J40" s="1834"/>
      <c r="K40" s="1834"/>
      <c r="L40" s="1834"/>
      <c r="M40" s="1834"/>
      <c r="N40" s="1834"/>
      <c r="O40" s="1834"/>
      <c r="P40" s="1834"/>
      <c r="Q40" s="1834"/>
      <c r="R40" s="1834"/>
      <c r="S40" s="1834"/>
      <c r="T40" s="1649" t="s">
        <v>796</v>
      </c>
      <c r="U40" s="1650"/>
      <c r="V40" s="1649" t="s">
        <v>797</v>
      </c>
      <c r="W40" s="1650"/>
    </row>
    <row r="41" spans="1:32" s="185" customFormat="1" ht="23.25" customHeight="1" thickBot="1" x14ac:dyDescent="0.3">
      <c r="A41" s="1647"/>
      <c r="B41" s="1036" t="s">
        <v>89</v>
      </c>
      <c r="C41" s="1037" t="s">
        <v>49</v>
      </c>
      <c r="D41" s="1037" t="s">
        <v>99</v>
      </c>
      <c r="E41" s="1037" t="s">
        <v>29</v>
      </c>
      <c r="F41" s="1037" t="s">
        <v>47</v>
      </c>
      <c r="G41" s="1037" t="s">
        <v>48</v>
      </c>
      <c r="H41" s="1037" t="s">
        <v>74</v>
      </c>
      <c r="I41" s="1037" t="s">
        <v>32</v>
      </c>
      <c r="J41" s="1037" t="s">
        <v>40</v>
      </c>
      <c r="K41" s="1037" t="s">
        <v>353</v>
      </c>
      <c r="L41" s="1037" t="s">
        <v>867</v>
      </c>
      <c r="M41" s="1037" t="s">
        <v>93</v>
      </c>
      <c r="N41" s="1037" t="s">
        <v>88</v>
      </c>
      <c r="O41" s="1037" t="s">
        <v>30</v>
      </c>
      <c r="P41" s="1037" t="s">
        <v>810</v>
      </c>
      <c r="Q41" s="1037" t="s">
        <v>158</v>
      </c>
      <c r="R41" s="1037" t="s">
        <v>31</v>
      </c>
      <c r="S41" s="1037" t="s">
        <v>1224</v>
      </c>
      <c r="T41" s="1037" t="s">
        <v>354</v>
      </c>
      <c r="U41" s="1037" t="s">
        <v>480</v>
      </c>
      <c r="V41" s="1037" t="s">
        <v>41</v>
      </c>
      <c r="W41" s="1038" t="s">
        <v>1979</v>
      </c>
    </row>
    <row r="42" spans="1:32" x14ac:dyDescent="0.2">
      <c r="A42" s="216" t="s">
        <v>424</v>
      </c>
      <c r="B42" s="1048">
        <v>187896383.72999999</v>
      </c>
      <c r="C42" s="1049">
        <v>2007779.44</v>
      </c>
      <c r="D42" s="1049">
        <v>917515485</v>
      </c>
      <c r="E42" s="1049">
        <v>2880285.2</v>
      </c>
      <c r="F42" s="1049">
        <v>290809628.05000001</v>
      </c>
      <c r="G42" s="1049">
        <v>395308030</v>
      </c>
      <c r="H42" s="1049">
        <v>590255455</v>
      </c>
      <c r="I42" s="1049">
        <v>408130725</v>
      </c>
      <c r="J42" s="1049">
        <v>101746.5</v>
      </c>
      <c r="K42" s="1049">
        <v>772042915.44000006</v>
      </c>
      <c r="L42" s="1049">
        <v>124087290.15000001</v>
      </c>
      <c r="M42" s="1049">
        <v>1761535</v>
      </c>
      <c r="N42" s="1049">
        <v>1701590270.8</v>
      </c>
      <c r="O42" s="1049">
        <v>99289365.75</v>
      </c>
      <c r="P42" s="1026">
        <v>38002108</v>
      </c>
      <c r="Q42" s="1026">
        <v>11853370</v>
      </c>
      <c r="R42" s="1026">
        <v>876898085.58000004</v>
      </c>
      <c r="S42" s="1026">
        <v>9980081.9600000009</v>
      </c>
      <c r="T42" s="1050">
        <v>133088239</v>
      </c>
      <c r="U42" s="1050">
        <v>270333227</v>
      </c>
      <c r="V42" s="1026">
        <v>7176134.2000000002</v>
      </c>
      <c r="W42" s="1027">
        <v>39245602</v>
      </c>
      <c r="Y42" s="111"/>
      <c r="Z42" s="111"/>
      <c r="AA42" s="111"/>
      <c r="AB42" s="111"/>
      <c r="AC42" s="111"/>
      <c r="AD42" s="109"/>
      <c r="AE42" s="109"/>
      <c r="AF42" s="109"/>
    </row>
    <row r="43" spans="1:32" ht="13.5" thickBot="1" x14ac:dyDescent="0.25">
      <c r="A43" s="217" t="s">
        <v>425</v>
      </c>
      <c r="B43" s="1010">
        <v>-160605045.56999999</v>
      </c>
      <c r="C43" s="46">
        <v>-2164937.15</v>
      </c>
      <c r="D43" s="46">
        <v>-248770983</v>
      </c>
      <c r="E43" s="46">
        <v>-2402954.04</v>
      </c>
      <c r="F43" s="46">
        <v>-159760190.94999999</v>
      </c>
      <c r="G43" s="46">
        <v>-173729501</v>
      </c>
      <c r="H43" s="46">
        <v>-505379533.36000001</v>
      </c>
      <c r="I43" s="46">
        <v>-451602851</v>
      </c>
      <c r="J43" s="46">
        <v>-43500.83</v>
      </c>
      <c r="K43" s="46">
        <v>-656855875.76999998</v>
      </c>
      <c r="L43" s="46">
        <v>-92098492.030000001</v>
      </c>
      <c r="M43" s="46">
        <v>-1416299</v>
      </c>
      <c r="N43" s="46">
        <v>-1256635269.6700001</v>
      </c>
      <c r="O43" s="46">
        <v>-70232350.129999995</v>
      </c>
      <c r="P43" s="466">
        <v>-34438620</v>
      </c>
      <c r="Q43" s="466">
        <v>-7718942</v>
      </c>
      <c r="R43" s="466">
        <v>-632899110.74000001</v>
      </c>
      <c r="S43" s="466">
        <v>-5569213.8700000001</v>
      </c>
      <c r="T43" s="1051">
        <v>-132053496</v>
      </c>
      <c r="U43" s="1051">
        <v>-200581980</v>
      </c>
      <c r="V43" s="466">
        <v>-4274081.83</v>
      </c>
      <c r="W43" s="1007">
        <v>-26681506</v>
      </c>
      <c r="Y43" s="111"/>
      <c r="Z43" s="111"/>
      <c r="AA43" s="111"/>
      <c r="AB43" s="111"/>
      <c r="AC43" s="111"/>
      <c r="AD43" s="109"/>
      <c r="AE43" s="109"/>
      <c r="AF43" s="109"/>
    </row>
    <row r="44" spans="1:32" s="33" customFormat="1" ht="13.5" thickBot="1" x14ac:dyDescent="0.25">
      <c r="A44" s="1012" t="s">
        <v>426</v>
      </c>
      <c r="B44" s="1052">
        <f>B42+B43</f>
        <v>27291338.159999996</v>
      </c>
      <c r="C44" s="1041">
        <f t="shared" ref="C44:K44" si="10">C42+C43</f>
        <v>-157157.70999999996</v>
      </c>
      <c r="D44" s="1041">
        <f t="shared" si="10"/>
        <v>668744502</v>
      </c>
      <c r="E44" s="1041">
        <f t="shared" si="10"/>
        <v>477331.16000000015</v>
      </c>
      <c r="F44" s="1041">
        <f t="shared" si="10"/>
        <v>131049437.10000002</v>
      </c>
      <c r="G44" s="1041">
        <f t="shared" si="10"/>
        <v>221578529</v>
      </c>
      <c r="H44" s="1041">
        <f t="shared" si="10"/>
        <v>84875921.639999986</v>
      </c>
      <c r="I44" s="1041">
        <f t="shared" si="10"/>
        <v>-43472126</v>
      </c>
      <c r="J44" s="1041">
        <f t="shared" si="10"/>
        <v>58245.67</v>
      </c>
      <c r="K44" s="1041">
        <f t="shared" si="10"/>
        <v>115187039.67000008</v>
      </c>
      <c r="L44" s="1041">
        <f>L42+L43</f>
        <v>31988798.120000005</v>
      </c>
      <c r="M44" s="1041">
        <f>M42+M43</f>
        <v>345236</v>
      </c>
      <c r="N44" s="1041">
        <f>N42+N43</f>
        <v>444955001.12999988</v>
      </c>
      <c r="O44" s="1041">
        <f>O42+O43</f>
        <v>29057015.620000005</v>
      </c>
      <c r="P44" s="1041">
        <f>P42+P43</f>
        <v>3563488</v>
      </c>
      <c r="Q44" s="1041">
        <f>Q42+Q43</f>
        <v>4134428</v>
      </c>
      <c r="R44" s="1041">
        <f>R42+R43</f>
        <v>243998974.84000003</v>
      </c>
      <c r="S44" s="1041">
        <f>S42+S43</f>
        <v>4410868.0900000008</v>
      </c>
      <c r="T44" s="1041">
        <f>T42+T43</f>
        <v>1034743</v>
      </c>
      <c r="U44" s="1041">
        <f>U42+U43</f>
        <v>69751247</v>
      </c>
      <c r="V44" s="1041">
        <f>V42+V43</f>
        <v>2902052.37</v>
      </c>
      <c r="W44" s="1042">
        <f t="shared" ref="W44" si="11">W42+W43</f>
        <v>12564096</v>
      </c>
      <c r="Y44" s="202"/>
      <c r="Z44" s="202"/>
      <c r="AA44" s="202"/>
      <c r="AB44" s="202"/>
      <c r="AC44" s="202"/>
      <c r="AD44" s="203"/>
      <c r="AE44" s="203"/>
      <c r="AF44" s="203"/>
    </row>
    <row r="45" spans="1:32" x14ac:dyDescent="0.2">
      <c r="A45" s="217" t="s">
        <v>427</v>
      </c>
      <c r="B45" s="1053">
        <f>B46+B47</f>
        <v>-25164920.450000003</v>
      </c>
      <c r="C45" s="372">
        <f t="shared" ref="C45:K45" si="12">C46+C47</f>
        <v>-1544900.38</v>
      </c>
      <c r="D45" s="372">
        <f t="shared" si="12"/>
        <v>-210844462</v>
      </c>
      <c r="E45" s="372">
        <f t="shared" si="12"/>
        <v>-935666.5</v>
      </c>
      <c r="F45" s="372">
        <f t="shared" si="12"/>
        <v>-134756830.07999998</v>
      </c>
      <c r="G45" s="372">
        <f t="shared" si="12"/>
        <v>-149015737.21000001</v>
      </c>
      <c r="H45" s="372">
        <f t="shared" si="12"/>
        <v>-48491633.450000003</v>
      </c>
      <c r="I45" s="372">
        <f t="shared" si="12"/>
        <v>-17307267</v>
      </c>
      <c r="J45" s="372">
        <f t="shared" si="12"/>
        <v>-221826.49</v>
      </c>
      <c r="K45" s="372">
        <f t="shared" si="12"/>
        <v>-133628696.92</v>
      </c>
      <c r="L45" s="372">
        <f>L46+L47</f>
        <v>-24755615.799999997</v>
      </c>
      <c r="M45" s="372">
        <f>M46+M47</f>
        <v>-712278</v>
      </c>
      <c r="N45" s="372">
        <f>N46+N47</f>
        <v>-409962835.19</v>
      </c>
      <c r="O45" s="372">
        <f>O46+O47</f>
        <v>-13793978.26</v>
      </c>
      <c r="P45" s="372">
        <f>P46+P47</f>
        <v>-3302138</v>
      </c>
      <c r="Q45" s="372">
        <f>Q46+Q47</f>
        <v>-2197728</v>
      </c>
      <c r="R45" s="372">
        <f>R46+R47</f>
        <v>-235306471.57999998</v>
      </c>
      <c r="S45" s="372">
        <f>S46+S47</f>
        <v>-1447263.0599999998</v>
      </c>
      <c r="T45" s="372">
        <f>T46+T47</f>
        <v>-10616450</v>
      </c>
      <c r="U45" s="372">
        <f>U46+U47</f>
        <v>-70896520</v>
      </c>
      <c r="V45" s="372">
        <f>V46+V47</f>
        <v>-2047925.78</v>
      </c>
      <c r="W45" s="1054">
        <f t="shared" ref="W45" si="13">W46+W47</f>
        <v>-12218158</v>
      </c>
      <c r="Y45" s="111"/>
      <c r="Z45" s="111"/>
      <c r="AA45" s="111"/>
      <c r="AB45" s="111"/>
      <c r="AC45" s="111"/>
      <c r="AD45" s="109"/>
      <c r="AE45" s="109"/>
      <c r="AF45" s="109"/>
    </row>
    <row r="46" spans="1:32" x14ac:dyDescent="0.2">
      <c r="A46" s="217" t="s">
        <v>1125</v>
      </c>
      <c r="B46" s="1010">
        <v>-8843669.5500000007</v>
      </c>
      <c r="C46" s="46">
        <v>-681685.15</v>
      </c>
      <c r="D46" s="46">
        <v>-36886001</v>
      </c>
      <c r="E46" s="46">
        <v>-821665.25</v>
      </c>
      <c r="F46" s="46">
        <v>-31718439.98</v>
      </c>
      <c r="G46" s="46">
        <v>-24261687.210000001</v>
      </c>
      <c r="H46" s="46">
        <v>-17760652.09</v>
      </c>
      <c r="I46" s="46">
        <v>-15489723</v>
      </c>
      <c r="J46" s="46">
        <v>-221826.49</v>
      </c>
      <c r="K46" s="46">
        <v>-13867835.369999999</v>
      </c>
      <c r="L46" s="466">
        <v>-11308450.52</v>
      </c>
      <c r="M46" s="466">
        <v>-437689</v>
      </c>
      <c r="N46" s="466">
        <v>-66927503.200000003</v>
      </c>
      <c r="O46" s="466">
        <v>-5929164.5800000001</v>
      </c>
      <c r="P46" s="466">
        <v>-1222323</v>
      </c>
      <c r="Q46" s="466">
        <v>-1578195</v>
      </c>
      <c r="R46" s="466">
        <v>-58235400.689999998</v>
      </c>
      <c r="S46" s="466">
        <v>-1384196.92</v>
      </c>
      <c r="T46" s="1051">
        <v>-5627575</v>
      </c>
      <c r="U46" s="1051">
        <v>-20866439</v>
      </c>
      <c r="V46" s="1051">
        <v>-2047925.78</v>
      </c>
      <c r="W46" s="1055">
        <v>-12177437</v>
      </c>
      <c r="Y46" s="111"/>
      <c r="Z46" s="111"/>
      <c r="AA46" s="111"/>
      <c r="AB46" s="111"/>
      <c r="AC46" s="111"/>
      <c r="AD46" s="109"/>
      <c r="AE46" s="109"/>
      <c r="AF46" s="109"/>
    </row>
    <row r="47" spans="1:32" ht="13.5" thickBot="1" x14ac:dyDescent="0.25">
      <c r="A47" s="217" t="s">
        <v>1126</v>
      </c>
      <c r="B47" s="1010">
        <v>-16321250.9</v>
      </c>
      <c r="C47" s="46">
        <v>-863215.23</v>
      </c>
      <c r="D47" s="46">
        <v>-173958461</v>
      </c>
      <c r="E47" s="46">
        <v>-114001.25</v>
      </c>
      <c r="F47" s="46">
        <v>-103038390.09999999</v>
      </c>
      <c r="G47" s="46">
        <v>-124754050</v>
      </c>
      <c r="H47" s="46">
        <v>-30730981.359999999</v>
      </c>
      <c r="I47" s="46">
        <v>-1817544</v>
      </c>
      <c r="J47" s="46">
        <v>0</v>
      </c>
      <c r="K47" s="46">
        <v>-119760861.55</v>
      </c>
      <c r="L47" s="466">
        <v>-13447165.279999999</v>
      </c>
      <c r="M47" s="466">
        <v>-274589</v>
      </c>
      <c r="N47" s="466">
        <v>-343035331.99000001</v>
      </c>
      <c r="O47" s="466">
        <v>-7864813.6799999997</v>
      </c>
      <c r="P47" s="466">
        <v>-2079815</v>
      </c>
      <c r="Q47" s="466">
        <v>-619533</v>
      </c>
      <c r="R47" s="466">
        <v>-177071070.88999999</v>
      </c>
      <c r="S47" s="466">
        <v>-63066.14</v>
      </c>
      <c r="T47" s="1051">
        <v>-4988875</v>
      </c>
      <c r="U47" s="1051">
        <v>-50030081</v>
      </c>
      <c r="V47" s="1051">
        <v>0</v>
      </c>
      <c r="W47" s="1055">
        <v>-40721</v>
      </c>
      <c r="Y47" s="111"/>
      <c r="Z47" s="111"/>
      <c r="AA47" s="111"/>
      <c r="AB47" s="111"/>
      <c r="AC47" s="111"/>
      <c r="AD47" s="109"/>
      <c r="AE47" s="109"/>
      <c r="AF47" s="109"/>
    </row>
    <row r="48" spans="1:32" s="33" customFormat="1" ht="13.5" thickBot="1" x14ac:dyDescent="0.25">
      <c r="A48" s="1012" t="s">
        <v>428</v>
      </c>
      <c r="B48" s="1052">
        <f>B44+B45</f>
        <v>2126417.7099999934</v>
      </c>
      <c r="C48" s="1041">
        <f t="shared" ref="C48:K48" si="14">C44+C45</f>
        <v>-1702058.0899999999</v>
      </c>
      <c r="D48" s="1041">
        <f t="shared" si="14"/>
        <v>457900040</v>
      </c>
      <c r="E48" s="1041">
        <f t="shared" si="14"/>
        <v>-458335.33999999985</v>
      </c>
      <c r="F48" s="1041">
        <f t="shared" si="14"/>
        <v>-3707392.9799999595</v>
      </c>
      <c r="G48" s="1041">
        <f t="shared" si="14"/>
        <v>72562791.789999992</v>
      </c>
      <c r="H48" s="1041">
        <f t="shared" si="14"/>
        <v>36384288.189999983</v>
      </c>
      <c r="I48" s="1041">
        <f t="shared" si="14"/>
        <v>-60779393</v>
      </c>
      <c r="J48" s="1041">
        <f t="shared" si="14"/>
        <v>-163580.82</v>
      </c>
      <c r="K48" s="1041">
        <f t="shared" si="14"/>
        <v>-18441657.249999925</v>
      </c>
      <c r="L48" s="1041">
        <f>L44+L45</f>
        <v>7233182.3200000077</v>
      </c>
      <c r="M48" s="1041">
        <f>M44+M45</f>
        <v>-367042</v>
      </c>
      <c r="N48" s="1041">
        <f>N44+N45</f>
        <v>34992165.939999878</v>
      </c>
      <c r="O48" s="1041">
        <f>O44+O45</f>
        <v>15263037.360000005</v>
      </c>
      <c r="P48" s="1041">
        <f>P44+P45</f>
        <v>261350</v>
      </c>
      <c r="Q48" s="1041">
        <f>Q44+Q45</f>
        <v>1936700</v>
      </c>
      <c r="R48" s="1041">
        <f>R44+R45</f>
        <v>8692503.2600000501</v>
      </c>
      <c r="S48" s="1041">
        <f>S44+S45</f>
        <v>2963605.0300000012</v>
      </c>
      <c r="T48" s="1041">
        <f>T44+T45</f>
        <v>-9581707</v>
      </c>
      <c r="U48" s="1041">
        <f>U44+U45</f>
        <v>-1145273</v>
      </c>
      <c r="V48" s="1041">
        <f t="shared" ref="V48:W48" si="15">V44+V45</f>
        <v>854126.59000000008</v>
      </c>
      <c r="W48" s="1042">
        <f t="shared" si="15"/>
        <v>345938</v>
      </c>
      <c r="Y48" s="202"/>
      <c r="Z48" s="202"/>
      <c r="AA48" s="202"/>
      <c r="AB48" s="202"/>
      <c r="AC48" s="202"/>
      <c r="AD48" s="203"/>
      <c r="AE48" s="203"/>
      <c r="AF48" s="203"/>
    </row>
    <row r="49" spans="1:32" x14ac:dyDescent="0.2">
      <c r="A49" s="217" t="s">
        <v>429</v>
      </c>
      <c r="B49" s="1006">
        <f>SUM(B50:B52)</f>
        <v>42397620.270000003</v>
      </c>
      <c r="C49" s="466">
        <f t="shared" ref="C49:K49" si="16">SUM(C50:C52)</f>
        <v>0</v>
      </c>
      <c r="D49" s="466">
        <f t="shared" si="16"/>
        <v>21744759</v>
      </c>
      <c r="E49" s="466">
        <f t="shared" si="16"/>
        <v>0</v>
      </c>
      <c r="F49" s="466">
        <f t="shared" si="16"/>
        <v>15549215.51</v>
      </c>
      <c r="G49" s="466">
        <f t="shared" si="16"/>
        <v>8749855</v>
      </c>
      <c r="H49" s="466">
        <f t="shared" si="16"/>
        <v>885713.5</v>
      </c>
      <c r="I49" s="466">
        <f>SUM(I50:I52)</f>
        <v>6918545</v>
      </c>
      <c r="J49" s="466">
        <f t="shared" si="16"/>
        <v>0</v>
      </c>
      <c r="K49" s="466">
        <f t="shared" si="16"/>
        <v>3267140.67</v>
      </c>
      <c r="L49" s="466">
        <f>SUM(L50:L52)</f>
        <v>-12292357.530000001</v>
      </c>
      <c r="M49" s="466">
        <f>SUM(M50:M52)</f>
        <v>77272</v>
      </c>
      <c r="N49" s="466">
        <f>SUM(N50:N52)</f>
        <v>2327758.84</v>
      </c>
      <c r="O49" s="466">
        <f>SUM(O50:O52)</f>
        <v>-461874.51</v>
      </c>
      <c r="P49" s="466">
        <f>SUM(P50:P52)</f>
        <v>336783</v>
      </c>
      <c r="Q49" s="466">
        <f>SUM(Q50:Q52)</f>
        <v>13</v>
      </c>
      <c r="R49" s="466">
        <f>SUM(R50:R52)</f>
        <v>7792972.290000001</v>
      </c>
      <c r="S49" s="466">
        <f>SUM(S50:S52)</f>
        <v>62880.66</v>
      </c>
      <c r="T49" s="466">
        <f>SUM(T50:T52)</f>
        <v>27933595</v>
      </c>
      <c r="U49" s="466">
        <f>SUM(U50:U52)</f>
        <v>3051231</v>
      </c>
      <c r="V49" s="466">
        <f>SUM(V50:V52)</f>
        <v>72.040000000000006</v>
      </c>
      <c r="W49" s="1007">
        <f t="shared" ref="W49" si="17">SUM(W50:W52)</f>
        <v>799258</v>
      </c>
      <c r="Y49" s="111"/>
      <c r="Z49" s="111"/>
      <c r="AA49" s="111"/>
      <c r="AB49" s="111"/>
      <c r="AC49" s="111"/>
      <c r="AD49" s="109"/>
      <c r="AE49" s="109"/>
      <c r="AF49" s="109"/>
    </row>
    <row r="50" spans="1:32" x14ac:dyDescent="0.2">
      <c r="A50" s="361" t="s">
        <v>1377</v>
      </c>
      <c r="B50" s="1010">
        <v>41587031.600000001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1519427</v>
      </c>
      <c r="J50" s="46">
        <v>0</v>
      </c>
      <c r="K50" s="46">
        <v>0</v>
      </c>
      <c r="L50" s="46">
        <v>-12503491.9</v>
      </c>
      <c r="M50" s="46">
        <v>0</v>
      </c>
      <c r="N50" s="46">
        <v>0</v>
      </c>
      <c r="O50" s="46">
        <v>0</v>
      </c>
      <c r="P50" s="466">
        <v>0</v>
      </c>
      <c r="Q50" s="466">
        <v>0</v>
      </c>
      <c r="R50" s="466">
        <v>3538751.22</v>
      </c>
      <c r="S50" s="466">
        <v>0</v>
      </c>
      <c r="T50" s="1051">
        <v>0</v>
      </c>
      <c r="U50" s="1051"/>
      <c r="V50" s="1051">
        <v>0</v>
      </c>
      <c r="W50" s="1055">
        <v>0</v>
      </c>
      <c r="Y50" s="111"/>
      <c r="Z50" s="111"/>
      <c r="AA50" s="111"/>
      <c r="AB50" s="111"/>
      <c r="AC50" s="111"/>
      <c r="AD50" s="109"/>
      <c r="AE50" s="109"/>
      <c r="AF50" s="109"/>
    </row>
    <row r="51" spans="1:32" x14ac:dyDescent="0.2">
      <c r="A51" s="361" t="s">
        <v>1378</v>
      </c>
      <c r="B51" s="1010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6"/>
      <c r="Q51" s="466"/>
      <c r="R51" s="466"/>
      <c r="S51" s="466"/>
      <c r="T51" s="1051"/>
      <c r="U51" s="1051"/>
      <c r="V51" s="1051"/>
      <c r="W51" s="1055"/>
      <c r="Y51" s="111"/>
      <c r="Z51" s="111"/>
      <c r="AA51" s="111"/>
      <c r="AB51" s="111"/>
      <c r="AC51" s="111"/>
      <c r="AD51" s="109"/>
      <c r="AE51" s="109"/>
      <c r="AF51" s="109"/>
    </row>
    <row r="52" spans="1:32" x14ac:dyDescent="0.2">
      <c r="A52" s="361" t="s">
        <v>1379</v>
      </c>
      <c r="B52" s="1056">
        <v>810588.67</v>
      </c>
      <c r="C52" s="908">
        <v>0</v>
      </c>
      <c r="D52" s="908">
        <v>21744759</v>
      </c>
      <c r="E52" s="908">
        <v>0</v>
      </c>
      <c r="F52" s="908">
        <v>15549215.51</v>
      </c>
      <c r="G52" s="908">
        <v>8749855</v>
      </c>
      <c r="H52" s="908">
        <v>885713.5</v>
      </c>
      <c r="I52" s="908">
        <v>5399118</v>
      </c>
      <c r="J52" s="908">
        <v>0</v>
      </c>
      <c r="K52" s="908">
        <v>3267140.67</v>
      </c>
      <c r="L52" s="908">
        <v>211134.37</v>
      </c>
      <c r="M52" s="908">
        <v>77272</v>
      </c>
      <c r="N52" s="908">
        <v>2327758.84</v>
      </c>
      <c r="O52" s="908">
        <v>-461874.51</v>
      </c>
      <c r="P52" s="466">
        <v>336783</v>
      </c>
      <c r="Q52" s="466">
        <v>13</v>
      </c>
      <c r="R52" s="466">
        <v>4254221.07</v>
      </c>
      <c r="S52" s="466">
        <v>62880.66</v>
      </c>
      <c r="T52" s="1051">
        <v>27933595</v>
      </c>
      <c r="U52" s="1051">
        <v>3051231</v>
      </c>
      <c r="V52" s="1051">
        <v>72.040000000000006</v>
      </c>
      <c r="W52" s="1055">
        <v>799258</v>
      </c>
      <c r="Y52" s="111"/>
      <c r="Z52" s="111"/>
      <c r="AA52" s="111"/>
      <c r="AB52" s="111"/>
      <c r="AC52" s="111"/>
      <c r="AD52" s="109"/>
      <c r="AE52" s="109"/>
      <c r="AF52" s="109"/>
    </row>
    <row r="53" spans="1:32" x14ac:dyDescent="0.2">
      <c r="A53" s="217" t="s">
        <v>430</v>
      </c>
      <c r="B53" s="1006">
        <f>SUM(B54:B56)</f>
        <v>1897686.2499999998</v>
      </c>
      <c r="C53" s="466">
        <f t="shared" ref="C53:K53" si="18">SUM(C54:C56)</f>
        <v>82576.53</v>
      </c>
      <c r="D53" s="466">
        <f t="shared" si="18"/>
        <v>0</v>
      </c>
      <c r="E53" s="466">
        <f t="shared" si="18"/>
        <v>-127319.51</v>
      </c>
      <c r="F53" s="466">
        <f t="shared" si="18"/>
        <v>-4171020.77</v>
      </c>
      <c r="G53" s="466">
        <f t="shared" si="18"/>
        <v>-17193407.43</v>
      </c>
      <c r="H53" s="466">
        <f t="shared" si="18"/>
        <v>-25599974.989999998</v>
      </c>
      <c r="I53" s="466">
        <f t="shared" si="18"/>
        <v>5972279</v>
      </c>
      <c r="J53" s="466">
        <f t="shared" si="18"/>
        <v>-60867.41</v>
      </c>
      <c r="K53" s="466">
        <f t="shared" si="18"/>
        <v>9062263.8599999994</v>
      </c>
      <c r="L53" s="466">
        <f>SUM(L54:L56)</f>
        <v>-1051748.6100000001</v>
      </c>
      <c r="M53" s="466">
        <f>SUM(M54:M56)</f>
        <v>281</v>
      </c>
      <c r="N53" s="466">
        <f>SUM(N54:N56)</f>
        <v>-42025160.359999992</v>
      </c>
      <c r="O53" s="466">
        <f>SUM(O54:O56)</f>
        <v>736431.30999999994</v>
      </c>
      <c r="P53" s="466">
        <f>SUM(P54:P56)</f>
        <v>1127673</v>
      </c>
      <c r="Q53" s="466">
        <f>SUM(Q54:Q56)</f>
        <v>103923</v>
      </c>
      <c r="R53" s="466">
        <f>SUM(R54:R56)</f>
        <v>8105025.4000000013</v>
      </c>
      <c r="S53" s="466">
        <f>SUM(S54:S56)</f>
        <v>-316607.25</v>
      </c>
      <c r="T53" s="466">
        <f>SUM(T54:T56)</f>
        <v>-293854</v>
      </c>
      <c r="U53" s="466">
        <f>SUM(U54:U56)</f>
        <v>1074595</v>
      </c>
      <c r="V53" s="466">
        <f>SUM(V54:V56)</f>
        <v>-429531.8</v>
      </c>
      <c r="W53" s="1007">
        <f t="shared" ref="W53" si="19">SUM(W54:W56)</f>
        <v>-3350984</v>
      </c>
      <c r="Y53" s="111"/>
      <c r="Z53" s="111"/>
      <c r="AA53" s="111"/>
      <c r="AB53" s="111"/>
      <c r="AC53" s="111"/>
      <c r="AD53" s="109"/>
      <c r="AE53" s="109"/>
      <c r="AF53" s="109"/>
    </row>
    <row r="54" spans="1:32" x14ac:dyDescent="0.2">
      <c r="A54" s="217" t="s">
        <v>431</v>
      </c>
      <c r="B54" s="1010">
        <v>2745056.51</v>
      </c>
      <c r="C54" s="46">
        <v>0</v>
      </c>
      <c r="D54" s="46">
        <v>0</v>
      </c>
      <c r="E54" s="46">
        <v>0</v>
      </c>
      <c r="F54" s="46">
        <v>-4171020.77</v>
      </c>
      <c r="G54" s="46">
        <v>-1574193.52</v>
      </c>
      <c r="H54" s="46">
        <v>-4389953</v>
      </c>
      <c r="I54" s="46">
        <v>627338</v>
      </c>
      <c r="J54" s="46">
        <v>-59777.97</v>
      </c>
      <c r="K54" s="46">
        <v>4775977.8499999996</v>
      </c>
      <c r="L54" s="46">
        <v>0</v>
      </c>
      <c r="M54" s="46">
        <v>0</v>
      </c>
      <c r="N54" s="46">
        <v>-15349064.43</v>
      </c>
      <c r="O54" s="46">
        <v>734689.82</v>
      </c>
      <c r="P54" s="466">
        <v>0</v>
      </c>
      <c r="Q54" s="466">
        <v>63829</v>
      </c>
      <c r="R54" s="466">
        <v>8452255.6500000004</v>
      </c>
      <c r="S54" s="466">
        <v>15456.57</v>
      </c>
      <c r="T54" s="1051">
        <v>0</v>
      </c>
      <c r="U54" s="1051">
        <v>2206757</v>
      </c>
      <c r="V54" s="466">
        <v>-428829.05</v>
      </c>
      <c r="W54" s="1007">
        <v>0</v>
      </c>
      <c r="Y54" s="111"/>
      <c r="Z54" s="111"/>
      <c r="AA54" s="111"/>
      <c r="AB54" s="111"/>
      <c r="AC54" s="111"/>
      <c r="AD54" s="109"/>
      <c r="AE54" s="109"/>
      <c r="AF54" s="109"/>
    </row>
    <row r="55" spans="1:32" x14ac:dyDescent="0.2">
      <c r="A55" s="217" t="s">
        <v>1127</v>
      </c>
      <c r="B55" s="1010">
        <v>0</v>
      </c>
      <c r="C55" s="46">
        <v>0</v>
      </c>
      <c r="D55" s="46">
        <v>0</v>
      </c>
      <c r="E55" s="46">
        <v>0</v>
      </c>
      <c r="F55" s="46">
        <v>0</v>
      </c>
      <c r="G55" s="46">
        <v>-15690906</v>
      </c>
      <c r="H55" s="46">
        <v>-21461157.989999998</v>
      </c>
      <c r="I55" s="46">
        <v>0</v>
      </c>
      <c r="J55" s="46">
        <v>0</v>
      </c>
      <c r="K55" s="46">
        <v>-1526918.4</v>
      </c>
      <c r="L55" s="46">
        <v>-18526.84</v>
      </c>
      <c r="M55" s="46">
        <v>1373</v>
      </c>
      <c r="N55" s="46">
        <v>-56858164.359999999</v>
      </c>
      <c r="O55" s="46">
        <v>1741.49</v>
      </c>
      <c r="P55" s="466">
        <v>0</v>
      </c>
      <c r="Q55" s="466">
        <v>40094</v>
      </c>
      <c r="R55" s="466">
        <v>7.96</v>
      </c>
      <c r="S55" s="466">
        <v>-332063.82</v>
      </c>
      <c r="T55" s="1051">
        <v>-293854</v>
      </c>
      <c r="U55" s="1051">
        <v>-1095020</v>
      </c>
      <c r="V55" s="466">
        <v>0</v>
      </c>
      <c r="W55" s="1007">
        <v>-3506183</v>
      </c>
      <c r="Y55" s="111"/>
      <c r="Z55" s="111"/>
      <c r="AA55" s="111"/>
      <c r="AB55" s="111"/>
      <c r="AC55" s="111"/>
      <c r="AD55" s="109"/>
      <c r="AE55" s="109"/>
      <c r="AF55" s="109"/>
    </row>
    <row r="56" spans="1:32" ht="13.5" thickBot="1" x14ac:dyDescent="0.25">
      <c r="A56" s="217" t="s">
        <v>1128</v>
      </c>
      <c r="B56" s="1056">
        <v>-847370.26</v>
      </c>
      <c r="C56" s="908">
        <v>82576.53</v>
      </c>
      <c r="D56" s="908">
        <v>0</v>
      </c>
      <c r="E56" s="908">
        <v>-127319.51</v>
      </c>
      <c r="F56" s="908">
        <v>0</v>
      </c>
      <c r="G56" s="908">
        <v>71692.09</v>
      </c>
      <c r="H56" s="908">
        <v>251136</v>
      </c>
      <c r="I56" s="908">
        <v>5344941</v>
      </c>
      <c r="J56" s="908">
        <v>-1089.44</v>
      </c>
      <c r="K56" s="908">
        <v>5813204.4100000001</v>
      </c>
      <c r="L56" s="908">
        <v>-1033221.77</v>
      </c>
      <c r="M56" s="908">
        <v>-1092</v>
      </c>
      <c r="N56" s="908">
        <v>30182068.43</v>
      </c>
      <c r="O56" s="908">
        <v>0</v>
      </c>
      <c r="P56" s="466">
        <v>1127673</v>
      </c>
      <c r="Q56" s="466">
        <v>0</v>
      </c>
      <c r="R56" s="466">
        <v>-347238.21</v>
      </c>
      <c r="S56" s="466">
        <v>0</v>
      </c>
      <c r="T56" s="1051">
        <v>0</v>
      </c>
      <c r="U56" s="1051">
        <v>-37142</v>
      </c>
      <c r="V56" s="466">
        <v>-702.75</v>
      </c>
      <c r="W56" s="1007">
        <v>155199</v>
      </c>
      <c r="Y56" s="111"/>
      <c r="Z56" s="111"/>
      <c r="AA56" s="111"/>
      <c r="AB56" s="111"/>
      <c r="AC56" s="111"/>
      <c r="AD56" s="109"/>
      <c r="AE56" s="109"/>
      <c r="AF56" s="109"/>
    </row>
    <row r="57" spans="1:32" s="33" customFormat="1" ht="13.5" thickBot="1" x14ac:dyDescent="0.25">
      <c r="A57" s="1016" t="s">
        <v>432</v>
      </c>
      <c r="B57" s="1057">
        <f>B49+B53</f>
        <v>44295306.520000003</v>
      </c>
      <c r="C57" s="1039">
        <f t="shared" ref="C57:K57" si="20">C49+C53</f>
        <v>82576.53</v>
      </c>
      <c r="D57" s="1039">
        <f t="shared" si="20"/>
        <v>21744759</v>
      </c>
      <c r="E57" s="1039">
        <f t="shared" si="20"/>
        <v>-127319.51</v>
      </c>
      <c r="F57" s="1039">
        <f t="shared" si="20"/>
        <v>11378194.74</v>
      </c>
      <c r="G57" s="1039">
        <f t="shared" si="20"/>
        <v>-8443552.4299999997</v>
      </c>
      <c r="H57" s="1039">
        <f t="shared" si="20"/>
        <v>-24714261.489999998</v>
      </c>
      <c r="I57" s="1039">
        <f t="shared" si="20"/>
        <v>12890824</v>
      </c>
      <c r="J57" s="1039">
        <f t="shared" si="20"/>
        <v>-60867.41</v>
      </c>
      <c r="K57" s="1039">
        <f t="shared" si="20"/>
        <v>12329404.529999999</v>
      </c>
      <c r="L57" s="1039">
        <f>L49+L53</f>
        <v>-13344106.140000001</v>
      </c>
      <c r="M57" s="1039">
        <f>M49+M53</f>
        <v>77553</v>
      </c>
      <c r="N57" s="1039">
        <f>N49+N53</f>
        <v>-39697401.519999996</v>
      </c>
      <c r="O57" s="1039">
        <f>O49+O53</f>
        <v>274556.79999999993</v>
      </c>
      <c r="P57" s="1039">
        <f>P49+P53</f>
        <v>1464456</v>
      </c>
      <c r="Q57" s="1039">
        <f>Q49+Q53</f>
        <v>103936</v>
      </c>
      <c r="R57" s="1039">
        <f>R49+R53</f>
        <v>15897997.690000001</v>
      </c>
      <c r="S57" s="1039">
        <f>S49+S53</f>
        <v>-253726.59</v>
      </c>
      <c r="T57" s="1039">
        <f>T49+T53</f>
        <v>27639741</v>
      </c>
      <c r="U57" s="1039">
        <f>U49+U53</f>
        <v>4125826</v>
      </c>
      <c r="V57" s="1039">
        <f>V49+V53</f>
        <v>-429459.76</v>
      </c>
      <c r="W57" s="1040">
        <f t="shared" ref="W57" si="21">W49+W53</f>
        <v>-2551726</v>
      </c>
      <c r="Y57" s="202"/>
      <c r="Z57" s="202"/>
      <c r="AA57" s="202"/>
      <c r="AB57" s="202"/>
      <c r="AC57" s="202"/>
      <c r="AD57" s="203"/>
      <c r="AE57" s="203"/>
      <c r="AF57" s="203"/>
    </row>
    <row r="58" spans="1:32" x14ac:dyDescent="0.2">
      <c r="A58" s="218" t="s">
        <v>433</v>
      </c>
      <c r="B58" s="1053">
        <f>B48+B57</f>
        <v>46421724.229999997</v>
      </c>
      <c r="C58" s="372">
        <f t="shared" ref="C58:K58" si="22">C48+C57</f>
        <v>-1619481.5599999998</v>
      </c>
      <c r="D58" s="372">
        <f t="shared" si="22"/>
        <v>479644799</v>
      </c>
      <c r="E58" s="372">
        <f t="shared" si="22"/>
        <v>-585654.84999999986</v>
      </c>
      <c r="F58" s="372">
        <f t="shared" si="22"/>
        <v>7670801.7600000408</v>
      </c>
      <c r="G58" s="372">
        <f t="shared" si="22"/>
        <v>64119239.359999992</v>
      </c>
      <c r="H58" s="372">
        <f t="shared" si="22"/>
        <v>11670026.699999984</v>
      </c>
      <c r="I58" s="372">
        <f t="shared" si="22"/>
        <v>-47888569</v>
      </c>
      <c r="J58" s="372">
        <f t="shared" si="22"/>
        <v>-224448.23</v>
      </c>
      <c r="K58" s="372">
        <f t="shared" si="22"/>
        <v>-6112252.7199999262</v>
      </c>
      <c r="L58" s="372">
        <f>L48+L57</f>
        <v>-6110923.8199999928</v>
      </c>
      <c r="M58" s="372">
        <f>M48+M57</f>
        <v>-289489</v>
      </c>
      <c r="N58" s="372">
        <f>N48+N57</f>
        <v>-4705235.5800001174</v>
      </c>
      <c r="O58" s="372">
        <f>O48+O57</f>
        <v>15537594.160000006</v>
      </c>
      <c r="P58" s="372">
        <f>P48+P57</f>
        <v>1725806</v>
      </c>
      <c r="Q58" s="372">
        <f>Q48+Q57</f>
        <v>2040636</v>
      </c>
      <c r="R58" s="372">
        <f>R48+R57</f>
        <v>24590500.950000051</v>
      </c>
      <c r="S58" s="372">
        <f>S48+S57</f>
        <v>2709878.4400000013</v>
      </c>
      <c r="T58" s="372">
        <f>T48+T57</f>
        <v>18058034</v>
      </c>
      <c r="U58" s="372">
        <f>U48+U57</f>
        <v>2980553</v>
      </c>
      <c r="V58" s="372">
        <f>V48+V57</f>
        <v>424666.83000000007</v>
      </c>
      <c r="W58" s="1054">
        <f t="shared" ref="W58" si="23">W48+W57</f>
        <v>-2205788</v>
      </c>
      <c r="Y58" s="111"/>
      <c r="Z58" s="111"/>
      <c r="AA58" s="111"/>
      <c r="AB58" s="111"/>
      <c r="AC58" s="111"/>
      <c r="AD58" s="109"/>
      <c r="AE58" s="109"/>
      <c r="AF58" s="109"/>
    </row>
    <row r="59" spans="1:32" x14ac:dyDescent="0.2">
      <c r="A59" s="217" t="s">
        <v>1129</v>
      </c>
      <c r="B59" s="1010">
        <v>0</v>
      </c>
      <c r="C59" s="46">
        <v>0</v>
      </c>
      <c r="D59" s="46">
        <v>0</v>
      </c>
      <c r="E59" s="46">
        <v>0</v>
      </c>
      <c r="F59" s="46">
        <v>251904.8</v>
      </c>
      <c r="G59" s="46">
        <v>0</v>
      </c>
      <c r="H59" s="46">
        <v>0</v>
      </c>
      <c r="I59" s="46">
        <v>-27815</v>
      </c>
      <c r="J59" s="466">
        <v>0</v>
      </c>
      <c r="K59" s="466">
        <v>0</v>
      </c>
      <c r="L59" s="466">
        <v>0</v>
      </c>
      <c r="M59" s="466">
        <v>0</v>
      </c>
      <c r="N59" s="466">
        <v>0</v>
      </c>
      <c r="O59" s="466">
        <v>0</v>
      </c>
      <c r="P59" s="466">
        <v>0</v>
      </c>
      <c r="Q59" s="466">
        <v>0</v>
      </c>
      <c r="R59" s="466">
        <v>0</v>
      </c>
      <c r="S59" s="466">
        <v>696</v>
      </c>
      <c r="T59" s="1051">
        <v>0</v>
      </c>
      <c r="U59" s="1051">
        <v>0</v>
      </c>
      <c r="V59" s="466">
        <v>0</v>
      </c>
      <c r="W59" s="1007">
        <v>0</v>
      </c>
      <c r="Y59" s="111"/>
      <c r="Z59" s="111"/>
      <c r="AA59" s="111"/>
      <c r="AB59" s="111"/>
      <c r="AC59" s="111"/>
      <c r="AD59" s="109"/>
      <c r="AE59" s="109"/>
      <c r="AF59" s="109"/>
    </row>
    <row r="60" spans="1:32" x14ac:dyDescent="0.2">
      <c r="A60" s="217" t="s">
        <v>1130</v>
      </c>
      <c r="B60" s="1010">
        <v>-3797188.8</v>
      </c>
      <c r="C60" s="46">
        <v>24225.67</v>
      </c>
      <c r="D60" s="46">
        <v>0</v>
      </c>
      <c r="E60" s="46">
        <v>0</v>
      </c>
      <c r="F60" s="46">
        <v>-333371.26</v>
      </c>
      <c r="G60" s="46">
        <v>0</v>
      </c>
      <c r="H60" s="46">
        <v>0</v>
      </c>
      <c r="I60" s="46">
        <v>-739585</v>
      </c>
      <c r="J60" s="466">
        <v>0</v>
      </c>
      <c r="K60" s="466">
        <v>0</v>
      </c>
      <c r="L60" s="466">
        <v>0</v>
      </c>
      <c r="M60" s="466">
        <v>0</v>
      </c>
      <c r="N60" s="466">
        <v>0</v>
      </c>
      <c r="O60" s="466">
        <v>0</v>
      </c>
      <c r="P60" s="466">
        <v>0</v>
      </c>
      <c r="Q60" s="466">
        <v>0</v>
      </c>
      <c r="R60" s="466">
        <v>0</v>
      </c>
      <c r="S60" s="466">
        <v>0</v>
      </c>
      <c r="T60" s="1051">
        <v>0</v>
      </c>
      <c r="U60" s="1051">
        <v>0</v>
      </c>
      <c r="V60" s="466">
        <v>0</v>
      </c>
      <c r="W60" s="1007">
        <v>-167344</v>
      </c>
      <c r="Y60" s="111"/>
      <c r="Z60" s="111"/>
      <c r="AA60" s="111"/>
      <c r="AB60" s="111"/>
      <c r="AC60" s="111"/>
      <c r="AD60" s="109"/>
      <c r="AE60" s="109"/>
      <c r="AF60" s="109"/>
    </row>
    <row r="61" spans="1:32" x14ac:dyDescent="0.2">
      <c r="A61" s="217" t="s">
        <v>1131</v>
      </c>
      <c r="B61" s="1010">
        <v>0</v>
      </c>
      <c r="C61" s="46">
        <v>0</v>
      </c>
      <c r="D61" s="46">
        <v>0</v>
      </c>
      <c r="E61" s="46">
        <v>0</v>
      </c>
      <c r="F61" s="46">
        <v>0</v>
      </c>
      <c r="G61" s="46">
        <v>6080418</v>
      </c>
      <c r="H61" s="46">
        <v>0</v>
      </c>
      <c r="I61" s="46">
        <v>-7622314</v>
      </c>
      <c r="J61" s="466">
        <v>0</v>
      </c>
      <c r="K61" s="466">
        <v>0</v>
      </c>
      <c r="L61" s="466">
        <v>0</v>
      </c>
      <c r="M61" s="466">
        <v>0</v>
      </c>
      <c r="N61" s="466">
        <v>0</v>
      </c>
      <c r="O61" s="466">
        <v>0</v>
      </c>
      <c r="P61" s="466">
        <v>0</v>
      </c>
      <c r="Q61" s="466">
        <v>0</v>
      </c>
      <c r="R61" s="466">
        <v>0</v>
      </c>
      <c r="S61" s="466">
        <v>0</v>
      </c>
      <c r="T61" s="1051">
        <v>0</v>
      </c>
      <c r="U61" s="1051">
        <v>0</v>
      </c>
      <c r="V61" s="466">
        <v>0</v>
      </c>
      <c r="W61" s="1007">
        <v>101656</v>
      </c>
      <c r="Y61" s="111"/>
      <c r="Z61" s="111"/>
      <c r="AA61" s="111"/>
      <c r="AB61" s="111"/>
      <c r="AC61" s="111"/>
      <c r="AD61" s="109"/>
      <c r="AE61" s="109"/>
      <c r="AF61" s="109"/>
    </row>
    <row r="62" spans="1:32" ht="13.5" thickBot="1" x14ac:dyDescent="0.25">
      <c r="A62" s="217" t="s">
        <v>1132</v>
      </c>
      <c r="B62" s="1056">
        <v>-151699.19</v>
      </c>
      <c r="C62" s="908">
        <v>0</v>
      </c>
      <c r="D62" s="908">
        <v>0</v>
      </c>
      <c r="E62" s="908">
        <v>0</v>
      </c>
      <c r="F62" s="908"/>
      <c r="G62" s="908">
        <v>0</v>
      </c>
      <c r="H62" s="908">
        <v>0</v>
      </c>
      <c r="I62" s="908">
        <v>-1079139</v>
      </c>
      <c r="J62" s="466">
        <v>0</v>
      </c>
      <c r="K62" s="466">
        <v>0</v>
      </c>
      <c r="L62" s="466">
        <v>0</v>
      </c>
      <c r="M62" s="466">
        <v>0</v>
      </c>
      <c r="N62" s="466">
        <v>0</v>
      </c>
      <c r="O62" s="466">
        <v>0</v>
      </c>
      <c r="P62" s="466">
        <v>0</v>
      </c>
      <c r="Q62" s="466">
        <v>0</v>
      </c>
      <c r="R62" s="466">
        <v>0</v>
      </c>
      <c r="S62" s="466">
        <v>0</v>
      </c>
      <c r="T62" s="1051">
        <v>0</v>
      </c>
      <c r="U62" s="1051">
        <v>0</v>
      </c>
      <c r="V62" s="466">
        <v>0</v>
      </c>
      <c r="W62" s="1007">
        <v>-2815</v>
      </c>
      <c r="Y62" s="111"/>
      <c r="Z62" s="111"/>
      <c r="AA62" s="111"/>
      <c r="AB62" s="111"/>
      <c r="AC62" s="111"/>
      <c r="AD62" s="109"/>
      <c r="AE62" s="109"/>
      <c r="AF62" s="109"/>
    </row>
    <row r="63" spans="1:32" s="33" customFormat="1" ht="27.75" customHeight="1" thickBot="1" x14ac:dyDescent="0.25">
      <c r="A63" s="1016" t="s">
        <v>1233</v>
      </c>
      <c r="B63" s="1057">
        <f>SUM(B58:B62)</f>
        <v>42472836.240000002</v>
      </c>
      <c r="C63" s="1039">
        <f t="shared" ref="C63:K63" si="24">SUM(C58:C62)</f>
        <v>-1595255.89</v>
      </c>
      <c r="D63" s="1039">
        <f t="shared" si="24"/>
        <v>479644799</v>
      </c>
      <c r="E63" s="1039">
        <f t="shared" si="24"/>
        <v>-585654.84999999986</v>
      </c>
      <c r="F63" s="1039">
        <f t="shared" si="24"/>
        <v>7589335.3000000408</v>
      </c>
      <c r="G63" s="1039">
        <f t="shared" si="24"/>
        <v>70199657.359999985</v>
      </c>
      <c r="H63" s="1039">
        <f t="shared" si="24"/>
        <v>11670026.699999984</v>
      </c>
      <c r="I63" s="1039">
        <f t="shared" si="24"/>
        <v>-57357422</v>
      </c>
      <c r="J63" s="1039">
        <f t="shared" si="24"/>
        <v>-224448.23</v>
      </c>
      <c r="K63" s="1039">
        <f t="shared" si="24"/>
        <v>-6112252.7199999262</v>
      </c>
      <c r="L63" s="1039">
        <f>SUM(L58:L62)</f>
        <v>-6110923.8199999928</v>
      </c>
      <c r="M63" s="1039">
        <f>SUM(M58:M62)</f>
        <v>-289489</v>
      </c>
      <c r="N63" s="1039">
        <f>SUM(N58:N62)</f>
        <v>-4705235.5800001174</v>
      </c>
      <c r="O63" s="1039">
        <f>SUM(O58:O62)</f>
        <v>15537594.160000006</v>
      </c>
      <c r="P63" s="1039">
        <f>SUM(P58:P62)</f>
        <v>1725806</v>
      </c>
      <c r="Q63" s="1039">
        <f>SUM(Q58:Q62)</f>
        <v>2040636</v>
      </c>
      <c r="R63" s="1039">
        <f>SUM(R58:R62)</f>
        <v>24590500.950000051</v>
      </c>
      <c r="S63" s="1039">
        <f>SUM(S58:S62)</f>
        <v>2710574.4400000013</v>
      </c>
      <c r="T63" s="1039">
        <f>SUM(T58:T62)</f>
        <v>18058034</v>
      </c>
      <c r="U63" s="1039">
        <f>SUM(U58:U62)</f>
        <v>2980553</v>
      </c>
      <c r="V63" s="1039">
        <f>SUM(V58:V62)</f>
        <v>424666.83000000007</v>
      </c>
      <c r="W63" s="1040">
        <f t="shared" ref="W63" si="25">SUM(W58:W62)</f>
        <v>-2274291</v>
      </c>
      <c r="Y63" s="202"/>
      <c r="Z63" s="202"/>
      <c r="AA63" s="202"/>
      <c r="AB63" s="202"/>
      <c r="AC63" s="202"/>
      <c r="AD63" s="203"/>
      <c r="AE63" s="203"/>
      <c r="AF63" s="203"/>
    </row>
    <row r="64" spans="1:32" ht="13.5" thickBot="1" x14ac:dyDescent="0.25">
      <c r="A64" s="217" t="s">
        <v>1133</v>
      </c>
      <c r="B64" s="1056">
        <v>-27530225.989999998</v>
      </c>
      <c r="C64" s="908">
        <v>-364774.2</v>
      </c>
      <c r="D64" s="908">
        <v>-3981600</v>
      </c>
      <c r="E64" s="908">
        <v>-3433.38</v>
      </c>
      <c r="F64" s="908">
        <v>-6015562.1600000001</v>
      </c>
      <c r="G64" s="908">
        <v>-474070</v>
      </c>
      <c r="H64" s="908">
        <v>992012.5</v>
      </c>
      <c r="I64" s="908">
        <v>-7220666</v>
      </c>
      <c r="J64" s="908">
        <v>-182315.43</v>
      </c>
      <c r="K64" s="908">
        <v>-31455827.780000001</v>
      </c>
      <c r="L64" s="466">
        <v>-4250775.17</v>
      </c>
      <c r="M64" s="466">
        <v>-210952</v>
      </c>
      <c r="N64" s="466">
        <v>0</v>
      </c>
      <c r="O64" s="466">
        <v>-162808.04999999999</v>
      </c>
      <c r="P64" s="466">
        <v>-1993145</v>
      </c>
      <c r="Q64" s="466">
        <v>-198742</v>
      </c>
      <c r="R64" s="466">
        <v>-29926527.190000001</v>
      </c>
      <c r="S64" s="466">
        <v>-2534576.4300000002</v>
      </c>
      <c r="T64" s="1051">
        <v>-4498088</v>
      </c>
      <c r="U64" s="1051">
        <v>-5944710</v>
      </c>
      <c r="V64" s="466">
        <v>-259698.83</v>
      </c>
      <c r="W64" s="1007">
        <v>-1318676</v>
      </c>
      <c r="Y64" s="111"/>
      <c r="Z64" s="111"/>
      <c r="AA64" s="111"/>
      <c r="AB64" s="111"/>
      <c r="AC64" s="111"/>
      <c r="AD64" s="109"/>
      <c r="AE64" s="109"/>
      <c r="AF64" s="109"/>
    </row>
    <row r="65" spans="1:32" s="33" customFormat="1" ht="13.5" thickBot="1" x14ac:dyDescent="0.25">
      <c r="A65" s="1016" t="s">
        <v>434</v>
      </c>
      <c r="B65" s="1057">
        <f>B63+B64</f>
        <v>14942610.250000004</v>
      </c>
      <c r="C65" s="1039">
        <f t="shared" ref="C65:K65" si="26">C63+C64</f>
        <v>-1960030.0899999999</v>
      </c>
      <c r="D65" s="1039">
        <f t="shared" si="26"/>
        <v>475663199</v>
      </c>
      <c r="E65" s="1039">
        <f t="shared" si="26"/>
        <v>-589088.22999999986</v>
      </c>
      <c r="F65" s="1039">
        <f t="shared" si="26"/>
        <v>1573773.1400000406</v>
      </c>
      <c r="G65" s="1039">
        <f t="shared" si="26"/>
        <v>69725587.359999985</v>
      </c>
      <c r="H65" s="1039">
        <f t="shared" si="26"/>
        <v>12662039.199999984</v>
      </c>
      <c r="I65" s="1039">
        <f t="shared" si="26"/>
        <v>-64578088</v>
      </c>
      <c r="J65" s="1039">
        <f t="shared" si="26"/>
        <v>-406763.66000000003</v>
      </c>
      <c r="K65" s="1039">
        <f t="shared" si="26"/>
        <v>-37568080.499999925</v>
      </c>
      <c r="L65" s="1039">
        <f>L63+L64</f>
        <v>-10361698.989999993</v>
      </c>
      <c r="M65" s="1039">
        <f>M63+M64</f>
        <v>-500441</v>
      </c>
      <c r="N65" s="1039">
        <f>N63+N64</f>
        <v>-4705235.5800001174</v>
      </c>
      <c r="O65" s="1039">
        <f>O63+O64</f>
        <v>15374786.110000005</v>
      </c>
      <c r="P65" s="1039">
        <f>P63+P64</f>
        <v>-267339</v>
      </c>
      <c r="Q65" s="1039">
        <f>Q63+Q64</f>
        <v>1841894</v>
      </c>
      <c r="R65" s="1039">
        <f>R63+R64</f>
        <v>-5336026.2399999499</v>
      </c>
      <c r="S65" s="1039">
        <f>S63+S64</f>
        <v>175998.01000000117</v>
      </c>
      <c r="T65" s="1039">
        <f>T63+T64</f>
        <v>13559946</v>
      </c>
      <c r="U65" s="1039">
        <f>U63+U64</f>
        <v>-2964157</v>
      </c>
      <c r="V65" s="1039">
        <f>V63+V64</f>
        <v>164968.00000000009</v>
      </c>
      <c r="W65" s="1040">
        <f t="shared" ref="W65" si="27">W63+W64</f>
        <v>-3592967</v>
      </c>
      <c r="Y65" s="202"/>
      <c r="Z65" s="202"/>
      <c r="AA65" s="202"/>
      <c r="AB65" s="202"/>
      <c r="AC65" s="202"/>
      <c r="AD65" s="203"/>
      <c r="AE65" s="203"/>
      <c r="AF65" s="203"/>
    </row>
    <row r="66" spans="1:32" ht="13.5" thickBot="1" x14ac:dyDescent="0.25">
      <c r="A66" s="217" t="s">
        <v>1134</v>
      </c>
      <c r="B66" s="1006">
        <v>0</v>
      </c>
      <c r="C66" s="466">
        <v>0</v>
      </c>
      <c r="D66" s="466">
        <v>-128661506</v>
      </c>
      <c r="E66" s="466">
        <v>0</v>
      </c>
      <c r="F66" s="466">
        <v>0</v>
      </c>
      <c r="G66" s="466">
        <v>-11124994</v>
      </c>
      <c r="H66" s="466">
        <v>-7479152.7699999996</v>
      </c>
      <c r="I66" s="466">
        <v>0</v>
      </c>
      <c r="J66" s="466">
        <v>0</v>
      </c>
      <c r="K66" s="466">
        <v>0</v>
      </c>
      <c r="L66" s="466">
        <v>0</v>
      </c>
      <c r="M66" s="466">
        <v>0</v>
      </c>
      <c r="N66" s="466">
        <v>0</v>
      </c>
      <c r="O66" s="466">
        <v>-1161292.78</v>
      </c>
      <c r="P66" s="466">
        <v>0</v>
      </c>
      <c r="Q66" s="466">
        <v>0</v>
      </c>
      <c r="R66" s="466"/>
      <c r="S66" s="466">
        <v>0</v>
      </c>
      <c r="T66" s="1051">
        <v>0</v>
      </c>
      <c r="U66" s="1051">
        <v>0</v>
      </c>
      <c r="V66" s="466">
        <v>0</v>
      </c>
      <c r="W66" s="1007">
        <v>0</v>
      </c>
      <c r="Y66" s="111"/>
      <c r="Z66" s="111"/>
      <c r="AA66" s="111"/>
      <c r="AB66" s="111"/>
      <c r="AC66" s="111"/>
      <c r="AD66" s="109"/>
      <c r="AE66" s="109"/>
      <c r="AF66" s="109"/>
    </row>
    <row r="67" spans="1:32" s="33" customFormat="1" ht="15" customHeight="1" thickBot="1" x14ac:dyDescent="0.3">
      <c r="A67" s="1047" t="s">
        <v>435</v>
      </c>
      <c r="B67" s="1058">
        <f>B65+B66</f>
        <v>14942610.250000004</v>
      </c>
      <c r="C67" s="1045">
        <f t="shared" ref="C67:K67" si="28">C65+C66</f>
        <v>-1960030.0899999999</v>
      </c>
      <c r="D67" s="1045">
        <f t="shared" si="28"/>
        <v>347001693</v>
      </c>
      <c r="E67" s="1045">
        <f t="shared" si="28"/>
        <v>-589088.22999999986</v>
      </c>
      <c r="F67" s="1045">
        <f t="shared" si="28"/>
        <v>1573773.1400000406</v>
      </c>
      <c r="G67" s="1045">
        <f t="shared" si="28"/>
        <v>58600593.359999985</v>
      </c>
      <c r="H67" s="1045">
        <f t="shared" si="28"/>
        <v>5182886.4299999848</v>
      </c>
      <c r="I67" s="1045">
        <f t="shared" si="28"/>
        <v>-64578088</v>
      </c>
      <c r="J67" s="1045">
        <f t="shared" si="28"/>
        <v>-406763.66000000003</v>
      </c>
      <c r="K67" s="1045">
        <f t="shared" si="28"/>
        <v>-37568080.499999925</v>
      </c>
      <c r="L67" s="1045">
        <f>L65+L66</f>
        <v>-10361698.989999993</v>
      </c>
      <c r="M67" s="1045">
        <f>M65+M66</f>
        <v>-500441</v>
      </c>
      <c r="N67" s="1045">
        <f>N65+N66</f>
        <v>-4705235.5800001174</v>
      </c>
      <c r="O67" s="1045">
        <f>O65+O66</f>
        <v>14213493.330000006</v>
      </c>
      <c r="P67" s="1045">
        <f>P65+P66</f>
        <v>-267339</v>
      </c>
      <c r="Q67" s="1045">
        <f>Q65+Q66</f>
        <v>1841894</v>
      </c>
      <c r="R67" s="1045">
        <f>R65+R66</f>
        <v>-5336026.2399999499</v>
      </c>
      <c r="S67" s="1045">
        <f>S65+S66</f>
        <v>175998.01000000117</v>
      </c>
      <c r="T67" s="1045">
        <f>T65+T66</f>
        <v>13559946</v>
      </c>
      <c r="U67" s="1045">
        <f>U65+U66</f>
        <v>-2964157</v>
      </c>
      <c r="V67" s="1045">
        <f>V65+V66</f>
        <v>164968.00000000009</v>
      </c>
      <c r="W67" s="1046">
        <f t="shared" ref="W67" si="29">W65+W66</f>
        <v>-3592967</v>
      </c>
      <c r="Y67" s="202"/>
      <c r="Z67" s="202"/>
      <c r="AA67" s="202"/>
      <c r="AB67" s="202"/>
      <c r="AC67" s="202"/>
      <c r="AD67" s="203"/>
      <c r="AE67" s="203"/>
      <c r="AF67" s="203"/>
    </row>
    <row r="68" spans="1:32" ht="6" customHeight="1" x14ac:dyDescent="0.2">
      <c r="A68" s="180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11"/>
    </row>
    <row r="69" spans="1:32" x14ac:dyDescent="0.2">
      <c r="A69" s="47" t="s">
        <v>1035</v>
      </c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584"/>
      <c r="P69" s="584"/>
      <c r="Q69" s="111"/>
      <c r="R69" s="111"/>
      <c r="S69" s="111"/>
      <c r="T69" s="111"/>
      <c r="U69" s="111"/>
      <c r="V69" s="111"/>
      <c r="W69" s="111"/>
    </row>
    <row r="70" spans="1:32" x14ac:dyDescent="0.2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</row>
    <row r="71" spans="1:32" x14ac:dyDescent="0.2">
      <c r="B71" s="908"/>
      <c r="C71" s="908"/>
      <c r="D71" s="908"/>
      <c r="E71" s="908"/>
      <c r="F71" s="908"/>
      <c r="G71" s="908"/>
      <c r="H71" s="908"/>
      <c r="I71" s="908"/>
      <c r="J71" s="908"/>
      <c r="K71" s="908"/>
      <c r="M71" s="908"/>
      <c r="N71" s="908"/>
      <c r="O71" s="908"/>
      <c r="P71" s="908"/>
      <c r="U71" s="111"/>
      <c r="V71" s="111"/>
      <c r="W71" s="111"/>
      <c r="X71" s="111"/>
    </row>
    <row r="72" spans="1:32" x14ac:dyDescent="0.2"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</row>
    <row r="73" spans="1:32" x14ac:dyDescent="0.2">
      <c r="B73" s="357"/>
      <c r="G73" s="357"/>
      <c r="H73" s="357"/>
      <c r="I73" s="357"/>
      <c r="K73" s="357"/>
      <c r="U73" s="357"/>
      <c r="V73" s="357"/>
      <c r="W73" s="357"/>
      <c r="X73" s="357"/>
    </row>
    <row r="74" spans="1:32" x14ac:dyDescent="0.2">
      <c r="B74" s="357"/>
      <c r="G74" s="242"/>
      <c r="H74" s="242"/>
      <c r="I74" s="242"/>
      <c r="K74" s="242"/>
      <c r="U74" s="242"/>
      <c r="V74" s="242"/>
      <c r="W74" s="242"/>
      <c r="X74" s="242"/>
    </row>
    <row r="75" spans="1:32" x14ac:dyDescent="0.2">
      <c r="B75" s="357"/>
      <c r="G75" s="242"/>
      <c r="H75" s="242"/>
      <c r="I75" s="242"/>
      <c r="K75" s="242"/>
      <c r="U75" s="242"/>
      <c r="V75" s="242"/>
      <c r="W75" s="242"/>
      <c r="X75" s="242"/>
    </row>
    <row r="76" spans="1:32" x14ac:dyDescent="0.2">
      <c r="B76" s="357"/>
      <c r="U76" s="357"/>
      <c r="V76" s="357"/>
      <c r="W76" s="357"/>
      <c r="X76" s="357"/>
    </row>
    <row r="77" spans="1:32" x14ac:dyDescent="0.2">
      <c r="B77" s="357"/>
      <c r="U77" s="357"/>
      <c r="V77" s="357"/>
      <c r="W77" s="357"/>
      <c r="X77" s="357"/>
    </row>
    <row r="78" spans="1:32" x14ac:dyDescent="0.2">
      <c r="B78" s="357"/>
      <c r="G78" s="242"/>
      <c r="H78" s="242"/>
      <c r="I78" s="242"/>
      <c r="K78" s="242"/>
      <c r="U78" s="242"/>
      <c r="V78" s="242"/>
      <c r="W78" s="242"/>
      <c r="X78" s="242"/>
    </row>
    <row r="79" spans="1:32" x14ac:dyDescent="0.2">
      <c r="B79" s="357"/>
      <c r="G79" s="358"/>
      <c r="H79" s="358"/>
      <c r="I79" s="358"/>
      <c r="K79" s="358"/>
      <c r="U79" s="358"/>
      <c r="V79" s="358"/>
      <c r="W79" s="357"/>
      <c r="X79" s="358"/>
    </row>
    <row r="80" spans="1:32" x14ac:dyDescent="0.2">
      <c r="B80" s="357"/>
      <c r="U80" s="357"/>
      <c r="V80" s="357"/>
      <c r="W80" s="357"/>
      <c r="X80" s="357"/>
    </row>
    <row r="81" spans="2:24" x14ac:dyDescent="0.2">
      <c r="B81" s="357"/>
      <c r="U81" s="357"/>
      <c r="V81" s="357"/>
      <c r="W81" s="357"/>
      <c r="X81" s="357"/>
    </row>
    <row r="82" spans="2:24" x14ac:dyDescent="0.2">
      <c r="B82" s="242"/>
      <c r="G82" s="242"/>
      <c r="H82" s="242"/>
      <c r="I82" s="242"/>
      <c r="K82" s="242"/>
      <c r="U82" s="242"/>
      <c r="V82" s="242"/>
      <c r="W82" s="357"/>
      <c r="X82" s="242"/>
    </row>
    <row r="83" spans="2:24" x14ac:dyDescent="0.2">
      <c r="B83" s="357"/>
      <c r="G83" s="357"/>
      <c r="H83" s="357"/>
      <c r="I83" s="357"/>
      <c r="K83" s="357"/>
      <c r="U83" s="357"/>
      <c r="V83" s="357"/>
      <c r="W83" s="357"/>
      <c r="X83" s="357"/>
    </row>
    <row r="84" spans="2:24" x14ac:dyDescent="0.2">
      <c r="B84" s="357"/>
      <c r="G84" s="357"/>
      <c r="H84" s="357"/>
      <c r="I84" s="357"/>
      <c r="K84" s="357"/>
      <c r="U84" s="357"/>
      <c r="V84" s="357"/>
      <c r="W84" s="357"/>
      <c r="X84" s="357"/>
    </row>
    <row r="85" spans="2:24" x14ac:dyDescent="0.2">
      <c r="B85" s="357"/>
      <c r="G85" s="357"/>
      <c r="H85" s="357"/>
      <c r="I85" s="357"/>
      <c r="K85" s="357"/>
      <c r="U85" s="357"/>
      <c r="V85" s="357"/>
      <c r="W85" s="357"/>
      <c r="X85" s="357"/>
    </row>
    <row r="86" spans="2:24" x14ac:dyDescent="0.2">
      <c r="B86" s="242"/>
      <c r="G86" s="242"/>
      <c r="H86" s="242"/>
      <c r="I86" s="242"/>
      <c r="K86" s="242"/>
      <c r="U86" s="242"/>
      <c r="V86" s="357"/>
      <c r="W86" s="357"/>
      <c r="X86" s="242"/>
    </row>
    <row r="87" spans="2:24" x14ac:dyDescent="0.2">
      <c r="B87" s="242"/>
      <c r="G87" s="242"/>
      <c r="H87" s="242"/>
      <c r="I87" s="242"/>
      <c r="K87" s="242"/>
      <c r="U87" s="242"/>
      <c r="V87" s="357"/>
      <c r="W87" s="357"/>
      <c r="X87" s="242"/>
    </row>
    <row r="88" spans="2:24" x14ac:dyDescent="0.2">
      <c r="B88" s="357"/>
      <c r="G88" s="357"/>
      <c r="H88" s="357"/>
      <c r="I88" s="357"/>
      <c r="K88" s="357"/>
      <c r="U88" s="357"/>
      <c r="V88" s="357"/>
      <c r="W88" s="357"/>
    </row>
    <row r="89" spans="2:24" x14ac:dyDescent="0.2">
      <c r="B89" s="357"/>
      <c r="G89" s="357"/>
      <c r="H89" s="357"/>
      <c r="I89" s="357"/>
      <c r="K89" s="357"/>
      <c r="U89" s="357"/>
      <c r="V89" s="357"/>
      <c r="W89" s="357"/>
    </row>
    <row r="90" spans="2:24" x14ac:dyDescent="0.2">
      <c r="B90" s="357"/>
      <c r="G90" s="357"/>
      <c r="H90" s="357"/>
      <c r="I90" s="357"/>
      <c r="K90" s="357"/>
      <c r="U90" s="357"/>
      <c r="V90" s="357"/>
      <c r="W90" s="357"/>
    </row>
    <row r="91" spans="2:24" x14ac:dyDescent="0.2">
      <c r="B91" s="357"/>
      <c r="G91" s="357"/>
      <c r="H91" s="357"/>
      <c r="I91" s="357"/>
      <c r="K91" s="357"/>
      <c r="U91" s="357"/>
      <c r="V91" s="357"/>
      <c r="W91" s="357"/>
    </row>
    <row r="92" spans="2:24" x14ac:dyDescent="0.2">
      <c r="B92" s="242"/>
      <c r="G92" s="242"/>
      <c r="H92" s="242"/>
      <c r="I92" s="242"/>
      <c r="K92" s="242"/>
      <c r="U92" s="242"/>
      <c r="V92" s="357"/>
      <c r="W92" s="357"/>
      <c r="X92" s="242"/>
    </row>
    <row r="93" spans="2:24" x14ac:dyDescent="0.2">
      <c r="B93" s="357"/>
      <c r="G93" s="357"/>
      <c r="H93" s="357"/>
      <c r="I93" s="357"/>
      <c r="K93" s="357"/>
      <c r="U93" s="357"/>
      <c r="V93" s="357"/>
      <c r="W93" s="357"/>
      <c r="X93" s="357"/>
    </row>
    <row r="94" spans="2:24" x14ac:dyDescent="0.2">
      <c r="B94" s="242"/>
      <c r="G94" s="242"/>
      <c r="H94" s="242"/>
      <c r="I94" s="242"/>
      <c r="K94" s="242"/>
      <c r="U94" s="242"/>
      <c r="V94" s="357"/>
      <c r="W94" s="357"/>
      <c r="X94" s="242"/>
    </row>
    <row r="95" spans="2:24" x14ac:dyDescent="0.2">
      <c r="B95" s="357"/>
      <c r="G95" s="357"/>
      <c r="H95" s="357"/>
      <c r="I95" s="357"/>
      <c r="K95" s="357"/>
      <c r="U95" s="357"/>
      <c r="V95" s="357"/>
      <c r="W95" s="357"/>
      <c r="X95" s="357"/>
    </row>
    <row r="96" spans="2:24" x14ac:dyDescent="0.2">
      <c r="B96" s="242"/>
      <c r="G96" s="242"/>
      <c r="H96" s="242"/>
      <c r="I96" s="242"/>
      <c r="K96" s="242"/>
      <c r="U96" s="242"/>
      <c r="V96" s="357"/>
      <c r="W96" s="357"/>
      <c r="X96" s="242"/>
    </row>
    <row r="97" spans="6:6" x14ac:dyDescent="0.2">
      <c r="F97" s="109"/>
    </row>
  </sheetData>
  <mergeCells count="10">
    <mergeCell ref="A2:L2"/>
    <mergeCell ref="A3:L3"/>
    <mergeCell ref="A4:L4"/>
    <mergeCell ref="A32:L32"/>
    <mergeCell ref="A40:A41"/>
    <mergeCell ref="T40:U40"/>
    <mergeCell ref="V40:W40"/>
    <mergeCell ref="A36:W36"/>
    <mergeCell ref="A37:W37"/>
    <mergeCell ref="A38:W38"/>
  </mergeCells>
  <pageMargins left="0.7" right="0.7" top="0.75" bottom="0.75" header="0.3" footer="0.3"/>
  <pageSetup orientation="portrait" r:id="rId1"/>
  <ignoredErrors>
    <ignoredError sqref="C13:L13 C17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INDICE</vt:lpstr>
      <vt:lpstr>1</vt:lpstr>
      <vt:lpstr>2 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ABREVIATURAS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Gabriela Silvetty Loup</cp:lastModifiedBy>
  <cp:lastPrinted>2016-05-27T15:48:20Z</cp:lastPrinted>
  <dcterms:created xsi:type="dcterms:W3CDTF">2010-07-19T15:04:09Z</dcterms:created>
  <dcterms:modified xsi:type="dcterms:W3CDTF">2019-02-05T20:35:55Z</dcterms:modified>
</cp:coreProperties>
</file>